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forner\Desktop\Stavby\REALIZÁCIA\Štadión P.Demitru\Zmluvné\Dodatok č.4 - sumarizačný\"/>
    </mc:Choice>
  </mc:AlternateContent>
  <bookViews>
    <workbookView xWindow="0" yWindow="0" windowWidth="0" windowHeight="0"/>
  </bookViews>
  <sheets>
    <sheet name="Rekapitulácia stavby" sheetId="1" r:id="rId1"/>
    <sheet name="D.1.1.1 - Búracie práce" sheetId="2" r:id="rId2"/>
    <sheet name="D1.1.2-D.1.2 - Stavebné ú..." sheetId="3" r:id="rId3"/>
    <sheet name="D1.6 - Vzduchotechnické z..." sheetId="4" r:id="rId4"/>
    <sheet name="D1.7 - Vnút.silnopr.rozvody" sheetId="5" r:id="rId5"/>
    <sheet name="D1.7.1 - RS21" sheetId="6" r:id="rId6"/>
    <sheet name="D1.7.2 - RS26" sheetId="7" r:id="rId7"/>
    <sheet name="D1.7.3 - RH1" sheetId="8" r:id="rId8"/>
    <sheet name="D1.8 - Núdz.osvetlenie" sheetId="9" r:id="rId9"/>
    <sheet name="D.1.8 - Um.osvetlenie" sheetId="10" r:id="rId10"/>
    <sheet name="D.1.9 - Bleskozvod" sheetId="11" r:id="rId11"/>
    <sheet name="D.1.10 - ŠK" sheetId="12" r:id="rId12"/>
    <sheet name="D1.10 - Ozvučenie, scénic..." sheetId="13" r:id="rId13"/>
    <sheet name="D1.11 - VRN" sheetId="14" r:id="rId14"/>
  </sheets>
  <definedNames>
    <definedName name="_xlnm.Print_Area" localSheetId="0">'Rekapitulácia stavby'!$D$4:$AO$76,'Rekapitulácia stavby'!$C$82:$AQ$108</definedName>
    <definedName name="_xlnm.Print_Titles" localSheetId="0">'Rekapitulácia stavby'!$92:$92</definedName>
    <definedName name="_xlnm._FilterDatabase" localSheetId="1" hidden="1">'D.1.1.1 - Búracie práce'!$C$124:$K$176</definedName>
    <definedName name="_xlnm.Print_Area" localSheetId="1">'D.1.1.1 - Búracie práce'!$C$4:$J$76,'D.1.1.1 - Búracie práce'!$C$112:$J$176</definedName>
    <definedName name="_xlnm.Print_Titles" localSheetId="1">'D.1.1.1 - Búracie práce'!$124:$124</definedName>
    <definedName name="_xlnm._FilterDatabase" localSheetId="2" hidden="1">'D1.1.2-D.1.2 - Stavebné ú...'!$C$127:$K$177</definedName>
    <definedName name="_xlnm.Print_Area" localSheetId="2">'D1.1.2-D.1.2 - Stavebné ú...'!$C$4:$J$76,'D1.1.2-D.1.2 - Stavebné ú...'!$C$115:$J$177</definedName>
    <definedName name="_xlnm.Print_Titles" localSheetId="2">'D1.1.2-D.1.2 - Stavebné ú...'!$127:$127</definedName>
    <definedName name="_xlnm._FilterDatabase" localSheetId="3" hidden="1">'D1.6 - Vzduchotechnické z...'!$C$117:$K$136</definedName>
    <definedName name="_xlnm.Print_Area" localSheetId="3">'D1.6 - Vzduchotechnické z...'!$C$4:$J$76,'D1.6 - Vzduchotechnické z...'!$C$105:$J$136</definedName>
    <definedName name="_xlnm.Print_Titles" localSheetId="3">'D1.6 - Vzduchotechnické z...'!$117:$117</definedName>
    <definedName name="_xlnm._FilterDatabase" localSheetId="4" hidden="1">'D1.7 - Vnút.silnopr.rozvody'!$C$121:$K$240</definedName>
    <definedName name="_xlnm.Print_Area" localSheetId="4">'D1.7 - Vnút.silnopr.rozvody'!$C$4:$J$76,'D1.7 - Vnút.silnopr.rozvody'!$C$109:$J$240</definedName>
    <definedName name="_xlnm.Print_Titles" localSheetId="4">'D1.7 - Vnút.silnopr.rozvody'!$121:$121</definedName>
    <definedName name="_xlnm._FilterDatabase" localSheetId="5" hidden="1">'D1.7.1 - RS21'!$C$117:$K$134</definedName>
    <definedName name="_xlnm.Print_Area" localSheetId="5">'D1.7.1 - RS21'!$C$4:$J$76,'D1.7.1 - RS21'!$C$105:$J$134</definedName>
    <definedName name="_xlnm.Print_Titles" localSheetId="5">'D1.7.1 - RS21'!$117:$117</definedName>
    <definedName name="_xlnm._FilterDatabase" localSheetId="6" hidden="1">'D1.7.2 - RS26'!$C$117:$K$134</definedName>
    <definedName name="_xlnm.Print_Area" localSheetId="6">'D1.7.2 - RS26'!$C$4:$J$76,'D1.7.2 - RS26'!$C$105:$J$134</definedName>
    <definedName name="_xlnm.Print_Titles" localSheetId="6">'D1.7.2 - RS26'!$117:$117</definedName>
    <definedName name="_xlnm._FilterDatabase" localSheetId="7" hidden="1">'D1.7.3 - RH1'!$C$119:$K$155</definedName>
    <definedName name="_xlnm.Print_Area" localSheetId="7">'D1.7.3 - RH1'!$C$4:$J$76,'D1.7.3 - RH1'!$C$107:$J$155</definedName>
    <definedName name="_xlnm.Print_Titles" localSheetId="7">'D1.7.3 - RH1'!$119:$119</definedName>
    <definedName name="_xlnm._FilterDatabase" localSheetId="8" hidden="1">'D1.8 - Núdz.osvetlenie'!$C$119:$K$165</definedName>
    <definedName name="_xlnm.Print_Area" localSheetId="8">'D1.8 - Núdz.osvetlenie'!$C$4:$J$76,'D1.8 - Núdz.osvetlenie'!$C$107:$J$165</definedName>
    <definedName name="_xlnm.Print_Titles" localSheetId="8">'D1.8 - Núdz.osvetlenie'!$119:$119</definedName>
    <definedName name="_xlnm._FilterDatabase" localSheetId="9" hidden="1">'D.1.8 - Um.osvetlenie'!$C$120:$K$202</definedName>
    <definedName name="_xlnm.Print_Area" localSheetId="9">'D.1.8 - Um.osvetlenie'!$C$4:$J$76,'D.1.8 - Um.osvetlenie'!$C$108:$J$202</definedName>
    <definedName name="_xlnm.Print_Titles" localSheetId="9">'D.1.8 - Um.osvetlenie'!$120:$120</definedName>
    <definedName name="_xlnm._FilterDatabase" localSheetId="10" hidden="1">'D.1.9 - Bleskozvod'!$C$118:$K$153</definedName>
    <definedName name="_xlnm.Print_Area" localSheetId="10">'D.1.9 - Bleskozvod'!$C$4:$J$76,'D.1.9 - Bleskozvod'!$C$106:$J$153</definedName>
    <definedName name="_xlnm.Print_Titles" localSheetId="10">'D.1.9 - Bleskozvod'!$118:$118</definedName>
    <definedName name="_xlnm._FilterDatabase" localSheetId="11" hidden="1">'D.1.10 - ŠK'!$C$126:$K$243</definedName>
    <definedName name="_xlnm.Print_Area" localSheetId="11">'D.1.10 - ŠK'!$C$4:$J$76,'D.1.10 - ŠK'!$C$114:$J$243</definedName>
    <definedName name="_xlnm.Print_Titles" localSheetId="11">'D.1.10 - ŠK'!$126:$126</definedName>
    <definedName name="_xlnm._FilterDatabase" localSheetId="12" hidden="1">'D1.10 - Ozvučenie, scénic...'!$C$123:$K$224</definedName>
    <definedName name="_xlnm.Print_Area" localSheetId="12">'D1.10 - Ozvučenie, scénic...'!$C$4:$J$76,'D1.10 - Ozvučenie, scénic...'!$C$111:$J$224</definedName>
    <definedName name="_xlnm.Print_Titles" localSheetId="12">'D1.10 - Ozvučenie, scénic...'!$123:$123</definedName>
    <definedName name="_xlnm._FilterDatabase" localSheetId="13" hidden="1">'D1.11 - VRN'!$C$116:$K$120</definedName>
    <definedName name="_xlnm.Print_Area" localSheetId="13">'D1.11 - VRN'!$C$4:$J$76,'D1.11 - VRN'!$C$104:$J$120</definedName>
    <definedName name="_xlnm.Print_Titles" localSheetId="13">'D1.11 - VRN'!$116:$116</definedName>
  </definedNames>
  <calcPr/>
</workbook>
</file>

<file path=xl/calcChain.xml><?xml version="1.0" encoding="utf-8"?>
<calcChain xmlns="http://schemas.openxmlformats.org/spreadsheetml/2006/main">
  <c i="14" l="1" r="J37"/>
  <c r="J36"/>
  <c i="1" r="AY107"/>
  <c i="14" r="J35"/>
  <c i="1" r="AX107"/>
  <c i="14" r="BI120"/>
  <c r="BH120"/>
  <c r="BG120"/>
  <c r="BE120"/>
  <c r="T120"/>
  <c r="R120"/>
  <c r="P120"/>
  <c r="BI119"/>
  <c r="BH119"/>
  <c r="BG119"/>
  <c r="BE119"/>
  <c r="T119"/>
  <c r="R119"/>
  <c r="P119"/>
  <c r="F114"/>
  <c r="J113"/>
  <c r="F113"/>
  <c r="F111"/>
  <c r="E109"/>
  <c r="F92"/>
  <c r="J91"/>
  <c r="F91"/>
  <c r="F89"/>
  <c r="E87"/>
  <c r="J24"/>
  <c r="E24"/>
  <c r="J92"/>
  <c r="J23"/>
  <c r="J12"/>
  <c r="J111"/>
  <c r="E7"/>
  <c r="E85"/>
  <c i="13" r="J37"/>
  <c r="J36"/>
  <c i="1" r="AY106"/>
  <c i="13" r="J35"/>
  <c i="1" r="AX106"/>
  <c i="13" r="BI224"/>
  <c r="BH224"/>
  <c r="BG224"/>
  <c r="BE224"/>
  <c r="T224"/>
  <c r="R224"/>
  <c r="P224"/>
  <c r="BI223"/>
  <c r="BH223"/>
  <c r="BG223"/>
  <c r="BE223"/>
  <c r="T223"/>
  <c r="R223"/>
  <c r="P223"/>
  <c r="BI222"/>
  <c r="BH222"/>
  <c r="BG222"/>
  <c r="BE222"/>
  <c r="T222"/>
  <c r="R222"/>
  <c r="P222"/>
  <c r="BI221"/>
  <c r="BH221"/>
  <c r="BG221"/>
  <c r="BE221"/>
  <c r="T221"/>
  <c r="R221"/>
  <c r="P221"/>
  <c r="BI220"/>
  <c r="BH220"/>
  <c r="BG220"/>
  <c r="BE220"/>
  <c r="T220"/>
  <c r="R220"/>
  <c r="P220"/>
  <c r="BI219"/>
  <c r="BH219"/>
  <c r="BG219"/>
  <c r="BE219"/>
  <c r="T219"/>
  <c r="R219"/>
  <c r="P219"/>
  <c r="BI218"/>
  <c r="BH218"/>
  <c r="BG218"/>
  <c r="BE218"/>
  <c r="T218"/>
  <c r="R218"/>
  <c r="P218"/>
  <c r="BI217"/>
  <c r="BH217"/>
  <c r="BG217"/>
  <c r="BE217"/>
  <c r="T217"/>
  <c r="R217"/>
  <c r="P217"/>
  <c r="BI216"/>
  <c r="BH216"/>
  <c r="BG216"/>
  <c r="BE216"/>
  <c r="T216"/>
  <c r="R216"/>
  <c r="P216"/>
  <c r="BI215"/>
  <c r="BH215"/>
  <c r="BG215"/>
  <c r="BE215"/>
  <c r="T215"/>
  <c r="R215"/>
  <c r="P215"/>
  <c r="BI214"/>
  <c r="BH214"/>
  <c r="BG214"/>
  <c r="BE214"/>
  <c r="T214"/>
  <c r="R214"/>
  <c r="P214"/>
  <c r="BI213"/>
  <c r="BH213"/>
  <c r="BG213"/>
  <c r="BE213"/>
  <c r="T213"/>
  <c r="R213"/>
  <c r="P213"/>
  <c r="BI212"/>
  <c r="BH212"/>
  <c r="BG212"/>
  <c r="BE212"/>
  <c r="T212"/>
  <c r="R212"/>
  <c r="P212"/>
  <c r="BI211"/>
  <c r="BH211"/>
  <c r="BG211"/>
  <c r="BE211"/>
  <c r="T211"/>
  <c r="R211"/>
  <c r="P211"/>
  <c r="BI210"/>
  <c r="BH210"/>
  <c r="BG210"/>
  <c r="BE210"/>
  <c r="T210"/>
  <c r="R210"/>
  <c r="P210"/>
  <c r="BI208"/>
  <c r="BH208"/>
  <c r="BG208"/>
  <c r="BE208"/>
  <c r="T208"/>
  <c r="R208"/>
  <c r="P208"/>
  <c r="BI207"/>
  <c r="BH207"/>
  <c r="BG207"/>
  <c r="BE207"/>
  <c r="T207"/>
  <c r="R207"/>
  <c r="P207"/>
  <c r="BI206"/>
  <c r="BH206"/>
  <c r="BG206"/>
  <c r="BE206"/>
  <c r="T206"/>
  <c r="R206"/>
  <c r="P206"/>
  <c r="BI205"/>
  <c r="BH205"/>
  <c r="BG205"/>
  <c r="BE205"/>
  <c r="T205"/>
  <c r="R205"/>
  <c r="P205"/>
  <c r="BI204"/>
  <c r="BH204"/>
  <c r="BG204"/>
  <c r="BE204"/>
  <c r="T204"/>
  <c r="R204"/>
  <c r="P204"/>
  <c r="BI203"/>
  <c r="BH203"/>
  <c r="BG203"/>
  <c r="BE203"/>
  <c r="T203"/>
  <c r="R203"/>
  <c r="P203"/>
  <c r="BI202"/>
  <c r="BH202"/>
  <c r="BG202"/>
  <c r="BE202"/>
  <c r="T202"/>
  <c r="R202"/>
  <c r="P202"/>
  <c r="BI201"/>
  <c r="BH201"/>
  <c r="BG201"/>
  <c r="BE201"/>
  <c r="T201"/>
  <c r="R201"/>
  <c r="P201"/>
  <c r="BI200"/>
  <c r="BH200"/>
  <c r="BG200"/>
  <c r="BE200"/>
  <c r="T200"/>
  <c r="R200"/>
  <c r="P200"/>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6"/>
  <c r="BH186"/>
  <c r="BG186"/>
  <c r="BE186"/>
  <c r="T186"/>
  <c r="R186"/>
  <c r="P186"/>
  <c r="BI184"/>
  <c r="BH184"/>
  <c r="BG184"/>
  <c r="BE184"/>
  <c r="T184"/>
  <c r="R184"/>
  <c r="P184"/>
  <c r="BI183"/>
  <c r="BH183"/>
  <c r="BG183"/>
  <c r="BE183"/>
  <c r="T183"/>
  <c r="R183"/>
  <c r="P183"/>
  <c r="BI182"/>
  <c r="BH182"/>
  <c r="BG182"/>
  <c r="BE182"/>
  <c r="T182"/>
  <c r="R182"/>
  <c r="P182"/>
  <c r="BI181"/>
  <c r="BH181"/>
  <c r="BG181"/>
  <c r="BE181"/>
  <c r="T181"/>
  <c r="R181"/>
  <c r="P181"/>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3"/>
  <c r="BH173"/>
  <c r="BG173"/>
  <c r="BE173"/>
  <c r="T173"/>
  <c r="R173"/>
  <c r="P173"/>
  <c r="BI172"/>
  <c r="BH172"/>
  <c r="BG172"/>
  <c r="BE172"/>
  <c r="T172"/>
  <c r="R172"/>
  <c r="P172"/>
  <c r="BI171"/>
  <c r="BH171"/>
  <c r="BG171"/>
  <c r="BE171"/>
  <c r="T171"/>
  <c r="R171"/>
  <c r="P171"/>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1"/>
  <c r="BH141"/>
  <c r="BG141"/>
  <c r="BE141"/>
  <c r="T141"/>
  <c r="R141"/>
  <c r="P141"/>
  <c r="BI140"/>
  <c r="BH140"/>
  <c r="BG140"/>
  <c r="BE140"/>
  <c r="T140"/>
  <c r="R140"/>
  <c r="P140"/>
  <c r="BI139"/>
  <c r="BH139"/>
  <c r="BG139"/>
  <c r="BE139"/>
  <c r="T139"/>
  <c r="R139"/>
  <c r="P139"/>
  <c r="BI138"/>
  <c r="BH138"/>
  <c r="BG138"/>
  <c r="BE138"/>
  <c r="T138"/>
  <c r="R138"/>
  <c r="P138"/>
  <c r="BI136"/>
  <c r="BH136"/>
  <c r="BG136"/>
  <c r="BE136"/>
  <c r="T136"/>
  <c r="R136"/>
  <c r="P136"/>
  <c r="BI135"/>
  <c r="BH135"/>
  <c r="BG135"/>
  <c r="BE135"/>
  <c r="T135"/>
  <c r="R135"/>
  <c r="P135"/>
  <c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8"/>
  <c r="BH128"/>
  <c r="BG128"/>
  <c r="BE128"/>
  <c r="T128"/>
  <c r="R128"/>
  <c r="P128"/>
  <c r="BI127"/>
  <c r="BH127"/>
  <c r="BG127"/>
  <c r="BE127"/>
  <c r="T127"/>
  <c r="R127"/>
  <c r="P127"/>
  <c r="BI126"/>
  <c r="BH126"/>
  <c r="BG126"/>
  <c r="BE126"/>
  <c r="T126"/>
  <c r="R126"/>
  <c r="P126"/>
  <c r="F121"/>
  <c r="J120"/>
  <c r="F120"/>
  <c r="F118"/>
  <c r="E116"/>
  <c r="F92"/>
  <c r="J91"/>
  <c r="F91"/>
  <c r="F89"/>
  <c r="E87"/>
  <c r="J24"/>
  <c r="E24"/>
  <c r="J121"/>
  <c r="J23"/>
  <c r="J12"/>
  <c r="J118"/>
  <c r="E7"/>
  <c r="E114"/>
  <c i="12" r="J37"/>
  <c r="J36"/>
  <c i="1" r="AY105"/>
  <c i="12" r="J35"/>
  <c i="1" r="AX105"/>
  <c i="12" r="BI243"/>
  <c r="BH243"/>
  <c r="BG243"/>
  <c r="BE243"/>
  <c r="T243"/>
  <c r="T242"/>
  <c r="T241"/>
  <c r="R243"/>
  <c r="R242"/>
  <c r="R241"/>
  <c r="P243"/>
  <c r="P242"/>
  <c r="P241"/>
  <c r="BI240"/>
  <c r="BH240"/>
  <c r="BG240"/>
  <c r="BE240"/>
  <c r="T240"/>
  <c r="R240"/>
  <c r="P240"/>
  <c r="BI239"/>
  <c r="BH239"/>
  <c r="BG239"/>
  <c r="BE239"/>
  <c r="T239"/>
  <c r="R239"/>
  <c r="P239"/>
  <c r="BI238"/>
  <c r="BH238"/>
  <c r="BG238"/>
  <c r="BE238"/>
  <c r="T238"/>
  <c r="R238"/>
  <c r="P238"/>
  <c r="BI237"/>
  <c r="BH237"/>
  <c r="BG237"/>
  <c r="BE237"/>
  <c r="T237"/>
  <c r="R237"/>
  <c r="P237"/>
  <c r="BI236"/>
  <c r="BH236"/>
  <c r="BG236"/>
  <c r="BE236"/>
  <c r="T236"/>
  <c r="R236"/>
  <c r="P236"/>
  <c r="BI235"/>
  <c r="BH235"/>
  <c r="BG235"/>
  <c r="BE235"/>
  <c r="T235"/>
  <c r="R235"/>
  <c r="P235"/>
  <c r="BI234"/>
  <c r="BH234"/>
  <c r="BG234"/>
  <c r="BE234"/>
  <c r="T234"/>
  <c r="R234"/>
  <c r="P234"/>
  <c r="BI233"/>
  <c r="BH233"/>
  <c r="BG233"/>
  <c r="BE233"/>
  <c r="T233"/>
  <c r="R233"/>
  <c r="P233"/>
  <c r="BI232"/>
  <c r="BH232"/>
  <c r="BG232"/>
  <c r="BE232"/>
  <c r="T232"/>
  <c r="R232"/>
  <c r="P232"/>
  <c r="BI231"/>
  <c r="BH231"/>
  <c r="BG231"/>
  <c r="BE231"/>
  <c r="T231"/>
  <c r="R231"/>
  <c r="P231"/>
  <c r="BI230"/>
  <c r="BH230"/>
  <c r="BG230"/>
  <c r="BE230"/>
  <c r="T230"/>
  <c r="R230"/>
  <c r="P230"/>
  <c r="BI229"/>
  <c r="BH229"/>
  <c r="BG229"/>
  <c r="BE229"/>
  <c r="T229"/>
  <c r="R229"/>
  <c r="P229"/>
  <c r="BI228"/>
  <c r="BH228"/>
  <c r="BG228"/>
  <c r="BE228"/>
  <c r="T228"/>
  <c r="R228"/>
  <c r="P228"/>
  <c r="BI227"/>
  <c r="BH227"/>
  <c r="BG227"/>
  <c r="BE227"/>
  <c r="T227"/>
  <c r="R227"/>
  <c r="P227"/>
  <c r="BI226"/>
  <c r="BH226"/>
  <c r="BG226"/>
  <c r="BE226"/>
  <c r="T226"/>
  <c r="R226"/>
  <c r="P226"/>
  <c r="BI225"/>
  <c r="BH225"/>
  <c r="BG225"/>
  <c r="BE225"/>
  <c r="T225"/>
  <c r="R225"/>
  <c r="P225"/>
  <c r="BI223"/>
  <c r="BH223"/>
  <c r="BG223"/>
  <c r="BE223"/>
  <c r="T223"/>
  <c r="R223"/>
  <c r="P223"/>
  <c r="BI222"/>
  <c r="BH222"/>
  <c r="BG222"/>
  <c r="BE222"/>
  <c r="T222"/>
  <c r="R222"/>
  <c r="P222"/>
  <c r="BI221"/>
  <c r="BH221"/>
  <c r="BG221"/>
  <c r="BE221"/>
  <c r="T221"/>
  <c r="R221"/>
  <c r="P221"/>
  <c r="BI220"/>
  <c r="BH220"/>
  <c r="BG220"/>
  <c r="BE220"/>
  <c r="T220"/>
  <c r="R220"/>
  <c r="P220"/>
  <c r="BI219"/>
  <c r="BH219"/>
  <c r="BG219"/>
  <c r="BE219"/>
  <c r="T219"/>
  <c r="R219"/>
  <c r="P219"/>
  <c r="BI217"/>
  <c r="BH217"/>
  <c r="BG217"/>
  <c r="BE217"/>
  <c r="T217"/>
  <c r="R217"/>
  <c r="P217"/>
  <c r="BI216"/>
  <c r="BH216"/>
  <c r="BG216"/>
  <c r="BE216"/>
  <c r="T216"/>
  <c r="R216"/>
  <c r="P216"/>
  <c r="BI215"/>
  <c r="BH215"/>
  <c r="BG215"/>
  <c r="BE215"/>
  <c r="T215"/>
  <c r="R215"/>
  <c r="P215"/>
  <c r="BI214"/>
  <c r="BH214"/>
  <c r="BG214"/>
  <c r="BE214"/>
  <c r="T214"/>
  <c r="R214"/>
  <c r="P214"/>
  <c r="BI213"/>
  <c r="BH213"/>
  <c r="BG213"/>
  <c r="BE213"/>
  <c r="T213"/>
  <c r="R213"/>
  <c r="P213"/>
  <c r="BI212"/>
  <c r="BH212"/>
  <c r="BG212"/>
  <c r="BE212"/>
  <c r="T212"/>
  <c r="R212"/>
  <c r="P212"/>
  <c r="BI211"/>
  <c r="BH211"/>
  <c r="BG211"/>
  <c r="BE211"/>
  <c r="T211"/>
  <c r="R211"/>
  <c r="P211"/>
  <c r="BI210"/>
  <c r="BH210"/>
  <c r="BG210"/>
  <c r="BE210"/>
  <c r="T210"/>
  <c r="R210"/>
  <c r="P210"/>
  <c r="BI208"/>
  <c r="BH208"/>
  <c r="BG208"/>
  <c r="BE208"/>
  <c r="T208"/>
  <c r="T207"/>
  <c r="R208"/>
  <c r="R207"/>
  <c r="P208"/>
  <c r="P207"/>
  <c r="BI206"/>
  <c r="BH206"/>
  <c r="BG206"/>
  <c r="BE206"/>
  <c r="T206"/>
  <c r="R206"/>
  <c r="P206"/>
  <c r="BI205"/>
  <c r="BH205"/>
  <c r="BG205"/>
  <c r="BE205"/>
  <c r="T205"/>
  <c r="R205"/>
  <c r="P205"/>
  <c r="BI204"/>
  <c r="BH204"/>
  <c r="BG204"/>
  <c r="BE204"/>
  <c r="T204"/>
  <c r="R204"/>
  <c r="P204"/>
  <c r="BI203"/>
  <c r="BH203"/>
  <c r="BG203"/>
  <c r="BE203"/>
  <c r="T203"/>
  <c r="R203"/>
  <c r="P203"/>
  <c r="BI202"/>
  <c r="BH202"/>
  <c r="BG202"/>
  <c r="BE202"/>
  <c r="T202"/>
  <c r="R202"/>
  <c r="P202"/>
  <c r="BI200"/>
  <c r="BH200"/>
  <c r="BG200"/>
  <c r="BE200"/>
  <c r="T200"/>
  <c r="R200"/>
  <c r="P200"/>
  <c r="BI199"/>
  <c r="BH199"/>
  <c r="BG199"/>
  <c r="BE199"/>
  <c r="T199"/>
  <c r="R199"/>
  <c r="P199"/>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3"/>
  <c r="BH193"/>
  <c r="BG193"/>
  <c r="BE193"/>
  <c r="T193"/>
  <c r="R193"/>
  <c r="P193"/>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6"/>
  <c r="BH186"/>
  <c r="BG186"/>
  <c r="BE186"/>
  <c r="T186"/>
  <c r="R186"/>
  <c r="P186"/>
  <c r="BI185"/>
  <c r="BH185"/>
  <c r="BG185"/>
  <c r="BE185"/>
  <c r="T185"/>
  <c r="R185"/>
  <c r="P185"/>
  <c r="BI184"/>
  <c r="BH184"/>
  <c r="BG184"/>
  <c r="BE184"/>
  <c r="T184"/>
  <c r="R184"/>
  <c r="P184"/>
  <c r="BI183"/>
  <c r="BH183"/>
  <c r="BG183"/>
  <c r="BE183"/>
  <c r="T183"/>
  <c r="R183"/>
  <c r="P183"/>
  <c r="BI182"/>
  <c r="BH182"/>
  <c r="BG182"/>
  <c r="BE182"/>
  <c r="T182"/>
  <c r="R182"/>
  <c r="P182"/>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7"/>
  <c r="BH137"/>
  <c r="BG137"/>
  <c r="BE137"/>
  <c r="T137"/>
  <c r="R137"/>
  <c r="P137"/>
  <c r="BI136"/>
  <c r="BH136"/>
  <c r="BG136"/>
  <c r="BE136"/>
  <c r="T136"/>
  <c r="R136"/>
  <c r="P136"/>
  <c r="BI135"/>
  <c r="BH135"/>
  <c r="BG135"/>
  <c r="BE135"/>
  <c r="T135"/>
  <c r="R135"/>
  <c r="P135"/>
  <c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F124"/>
  <c r="J123"/>
  <c r="F123"/>
  <c r="F121"/>
  <c r="E119"/>
  <c r="F92"/>
  <c r="J91"/>
  <c r="F91"/>
  <c r="F89"/>
  <c r="E87"/>
  <c r="J24"/>
  <c r="E24"/>
  <c r="J124"/>
  <c r="J23"/>
  <c r="J12"/>
  <c r="J89"/>
  <c r="E7"/>
  <c r="E117"/>
  <c i="11" r="J37"/>
  <c r="J36"/>
  <c i="1" r="AY104"/>
  <c i="11" r="J35"/>
  <c i="1" r="AX104"/>
  <c i="11"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1"/>
  <c r="BH141"/>
  <c r="BG141"/>
  <c r="BE141"/>
  <c r="T141"/>
  <c r="R141"/>
  <c r="P141"/>
  <c r="BI140"/>
  <c r="BH140"/>
  <c r="BG140"/>
  <c r="BE140"/>
  <c r="T140"/>
  <c r="R140"/>
  <c r="P140"/>
  <c r="BI139"/>
  <c r="BH139"/>
  <c r="BG139"/>
  <c r="BE139"/>
  <c r="T139"/>
  <c r="R139"/>
  <c r="P139"/>
  <c r="BI138"/>
  <c r="BH138"/>
  <c r="BG138"/>
  <c r="BE138"/>
  <c r="T138"/>
  <c r="R138"/>
  <c r="P138"/>
  <c r="BI137"/>
  <c r="BH137"/>
  <c r="BG137"/>
  <c r="BE137"/>
  <c r="T137"/>
  <c r="R137"/>
  <c r="P137"/>
  <c r="BI136"/>
  <c r="BH136"/>
  <c r="BG136"/>
  <c r="BE136"/>
  <c r="T136"/>
  <c r="R136"/>
  <c r="P136"/>
  <c r="BI135"/>
  <c r="BH135"/>
  <c r="BG135"/>
  <c r="BE135"/>
  <c r="T135"/>
  <c r="R135"/>
  <c r="P135"/>
  <c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8"/>
  <c r="BH128"/>
  <c r="BG128"/>
  <c r="BE128"/>
  <c r="T128"/>
  <c r="R128"/>
  <c r="P128"/>
  <c r="BI127"/>
  <c r="BH127"/>
  <c r="BG127"/>
  <c r="BE127"/>
  <c r="T127"/>
  <c r="R127"/>
  <c r="P127"/>
  <c r="BI126"/>
  <c r="BH126"/>
  <c r="BG126"/>
  <c r="BE126"/>
  <c r="T126"/>
  <c r="R126"/>
  <c r="P126"/>
  <c r="BI125"/>
  <c r="BH125"/>
  <c r="BG125"/>
  <c r="BE125"/>
  <c r="T125"/>
  <c r="R125"/>
  <c r="P125"/>
  <c r="BI124"/>
  <c r="BH124"/>
  <c r="BG124"/>
  <c r="BE124"/>
  <c r="T124"/>
  <c r="R124"/>
  <c r="P124"/>
  <c r="BI123"/>
  <c r="BH123"/>
  <c r="BG123"/>
  <c r="BE123"/>
  <c r="T123"/>
  <c r="R123"/>
  <c r="P123"/>
  <c r="BI122"/>
  <c r="BH122"/>
  <c r="BG122"/>
  <c r="BE122"/>
  <c r="T122"/>
  <c r="R122"/>
  <c r="P122"/>
  <c r="F116"/>
  <c r="J115"/>
  <c r="F115"/>
  <c r="F113"/>
  <c r="E111"/>
  <c r="F92"/>
  <c r="J91"/>
  <c r="F91"/>
  <c r="F89"/>
  <c r="E87"/>
  <c r="J24"/>
  <c r="E24"/>
  <c r="J92"/>
  <c r="J23"/>
  <c r="J12"/>
  <c r="J113"/>
  <c r="E7"/>
  <c r="E109"/>
  <c i="10" r="J37"/>
  <c r="J36"/>
  <c i="1" r="AY103"/>
  <c i="10" r="J35"/>
  <c i="1" r="AX103"/>
  <c i="10" r="BI202"/>
  <c r="BH202"/>
  <c r="BG202"/>
  <c r="BE202"/>
  <c r="T202"/>
  <c r="R202"/>
  <c r="P202"/>
  <c r="BI201"/>
  <c r="BH201"/>
  <c r="BG201"/>
  <c r="BE201"/>
  <c r="T201"/>
  <c r="R201"/>
  <c r="P201"/>
  <c r="BI200"/>
  <c r="BH200"/>
  <c r="BG200"/>
  <c r="BE200"/>
  <c r="T200"/>
  <c r="R200"/>
  <c r="P200"/>
  <c r="BI199"/>
  <c r="BH199"/>
  <c r="BG199"/>
  <c r="BE199"/>
  <c r="T199"/>
  <c r="R199"/>
  <c r="P199"/>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3"/>
  <c r="BH193"/>
  <c r="BG193"/>
  <c r="BE193"/>
  <c r="T193"/>
  <c r="R193"/>
  <c r="P193"/>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6"/>
  <c r="BH186"/>
  <c r="BG186"/>
  <c r="BE186"/>
  <c r="T186"/>
  <c r="R186"/>
  <c r="P186"/>
  <c r="BI185"/>
  <c r="BH185"/>
  <c r="BG185"/>
  <c r="BE185"/>
  <c r="T185"/>
  <c r="R185"/>
  <c r="P185"/>
  <c r="BI184"/>
  <c r="BH184"/>
  <c r="BG184"/>
  <c r="BE184"/>
  <c r="T184"/>
  <c r="R184"/>
  <c r="P184"/>
  <c r="BI183"/>
  <c r="BH183"/>
  <c r="BG183"/>
  <c r="BE183"/>
  <c r="T183"/>
  <c r="R183"/>
  <c r="P183"/>
  <c r="BI182"/>
  <c r="BH182"/>
  <c r="BG182"/>
  <c r="BE182"/>
  <c r="T182"/>
  <c r="R182"/>
  <c r="P182"/>
  <c r="BI181"/>
  <c r="BH181"/>
  <c r="BG181"/>
  <c r="BE181"/>
  <c r="T181"/>
  <c r="R181"/>
  <c r="P181"/>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7"/>
  <c r="BH137"/>
  <c r="BG137"/>
  <c r="BE137"/>
  <c r="T137"/>
  <c r="R137"/>
  <c r="P137"/>
  <c r="BI136"/>
  <c r="BH136"/>
  <c r="BG136"/>
  <c r="BE136"/>
  <c r="T136"/>
  <c r="R136"/>
  <c r="P136"/>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8"/>
  <c r="BH128"/>
  <c r="BG128"/>
  <c r="BE128"/>
  <c r="T128"/>
  <c r="R128"/>
  <c r="P128"/>
  <c r="BI126"/>
  <c r="BH126"/>
  <c r="BG126"/>
  <c r="BE126"/>
  <c r="T126"/>
  <c r="R126"/>
  <c r="P126"/>
  <c r="BI125"/>
  <c r="BH125"/>
  <c r="BG125"/>
  <c r="BE125"/>
  <c r="T125"/>
  <c r="R125"/>
  <c r="P125"/>
  <c r="BI124"/>
  <c r="BH124"/>
  <c r="BG124"/>
  <c r="BE124"/>
  <c r="T124"/>
  <c r="R124"/>
  <c r="P124"/>
  <c r="F118"/>
  <c r="J117"/>
  <c r="F117"/>
  <c r="F115"/>
  <c r="E113"/>
  <c r="F92"/>
  <c r="J91"/>
  <c r="F91"/>
  <c r="F89"/>
  <c r="E87"/>
  <c r="J24"/>
  <c r="E24"/>
  <c r="J118"/>
  <c r="J23"/>
  <c r="J12"/>
  <c r="J89"/>
  <c r="E7"/>
  <c r="E85"/>
  <c i="9" r="J37"/>
  <c r="J36"/>
  <c i="1" r="AY102"/>
  <c i="9" r="J35"/>
  <c i="1" r="AX102"/>
  <c i="9"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7"/>
  <c r="BH137"/>
  <c r="BG137"/>
  <c r="BE137"/>
  <c r="T137"/>
  <c r="R137"/>
  <c r="P137"/>
  <c r="BI136"/>
  <c r="BH136"/>
  <c r="BG136"/>
  <c r="BE136"/>
  <c r="T136"/>
  <c r="R136"/>
  <c r="P136"/>
  <c r="BI135"/>
  <c r="BH135"/>
  <c r="BG135"/>
  <c r="BE135"/>
  <c r="T135"/>
  <c r="R135"/>
  <c r="P135"/>
  <c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6"/>
  <c r="BH126"/>
  <c r="BG126"/>
  <c r="BE126"/>
  <c r="T126"/>
  <c r="R126"/>
  <c r="P126"/>
  <c r="BI125"/>
  <c r="BH125"/>
  <c r="BG125"/>
  <c r="BE125"/>
  <c r="T125"/>
  <c r="R125"/>
  <c r="P125"/>
  <c r="BI124"/>
  <c r="BH124"/>
  <c r="BG124"/>
  <c r="BE124"/>
  <c r="T124"/>
  <c r="R124"/>
  <c r="P124"/>
  <c r="BI123"/>
  <c r="BH123"/>
  <c r="BG123"/>
  <c r="BE123"/>
  <c r="T123"/>
  <c r="R123"/>
  <c r="P123"/>
  <c r="F117"/>
  <c r="J116"/>
  <c r="F116"/>
  <c r="F114"/>
  <c r="E112"/>
  <c r="F92"/>
  <c r="J91"/>
  <c r="F91"/>
  <c r="F89"/>
  <c r="E87"/>
  <c r="J24"/>
  <c r="E24"/>
  <c r="J117"/>
  <c r="J23"/>
  <c r="J12"/>
  <c r="J114"/>
  <c r="E7"/>
  <c r="E85"/>
  <c i="8" r="J37"/>
  <c r="J36"/>
  <c i="1" r="AY101"/>
  <c i="8" r="J35"/>
  <c i="1" r="AX101"/>
  <c i="8"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7"/>
  <c r="BH137"/>
  <c r="BG137"/>
  <c r="BE137"/>
  <c r="T137"/>
  <c r="R137"/>
  <c r="P137"/>
  <c r="BI136"/>
  <c r="BH136"/>
  <c r="BG136"/>
  <c r="BE136"/>
  <c r="T136"/>
  <c r="R136"/>
  <c r="P136"/>
  <c r="BI135"/>
  <c r="BH135"/>
  <c r="BG135"/>
  <c r="BE135"/>
  <c r="T135"/>
  <c r="R135"/>
  <c r="P135"/>
  <c r="BI134"/>
  <c r="BH134"/>
  <c r="BG134"/>
  <c r="BE134"/>
  <c r="T134"/>
  <c r="R134"/>
  <c r="P134"/>
  <c r="BI131"/>
  <c r="BH131"/>
  <c r="BG131"/>
  <c r="BE131"/>
  <c r="T131"/>
  <c r="R131"/>
  <c r="P131"/>
  <c r="BI130"/>
  <c r="BH130"/>
  <c r="BG130"/>
  <c r="BE130"/>
  <c r="T130"/>
  <c r="R130"/>
  <c r="P130"/>
  <c r="BI129"/>
  <c r="BH129"/>
  <c r="BG129"/>
  <c r="BE129"/>
  <c r="T129"/>
  <c r="R129"/>
  <c r="P129"/>
  <c r="BI128"/>
  <c r="BH128"/>
  <c r="BG128"/>
  <c r="BE128"/>
  <c r="T128"/>
  <c r="R128"/>
  <c r="P128"/>
  <c r="BI127"/>
  <c r="BH127"/>
  <c r="BG127"/>
  <c r="BE127"/>
  <c r="T127"/>
  <c r="R127"/>
  <c r="P127"/>
  <c r="BI126"/>
  <c r="BH126"/>
  <c r="BG126"/>
  <c r="BE126"/>
  <c r="T126"/>
  <c r="R126"/>
  <c r="P126"/>
  <c r="BI125"/>
  <c r="BH125"/>
  <c r="BG125"/>
  <c r="BE125"/>
  <c r="T125"/>
  <c r="R125"/>
  <c r="P125"/>
  <c r="BI124"/>
  <c r="BH124"/>
  <c r="BG124"/>
  <c r="BE124"/>
  <c r="T124"/>
  <c r="R124"/>
  <c r="P124"/>
  <c r="BI123"/>
  <c r="BH123"/>
  <c r="BG123"/>
  <c r="BE123"/>
  <c r="T123"/>
  <c r="R123"/>
  <c r="P123"/>
  <c r="F117"/>
  <c r="J116"/>
  <c r="F116"/>
  <c r="F114"/>
  <c r="E112"/>
  <c r="F92"/>
  <c r="J91"/>
  <c r="F91"/>
  <c r="F89"/>
  <c r="E87"/>
  <c r="J24"/>
  <c r="E24"/>
  <c r="J117"/>
  <c r="J23"/>
  <c r="J12"/>
  <c r="J114"/>
  <c r="E7"/>
  <c r="E110"/>
  <c i="7" r="J37"/>
  <c r="J36"/>
  <c i="1" r="AY100"/>
  <c i="7" r="J35"/>
  <c i="1" r="AX100"/>
  <c i="7"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8"/>
  <c r="BH128"/>
  <c r="BG128"/>
  <c r="BE128"/>
  <c r="T128"/>
  <c r="R128"/>
  <c r="P128"/>
  <c r="BI127"/>
  <c r="BH127"/>
  <c r="BG127"/>
  <c r="BE127"/>
  <c r="T127"/>
  <c r="R127"/>
  <c r="P127"/>
  <c r="BI126"/>
  <c r="BH126"/>
  <c r="BG126"/>
  <c r="BE126"/>
  <c r="T126"/>
  <c r="R126"/>
  <c r="P126"/>
  <c r="BI125"/>
  <c r="BH125"/>
  <c r="BG125"/>
  <c r="BE125"/>
  <c r="T125"/>
  <c r="R125"/>
  <c r="P125"/>
  <c r="BI124"/>
  <c r="BH124"/>
  <c r="BG124"/>
  <c r="BE124"/>
  <c r="T124"/>
  <c r="R124"/>
  <c r="P124"/>
  <c r="BI123"/>
  <c r="BH123"/>
  <c r="BG123"/>
  <c r="BE123"/>
  <c r="T123"/>
  <c r="R123"/>
  <c r="P123"/>
  <c r="BI122"/>
  <c r="BH122"/>
  <c r="BG122"/>
  <c r="BE122"/>
  <c r="T122"/>
  <c r="R122"/>
  <c r="P122"/>
  <c r="BI121"/>
  <c r="BH121"/>
  <c r="BG121"/>
  <c r="BE121"/>
  <c r="T121"/>
  <c r="R121"/>
  <c r="P121"/>
  <c r="F115"/>
  <c r="J114"/>
  <c r="F114"/>
  <c r="F112"/>
  <c r="E110"/>
  <c r="F92"/>
  <c r="J91"/>
  <c r="F91"/>
  <c r="F89"/>
  <c r="E87"/>
  <c r="J24"/>
  <c r="E24"/>
  <c r="J115"/>
  <c r="J23"/>
  <c r="J12"/>
  <c r="J89"/>
  <c r="E7"/>
  <c r="E108"/>
  <c i="6" r="J37"/>
  <c r="J36"/>
  <c i="1" r="AY99"/>
  <c i="6" r="J35"/>
  <c i="1" r="AX99"/>
  <c i="6"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8"/>
  <c r="BH128"/>
  <c r="BG128"/>
  <c r="BE128"/>
  <c r="T128"/>
  <c r="R128"/>
  <c r="P128"/>
  <c r="BI127"/>
  <c r="BH127"/>
  <c r="BG127"/>
  <c r="BE127"/>
  <c r="T127"/>
  <c r="R127"/>
  <c r="P127"/>
  <c r="BI126"/>
  <c r="BH126"/>
  <c r="BG126"/>
  <c r="BE126"/>
  <c r="T126"/>
  <c r="R126"/>
  <c r="P126"/>
  <c r="BI125"/>
  <c r="BH125"/>
  <c r="BG125"/>
  <c r="BE125"/>
  <c r="T125"/>
  <c r="R125"/>
  <c r="P125"/>
  <c r="BI124"/>
  <c r="BH124"/>
  <c r="BG124"/>
  <c r="BE124"/>
  <c r="T124"/>
  <c r="R124"/>
  <c r="P124"/>
  <c r="BI123"/>
  <c r="BH123"/>
  <c r="BG123"/>
  <c r="BE123"/>
  <c r="T123"/>
  <c r="R123"/>
  <c r="P123"/>
  <c r="BI122"/>
  <c r="BH122"/>
  <c r="BG122"/>
  <c r="BE122"/>
  <c r="T122"/>
  <c r="R122"/>
  <c r="P122"/>
  <c r="BI121"/>
  <c r="BH121"/>
  <c r="BG121"/>
  <c r="BE121"/>
  <c r="T121"/>
  <c r="R121"/>
  <c r="P121"/>
  <c r="F115"/>
  <c r="J114"/>
  <c r="F114"/>
  <c r="F112"/>
  <c r="E110"/>
  <c r="F92"/>
  <c r="J91"/>
  <c r="F91"/>
  <c r="F89"/>
  <c r="E87"/>
  <c r="J24"/>
  <c r="E24"/>
  <c r="J92"/>
  <c r="J23"/>
  <c r="J12"/>
  <c r="J112"/>
  <c r="E7"/>
  <c r="E85"/>
  <c i="5" r="J37"/>
  <c r="J36"/>
  <c i="1" r="AY98"/>
  <c i="5" r="J35"/>
  <c i="1" r="AX98"/>
  <c i="5" r="BI240"/>
  <c r="BH240"/>
  <c r="BG240"/>
  <c r="BE240"/>
  <c r="T240"/>
  <c r="R240"/>
  <c r="P240"/>
  <c r="BI239"/>
  <c r="BH239"/>
  <c r="BG239"/>
  <c r="BE239"/>
  <c r="T239"/>
  <c r="R239"/>
  <c r="P239"/>
  <c r="BI238"/>
  <c r="BH238"/>
  <c r="BG238"/>
  <c r="BE238"/>
  <c r="T238"/>
  <c r="R238"/>
  <c r="P238"/>
  <c r="BI237"/>
  <c r="BH237"/>
  <c r="BG237"/>
  <c r="BE237"/>
  <c r="T237"/>
  <c r="R237"/>
  <c r="P237"/>
  <c r="BI236"/>
  <c r="BH236"/>
  <c r="BG236"/>
  <c r="BE236"/>
  <c r="T236"/>
  <c r="R236"/>
  <c r="P236"/>
  <c r="BI235"/>
  <c r="BH235"/>
  <c r="BG235"/>
  <c r="BE235"/>
  <c r="T235"/>
  <c r="R235"/>
  <c r="P235"/>
  <c r="BI234"/>
  <c r="BH234"/>
  <c r="BG234"/>
  <c r="BE234"/>
  <c r="T234"/>
  <c r="R234"/>
  <c r="P234"/>
  <c r="BI233"/>
  <c r="BH233"/>
  <c r="BG233"/>
  <c r="BE233"/>
  <c r="T233"/>
  <c r="R233"/>
  <c r="P233"/>
  <c r="BI232"/>
  <c r="BH232"/>
  <c r="BG232"/>
  <c r="BE232"/>
  <c r="T232"/>
  <c r="R232"/>
  <c r="P232"/>
  <c r="BI231"/>
  <c r="BH231"/>
  <c r="BG231"/>
  <c r="BE231"/>
  <c r="T231"/>
  <c r="R231"/>
  <c r="P231"/>
  <c r="BI230"/>
  <c r="BH230"/>
  <c r="BG230"/>
  <c r="BE230"/>
  <c r="T230"/>
  <c r="R230"/>
  <c r="P230"/>
  <c r="BI229"/>
  <c r="BH229"/>
  <c r="BG229"/>
  <c r="BE229"/>
  <c r="T229"/>
  <c r="R229"/>
  <c r="P229"/>
  <c r="BI228"/>
  <c r="BH228"/>
  <c r="BG228"/>
  <c r="BE228"/>
  <c r="T228"/>
  <c r="R228"/>
  <c r="P228"/>
  <c r="BI227"/>
  <c r="BH227"/>
  <c r="BG227"/>
  <c r="BE227"/>
  <c r="T227"/>
  <c r="R227"/>
  <c r="P227"/>
  <c r="BI226"/>
  <c r="BH226"/>
  <c r="BG226"/>
  <c r="BE226"/>
  <c r="T226"/>
  <c r="R226"/>
  <c r="P226"/>
  <c r="BI224"/>
  <c r="BH224"/>
  <c r="BG224"/>
  <c r="BE224"/>
  <c r="T224"/>
  <c r="R224"/>
  <c r="P224"/>
  <c r="BI223"/>
  <c r="BH223"/>
  <c r="BG223"/>
  <c r="BE223"/>
  <c r="T223"/>
  <c r="R223"/>
  <c r="P223"/>
  <c r="BI222"/>
  <c r="BH222"/>
  <c r="BG222"/>
  <c r="BE222"/>
  <c r="T222"/>
  <c r="R222"/>
  <c r="P222"/>
  <c r="BI221"/>
  <c r="BH221"/>
  <c r="BG221"/>
  <c r="BE221"/>
  <c r="T221"/>
  <c r="R221"/>
  <c r="P221"/>
  <c r="BI220"/>
  <c r="BH220"/>
  <c r="BG220"/>
  <c r="BE220"/>
  <c r="T220"/>
  <c r="R220"/>
  <c r="P220"/>
  <c r="BI219"/>
  <c r="BH219"/>
  <c r="BG219"/>
  <c r="BE219"/>
  <c r="T219"/>
  <c r="R219"/>
  <c r="P219"/>
  <c r="BI218"/>
  <c r="BH218"/>
  <c r="BG218"/>
  <c r="BE218"/>
  <c r="T218"/>
  <c r="R218"/>
  <c r="P218"/>
  <c r="BI217"/>
  <c r="BH217"/>
  <c r="BG217"/>
  <c r="BE217"/>
  <c r="T217"/>
  <c r="R217"/>
  <c r="P217"/>
  <c r="BI216"/>
  <c r="BH216"/>
  <c r="BG216"/>
  <c r="BE216"/>
  <c r="T216"/>
  <c r="R216"/>
  <c r="P216"/>
  <c r="BI215"/>
  <c r="BH215"/>
  <c r="BG215"/>
  <c r="BE215"/>
  <c r="T215"/>
  <c r="R215"/>
  <c r="P215"/>
  <c r="BI214"/>
  <c r="BH214"/>
  <c r="BG214"/>
  <c r="BE214"/>
  <c r="T214"/>
  <c r="R214"/>
  <c r="P214"/>
  <c r="BI213"/>
  <c r="BH213"/>
  <c r="BG213"/>
  <c r="BE213"/>
  <c r="T213"/>
  <c r="R213"/>
  <c r="P213"/>
  <c r="BI212"/>
  <c r="BH212"/>
  <c r="BG212"/>
  <c r="BE212"/>
  <c r="T212"/>
  <c r="R212"/>
  <c r="P212"/>
  <c r="BI211"/>
  <c r="BH211"/>
  <c r="BG211"/>
  <c r="BE211"/>
  <c r="T211"/>
  <c r="R211"/>
  <c r="P211"/>
  <c r="BI210"/>
  <c r="BH210"/>
  <c r="BG210"/>
  <c r="BE210"/>
  <c r="T210"/>
  <c r="R210"/>
  <c r="P210"/>
  <c r="BI209"/>
  <c r="BH209"/>
  <c r="BG209"/>
  <c r="BE209"/>
  <c r="T209"/>
  <c r="R209"/>
  <c r="P209"/>
  <c r="BI208"/>
  <c r="BH208"/>
  <c r="BG208"/>
  <c r="BE208"/>
  <c r="T208"/>
  <c r="R208"/>
  <c r="P208"/>
  <c r="BI207"/>
  <c r="BH207"/>
  <c r="BG207"/>
  <c r="BE207"/>
  <c r="T207"/>
  <c r="R207"/>
  <c r="P207"/>
  <c r="BI206"/>
  <c r="BH206"/>
  <c r="BG206"/>
  <c r="BE206"/>
  <c r="T206"/>
  <c r="R206"/>
  <c r="P206"/>
  <c r="BI205"/>
  <c r="BH205"/>
  <c r="BG205"/>
  <c r="BE205"/>
  <c r="T205"/>
  <c r="R205"/>
  <c r="P205"/>
  <c r="BI204"/>
  <c r="BH204"/>
  <c r="BG204"/>
  <c r="BE204"/>
  <c r="T204"/>
  <c r="R204"/>
  <c r="P204"/>
  <c r="BI203"/>
  <c r="BH203"/>
  <c r="BG203"/>
  <c r="BE203"/>
  <c r="T203"/>
  <c r="R203"/>
  <c r="P203"/>
  <c r="BI202"/>
  <c r="BH202"/>
  <c r="BG202"/>
  <c r="BE202"/>
  <c r="T202"/>
  <c r="R202"/>
  <c r="P202"/>
  <c r="BI201"/>
  <c r="BH201"/>
  <c r="BG201"/>
  <c r="BE201"/>
  <c r="T201"/>
  <c r="R201"/>
  <c r="P201"/>
  <c r="BI200"/>
  <c r="BH200"/>
  <c r="BG200"/>
  <c r="BE200"/>
  <c r="T200"/>
  <c r="R200"/>
  <c r="P200"/>
  <c r="BI199"/>
  <c r="BH199"/>
  <c r="BG199"/>
  <c r="BE199"/>
  <c r="T199"/>
  <c r="R199"/>
  <c r="P199"/>
  <c r="BI198"/>
  <c r="BH198"/>
  <c r="BG198"/>
  <c r="BE198"/>
  <c r="T198"/>
  <c r="R198"/>
  <c r="P198"/>
  <c r="BI197"/>
  <c r="BH197"/>
  <c r="BG197"/>
  <c r="BE197"/>
  <c r="T197"/>
  <c r="R197"/>
  <c r="P197"/>
  <c r="BI196"/>
  <c r="BH196"/>
  <c r="BG196"/>
  <c r="BE196"/>
  <c r="T196"/>
  <c r="R196"/>
  <c r="P196"/>
  <c r="BI195"/>
  <c r="BH195"/>
  <c r="BG195"/>
  <c r="BE195"/>
  <c r="T195"/>
  <c r="R195"/>
  <c r="P195"/>
  <c r="BI194"/>
  <c r="BH194"/>
  <c r="BG194"/>
  <c r="BE194"/>
  <c r="T194"/>
  <c r="R194"/>
  <c r="P194"/>
  <c r="BI193"/>
  <c r="BH193"/>
  <c r="BG193"/>
  <c r="BE193"/>
  <c r="T193"/>
  <c r="R193"/>
  <c r="P193"/>
  <c r="BI192"/>
  <c r="BH192"/>
  <c r="BG192"/>
  <c r="BE192"/>
  <c r="T192"/>
  <c r="R192"/>
  <c r="P192"/>
  <c r="BI191"/>
  <c r="BH191"/>
  <c r="BG191"/>
  <c r="BE191"/>
  <c r="T191"/>
  <c r="R191"/>
  <c r="P191"/>
  <c r="BI190"/>
  <c r="BH190"/>
  <c r="BG190"/>
  <c r="BE190"/>
  <c r="T190"/>
  <c r="R190"/>
  <c r="P190"/>
  <c r="BI189"/>
  <c r="BH189"/>
  <c r="BG189"/>
  <c r="BE189"/>
  <c r="T189"/>
  <c r="R189"/>
  <c r="P189"/>
  <c r="BI188"/>
  <c r="BH188"/>
  <c r="BG188"/>
  <c r="BE188"/>
  <c r="T188"/>
  <c r="R188"/>
  <c r="P188"/>
  <c r="BI187"/>
  <c r="BH187"/>
  <c r="BG187"/>
  <c r="BE187"/>
  <c r="T187"/>
  <c r="R187"/>
  <c r="P187"/>
  <c r="BI186"/>
  <c r="BH186"/>
  <c r="BG186"/>
  <c r="BE186"/>
  <c r="T186"/>
  <c r="R186"/>
  <c r="P186"/>
  <c r="BI185"/>
  <c r="BH185"/>
  <c r="BG185"/>
  <c r="BE185"/>
  <c r="T185"/>
  <c r="R185"/>
  <c r="P185"/>
  <c r="BI184"/>
  <c r="BH184"/>
  <c r="BG184"/>
  <c r="BE184"/>
  <c r="T184"/>
  <c r="R184"/>
  <c r="P184"/>
  <c r="BI183"/>
  <c r="BH183"/>
  <c r="BG183"/>
  <c r="BE183"/>
  <c r="T183"/>
  <c r="R183"/>
  <c r="P183"/>
  <c r="BI182"/>
  <c r="BH182"/>
  <c r="BG182"/>
  <c r="BE182"/>
  <c r="T182"/>
  <c r="R182"/>
  <c r="P182"/>
  <c r="BI181"/>
  <c r="BH181"/>
  <c r="BG181"/>
  <c r="BE181"/>
  <c r="T181"/>
  <c r="R181"/>
  <c r="P181"/>
  <c r="BI180"/>
  <c r="BH180"/>
  <c r="BG180"/>
  <c r="BE180"/>
  <c r="T180"/>
  <c r="R180"/>
  <c r="P180"/>
  <c r="BI179"/>
  <c r="BH179"/>
  <c r="BG179"/>
  <c r="BE179"/>
  <c r="T179"/>
  <c r="R179"/>
  <c r="P179"/>
  <c r="BI178"/>
  <c r="BH178"/>
  <c r="BG178"/>
  <c r="BE178"/>
  <c r="T178"/>
  <c r="R178"/>
  <c r="P178"/>
  <c r="BI177"/>
  <c r="BH177"/>
  <c r="BG177"/>
  <c r="BE177"/>
  <c r="T177"/>
  <c r="R177"/>
  <c r="P177"/>
  <c r="BI176"/>
  <c r="BH176"/>
  <c r="BG176"/>
  <c r="BE176"/>
  <c r="T176"/>
  <c r="R176"/>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9"/>
  <c r="BH169"/>
  <c r="BG169"/>
  <c r="BE169"/>
  <c r="T169"/>
  <c r="R169"/>
  <c r="P169"/>
  <c r="BI168"/>
  <c r="BH168"/>
  <c r="BG168"/>
  <c r="BE168"/>
  <c r="T168"/>
  <c r="R168"/>
  <c r="P168"/>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9"/>
  <c r="BH159"/>
  <c r="BG159"/>
  <c r="BE159"/>
  <c r="T159"/>
  <c r="R159"/>
  <c r="P159"/>
  <c r="BI158"/>
  <c r="BH158"/>
  <c r="BG158"/>
  <c r="BE158"/>
  <c r="T158"/>
  <c r="R158"/>
  <c r="P158"/>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5"/>
  <c r="BH135"/>
  <c r="BG135"/>
  <c r="BE135"/>
  <c r="T135"/>
  <c r="R135"/>
  <c r="P135"/>
  <c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7"/>
  <c r="BH127"/>
  <c r="BG127"/>
  <c r="BE127"/>
  <c r="T127"/>
  <c r="R127"/>
  <c r="P127"/>
  <c r="BI126"/>
  <c r="BH126"/>
  <c r="BG126"/>
  <c r="BE126"/>
  <c r="T126"/>
  <c r="R126"/>
  <c r="P126"/>
  <c r="BI125"/>
  <c r="BH125"/>
  <c r="BG125"/>
  <c r="BE125"/>
  <c r="T125"/>
  <c r="R125"/>
  <c r="P125"/>
  <c r="F119"/>
  <c r="J118"/>
  <c r="F118"/>
  <c r="F116"/>
  <c r="E114"/>
  <c r="F92"/>
  <c r="J91"/>
  <c r="F91"/>
  <c r="F89"/>
  <c r="E87"/>
  <c r="J24"/>
  <c r="E24"/>
  <c r="J119"/>
  <c r="J23"/>
  <c r="J12"/>
  <c r="J116"/>
  <c r="E7"/>
  <c r="E85"/>
  <c i="4" r="J37"/>
  <c r="J36"/>
  <c i="1" r="AY97"/>
  <c i="4" r="J35"/>
  <c i="1" r="AX97"/>
  <c i="4" r="BI136"/>
  <c r="BH136"/>
  <c r="BG136"/>
  <c r="BE136"/>
  <c r="T136"/>
  <c r="R136"/>
  <c r="P136"/>
  <c r="BI135"/>
  <c r="BH135"/>
  <c r="BG135"/>
  <c r="BE135"/>
  <c r="T135"/>
  <c r="R135"/>
  <c r="P135"/>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8"/>
  <c r="BH128"/>
  <c r="BG128"/>
  <c r="BE128"/>
  <c r="T128"/>
  <c r="R128"/>
  <c r="P128"/>
  <c r="BI127"/>
  <c r="BH127"/>
  <c r="BG127"/>
  <c r="BE127"/>
  <c r="T127"/>
  <c r="R127"/>
  <c r="P127"/>
  <c r="BI126"/>
  <c r="BH126"/>
  <c r="BG126"/>
  <c r="BE126"/>
  <c r="T126"/>
  <c r="R126"/>
  <c r="P126"/>
  <c r="BI125"/>
  <c r="BH125"/>
  <c r="BG125"/>
  <c r="BE125"/>
  <c r="T125"/>
  <c r="R125"/>
  <c r="P125"/>
  <c r="BI124"/>
  <c r="BH124"/>
  <c r="BG124"/>
  <c r="BE124"/>
  <c r="T124"/>
  <c r="R124"/>
  <c r="P124"/>
  <c r="BI123"/>
  <c r="BH123"/>
  <c r="BG123"/>
  <c r="BE123"/>
  <c r="T123"/>
  <c r="R123"/>
  <c r="P123"/>
  <c r="BI122"/>
  <c r="BH122"/>
  <c r="BG122"/>
  <c r="BE122"/>
  <c r="T122"/>
  <c r="R122"/>
  <c r="P122"/>
  <c r="BI121"/>
  <c r="BH121"/>
  <c r="BG121"/>
  <c r="BE121"/>
  <c r="T121"/>
  <c r="R121"/>
  <c r="P121"/>
  <c r="BI120"/>
  <c r="BH120"/>
  <c r="BG120"/>
  <c r="BE120"/>
  <c r="T120"/>
  <c r="R120"/>
  <c r="P120"/>
  <c r="F115"/>
  <c r="J114"/>
  <c r="F114"/>
  <c r="F112"/>
  <c r="E110"/>
  <c r="F92"/>
  <c r="J91"/>
  <c r="F91"/>
  <c r="F89"/>
  <c r="E87"/>
  <c r="J24"/>
  <c r="E24"/>
  <c r="J92"/>
  <c r="J23"/>
  <c r="J12"/>
  <c r="J112"/>
  <c r="E7"/>
  <c r="E85"/>
  <c i="3" r="J37"/>
  <c r="J36"/>
  <c i="1" r="AY96"/>
  <c i="3" r="J35"/>
  <c i="1" r="AX96"/>
  <c i="3" r="BI177"/>
  <c r="BH177"/>
  <c r="BG177"/>
  <c r="BE177"/>
  <c r="T177"/>
  <c r="T176"/>
  <c r="R177"/>
  <c r="R176"/>
  <c r="P177"/>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7"/>
  <c r="BH167"/>
  <c r="BG167"/>
  <c r="BE167"/>
  <c r="T167"/>
  <c r="R167"/>
  <c r="P167"/>
  <c r="BI166"/>
  <c r="BH166"/>
  <c r="BG166"/>
  <c r="BE166"/>
  <c r="T166"/>
  <c r="R166"/>
  <c r="P166"/>
  <c r="BI165"/>
  <c r="BH165"/>
  <c r="BG165"/>
  <c r="BE165"/>
  <c r="T165"/>
  <c r="R165"/>
  <c r="P165"/>
  <c r="BI164"/>
  <c r="BH164"/>
  <c r="BG164"/>
  <c r="BE164"/>
  <c r="T164"/>
  <c r="R164"/>
  <c r="P164"/>
  <c r="BI161"/>
  <c r="BH161"/>
  <c r="BG161"/>
  <c r="BE161"/>
  <c r="T161"/>
  <c r="R161"/>
  <c r="P161"/>
  <c r="BI160"/>
  <c r="BH160"/>
  <c r="BG160"/>
  <c r="BE160"/>
  <c r="T160"/>
  <c r="R160"/>
  <c r="P160"/>
  <c r="BI159"/>
  <c r="BH159"/>
  <c r="BG159"/>
  <c r="BE159"/>
  <c r="T159"/>
  <c r="R159"/>
  <c r="P159"/>
  <c r="BI157"/>
  <c r="BH157"/>
  <c r="BG157"/>
  <c r="BE157"/>
  <c r="T157"/>
  <c r="R157"/>
  <c r="P157"/>
  <c r="BI156"/>
  <c r="BH156"/>
  <c r="BG156"/>
  <c r="BE156"/>
  <c r="T156"/>
  <c r="R156"/>
  <c r="P156"/>
  <c r="BI155"/>
  <c r="BH155"/>
  <c r="BG155"/>
  <c r="BE155"/>
  <c r="T155"/>
  <c r="R155"/>
  <c r="P155"/>
  <c r="BI154"/>
  <c r="BH154"/>
  <c r="BG154"/>
  <c r="BE154"/>
  <c r="T154"/>
  <c r="R154"/>
  <c r="P154"/>
  <c r="BI153"/>
  <c r="BH153"/>
  <c r="BG153"/>
  <c r="BE153"/>
  <c r="T153"/>
  <c r="R153"/>
  <c r="P153"/>
  <c r="BI152"/>
  <c r="BH152"/>
  <c r="BG152"/>
  <c r="BE152"/>
  <c r="T152"/>
  <c r="R152"/>
  <c r="P152"/>
  <c r="BI151"/>
  <c r="BH151"/>
  <c r="BG151"/>
  <c r="BE151"/>
  <c r="T151"/>
  <c r="R151"/>
  <c r="P151"/>
  <c r="BI150"/>
  <c r="BH150"/>
  <c r="BG150"/>
  <c r="BE150"/>
  <c r="T150"/>
  <c r="R150"/>
  <c r="P150"/>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0"/>
  <c r="BH140"/>
  <c r="BG140"/>
  <c r="BE140"/>
  <c r="T140"/>
  <c r="R140"/>
  <c r="P140"/>
  <c r="BI139"/>
  <c r="BH139"/>
  <c r="BG139"/>
  <c r="BE139"/>
  <c r="T139"/>
  <c r="R139"/>
  <c r="P139"/>
  <c r="BI137"/>
  <c r="BH137"/>
  <c r="BG137"/>
  <c r="BE137"/>
  <c r="T137"/>
  <c r="R137"/>
  <c r="P137"/>
  <c r="BI136"/>
  <c r="BH136"/>
  <c r="BG136"/>
  <c r="BE136"/>
  <c r="T136"/>
  <c r="R136"/>
  <c r="P136"/>
  <c r="BI133"/>
  <c r="BH133"/>
  <c r="BG133"/>
  <c r="BE133"/>
  <c r="T133"/>
  <c r="R133"/>
  <c r="P133"/>
  <c r="BI132"/>
  <c r="BH132"/>
  <c r="BG132"/>
  <c r="BE132"/>
  <c r="T132"/>
  <c r="R132"/>
  <c r="P132"/>
  <c r="BI131"/>
  <c r="BH131"/>
  <c r="BG131"/>
  <c r="BE131"/>
  <c r="T131"/>
  <c r="R131"/>
  <c r="P131"/>
  <c r="F125"/>
  <c r="J124"/>
  <c r="F124"/>
  <c r="F122"/>
  <c r="E120"/>
  <c r="F92"/>
  <c r="J91"/>
  <c r="F91"/>
  <c r="F89"/>
  <c r="E87"/>
  <c r="J24"/>
  <c r="E24"/>
  <c r="J125"/>
  <c r="J23"/>
  <c r="J12"/>
  <c r="J122"/>
  <c r="E7"/>
  <c r="E85"/>
  <c i="2" r="J37"/>
  <c r="J36"/>
  <c i="1" r="AY95"/>
  <c i="2" r="J35"/>
  <c i="1" r="AX95"/>
  <c i="2" r="BI176"/>
  <c r="BH176"/>
  <c r="BG176"/>
  <c r="BE176"/>
  <c r="T176"/>
  <c r="R176"/>
  <c r="P176"/>
  <c r="BI175"/>
  <c r="BH175"/>
  <c r="BG175"/>
  <c r="BE175"/>
  <c r="T175"/>
  <c r="R175"/>
  <c r="P175"/>
  <c r="BI174"/>
  <c r="BH174"/>
  <c r="BG174"/>
  <c r="BE174"/>
  <c r="T174"/>
  <c r="R174"/>
  <c r="P174"/>
  <c r="BI173"/>
  <c r="BH173"/>
  <c r="BG173"/>
  <c r="BE173"/>
  <c r="T173"/>
  <c r="R173"/>
  <c r="P173"/>
  <c r="BI172"/>
  <c r="BH172"/>
  <c r="BG172"/>
  <c r="BE172"/>
  <c r="T172"/>
  <c r="R172"/>
  <c r="P172"/>
  <c r="BI171"/>
  <c r="BH171"/>
  <c r="BG171"/>
  <c r="BE171"/>
  <c r="T171"/>
  <c r="R171"/>
  <c r="P171"/>
  <c r="BI170"/>
  <c r="BH170"/>
  <c r="BG170"/>
  <c r="BE170"/>
  <c r="T170"/>
  <c r="R170"/>
  <c r="P170"/>
  <c r="BI167"/>
  <c r="BH167"/>
  <c r="BG167"/>
  <c r="BE167"/>
  <c r="T167"/>
  <c r="R167"/>
  <c r="P167"/>
  <c r="BI166"/>
  <c r="BH166"/>
  <c r="BG166"/>
  <c r="BE166"/>
  <c r="T166"/>
  <c r="R166"/>
  <c r="P166"/>
  <c r="BI165"/>
  <c r="BH165"/>
  <c r="BG165"/>
  <c r="BE165"/>
  <c r="T165"/>
  <c r="R165"/>
  <c r="P165"/>
  <c r="BI164"/>
  <c r="BH164"/>
  <c r="BG164"/>
  <c r="BE164"/>
  <c r="T164"/>
  <c r="R164"/>
  <c r="P164"/>
  <c r="BI163"/>
  <c r="BH163"/>
  <c r="BG163"/>
  <c r="BE163"/>
  <c r="T163"/>
  <c r="R163"/>
  <c r="P163"/>
  <c r="BI162"/>
  <c r="BH162"/>
  <c r="BG162"/>
  <c r="BE162"/>
  <c r="T162"/>
  <c r="R162"/>
  <c r="P162"/>
  <c r="BI161"/>
  <c r="BH161"/>
  <c r="BG161"/>
  <c r="BE161"/>
  <c r="T161"/>
  <c r="R161"/>
  <c r="P161"/>
  <c r="BI160"/>
  <c r="BH160"/>
  <c r="BG160"/>
  <c r="BE160"/>
  <c r="T160"/>
  <c r="R160"/>
  <c r="P160"/>
  <c r="BI158"/>
  <c r="BH158"/>
  <c r="BG158"/>
  <c r="BE158"/>
  <c r="T158"/>
  <c r="R158"/>
  <c r="P158"/>
  <c r="BI157"/>
  <c r="BH157"/>
  <c r="BG157"/>
  <c r="BE157"/>
  <c r="T157"/>
  <c r="R157"/>
  <c r="P157"/>
  <c r="BI155"/>
  <c r="BH155"/>
  <c r="BG155"/>
  <c r="BE155"/>
  <c r="T155"/>
  <c r="R155"/>
  <c r="P155"/>
  <c r="BI154"/>
  <c r="BH154"/>
  <c r="BG154"/>
  <c r="BE154"/>
  <c r="T154"/>
  <c r="R154"/>
  <c r="P154"/>
  <c r="BI152"/>
  <c r="BH152"/>
  <c r="BG152"/>
  <c r="BE152"/>
  <c r="T152"/>
  <c r="T151"/>
  <c r="R152"/>
  <c r="R151"/>
  <c r="P152"/>
  <c r="P151"/>
  <c r="BI149"/>
  <c r="BH149"/>
  <c r="BG149"/>
  <c r="BE149"/>
  <c r="T149"/>
  <c r="R149"/>
  <c r="P149"/>
  <c r="BI148"/>
  <c r="BH148"/>
  <c r="BG148"/>
  <c r="BE148"/>
  <c r="T148"/>
  <c r="R148"/>
  <c r="P148"/>
  <c r="BI147"/>
  <c r="BH147"/>
  <c r="BG147"/>
  <c r="BE147"/>
  <c r="T147"/>
  <c r="R147"/>
  <c r="P147"/>
  <c r="BI146"/>
  <c r="BH146"/>
  <c r="BG146"/>
  <c r="BE146"/>
  <c r="T146"/>
  <c r="R146"/>
  <c r="P146"/>
  <c r="BI145"/>
  <c r="BH145"/>
  <c r="BG145"/>
  <c r="BE145"/>
  <c r="T145"/>
  <c r="R145"/>
  <c r="P145"/>
  <c r="BI144"/>
  <c r="BH144"/>
  <c r="BG144"/>
  <c r="BE144"/>
  <c r="T144"/>
  <c r="R144"/>
  <c r="P144"/>
  <c r="BI143"/>
  <c r="BH143"/>
  <c r="BG143"/>
  <c r="BE143"/>
  <c r="T143"/>
  <c r="R143"/>
  <c r="P143"/>
  <c r="BI142"/>
  <c r="BH142"/>
  <c r="BG142"/>
  <c r="BE142"/>
  <c r="T142"/>
  <c r="R142"/>
  <c r="P142"/>
  <c r="BI141"/>
  <c r="BH141"/>
  <c r="BG141"/>
  <c r="BE141"/>
  <c r="T141"/>
  <c r="R141"/>
  <c r="P141"/>
  <c r="BI140"/>
  <c r="BH140"/>
  <c r="BG140"/>
  <c r="BE140"/>
  <c r="T140"/>
  <c r="R140"/>
  <c r="P140"/>
  <c r="BI139"/>
  <c r="BH139"/>
  <c r="BG139"/>
  <c r="BE139"/>
  <c r="T139"/>
  <c r="R139"/>
  <c r="P139"/>
  <c r="BI138"/>
  <c r="BH138"/>
  <c r="BG138"/>
  <c r="BE138"/>
  <c r="T138"/>
  <c r="R138"/>
  <c r="P138"/>
  <c r="BI137"/>
  <c r="BH137"/>
  <c r="BG137"/>
  <c r="BE137"/>
  <c r="T137"/>
  <c r="R137"/>
  <c r="P137"/>
  <c r="BI136"/>
  <c r="BH136"/>
  <c r="BG136"/>
  <c r="BE136"/>
  <c r="T136"/>
  <c r="R136"/>
  <c r="P136"/>
  <c r="BI134"/>
  <c r="BH134"/>
  <c r="BG134"/>
  <c r="BE134"/>
  <c r="T134"/>
  <c r="R134"/>
  <c r="P134"/>
  <c r="BI133"/>
  <c r="BH133"/>
  <c r="BG133"/>
  <c r="BE133"/>
  <c r="T133"/>
  <c r="R133"/>
  <c r="P133"/>
  <c r="BI132"/>
  <c r="BH132"/>
  <c r="BG132"/>
  <c r="BE132"/>
  <c r="T132"/>
  <c r="R132"/>
  <c r="P132"/>
  <c r="BI131"/>
  <c r="BH131"/>
  <c r="BG131"/>
  <c r="BE131"/>
  <c r="T131"/>
  <c r="R131"/>
  <c r="P131"/>
  <c r="BI130"/>
  <c r="BH130"/>
  <c r="BG130"/>
  <c r="BE130"/>
  <c r="T130"/>
  <c r="R130"/>
  <c r="P130"/>
  <c r="BI129"/>
  <c r="BH129"/>
  <c r="BG129"/>
  <c r="BE129"/>
  <c r="T129"/>
  <c r="R129"/>
  <c r="P129"/>
  <c r="BI128"/>
  <c r="BH128"/>
  <c r="BG128"/>
  <c r="BE128"/>
  <c r="T128"/>
  <c r="R128"/>
  <c r="P128"/>
  <c r="BI127"/>
  <c r="BH127"/>
  <c r="BG127"/>
  <c r="BE127"/>
  <c r="T127"/>
  <c r="R127"/>
  <c r="P127"/>
  <c r="F122"/>
  <c r="J121"/>
  <c r="F121"/>
  <c r="F119"/>
  <c r="E117"/>
  <c r="F92"/>
  <c r="J91"/>
  <c r="F91"/>
  <c r="F89"/>
  <c r="E87"/>
  <c r="J24"/>
  <c r="E24"/>
  <c r="J122"/>
  <c r="J23"/>
  <c r="J12"/>
  <c r="J119"/>
  <c r="E7"/>
  <c r="E115"/>
  <c i="1" r="L90"/>
  <c r="AM90"/>
  <c r="AM89"/>
  <c r="L89"/>
  <c r="AM87"/>
  <c r="L87"/>
  <c r="L85"/>
  <c r="L84"/>
  <c i="2" r="J157"/>
  <c r="J174"/>
  <c r="J164"/>
  <c r="J131"/>
  <c r="BK143"/>
  <c r="J152"/>
  <c r="BK144"/>
  <c r="BK136"/>
  <c r="BK129"/>
  <c r="J172"/>
  <c r="J160"/>
  <c i="3" r="BK171"/>
  <c r="BK143"/>
  <c r="J136"/>
  <c r="BK146"/>
  <c r="J140"/>
  <c r="J133"/>
  <c r="BK166"/>
  <c r="BK151"/>
  <c r="J174"/>
  <c r="J175"/>
  <c r="J154"/>
  <c i="4" r="J126"/>
  <c r="J128"/>
  <c r="BK135"/>
  <c r="BK132"/>
  <c r="J122"/>
  <c i="5" r="BK191"/>
  <c r="J156"/>
  <c r="BK131"/>
  <c r="BK223"/>
  <c r="BK202"/>
  <c r="BK177"/>
  <c r="BK156"/>
  <c r="BK126"/>
  <c i="11" r="J123"/>
  <c i="12" r="BK221"/>
  <c r="BK202"/>
  <c r="J160"/>
  <c r="BK149"/>
  <c r="BK229"/>
  <c r="J192"/>
  <c r="BK171"/>
  <c r="J236"/>
  <c r="J195"/>
  <c r="BK173"/>
  <c r="J143"/>
  <c r="J212"/>
  <c r="J179"/>
  <c r="BK170"/>
  <c r="BK135"/>
  <c r="J202"/>
  <c r="BK166"/>
  <c r="BK142"/>
  <c r="BK236"/>
  <c r="BK211"/>
  <c r="J194"/>
  <c r="J154"/>
  <c r="J131"/>
  <c r="BK217"/>
  <c r="J198"/>
  <c r="BK140"/>
  <c r="BK233"/>
  <c r="BK198"/>
  <c r="J173"/>
  <c r="BK134"/>
  <c i="13" r="J215"/>
  <c r="BK178"/>
  <c r="BK222"/>
  <c r="BK221"/>
  <c r="BK213"/>
  <c r="BK212"/>
  <c r="J203"/>
  <c r="J202"/>
  <c r="J201"/>
  <c r="J191"/>
  <c r="J188"/>
  <c r="BK177"/>
  <c r="J169"/>
  <c r="BK162"/>
  <c r="BK139"/>
  <c r="BK219"/>
  <c r="BK210"/>
  <c r="BK181"/>
  <c r="BK131"/>
  <c r="BK224"/>
  <c r="BK215"/>
  <c r="BK206"/>
  <c r="J192"/>
  <c r="J146"/>
  <c r="BK214"/>
  <c r="J184"/>
  <c r="J153"/>
  <c r="J135"/>
  <c r="J212"/>
  <c r="J196"/>
  <c r="BK179"/>
  <c r="BK170"/>
  <c r="BK149"/>
  <c r="BK218"/>
  <c r="BK204"/>
  <c r="BK194"/>
  <c r="J168"/>
  <c r="J152"/>
  <c r="BK143"/>
  <c r="BK165"/>
  <c r="BK153"/>
  <c r="J128"/>
  <c i="14" r="BK119"/>
  <c i="2" r="BK140"/>
  <c r="J175"/>
  <c r="J167"/>
  <c r="BK134"/>
  <c r="J147"/>
  <c r="J158"/>
  <c r="BK157"/>
  <c r="BK160"/>
  <c r="J144"/>
  <c r="BK174"/>
  <c r="J166"/>
  <c r="J128"/>
  <c i="3" r="BK175"/>
  <c r="BK137"/>
  <c r="BK172"/>
  <c r="BK170"/>
  <c r="J152"/>
  <c r="BK173"/>
  <c r="BK150"/>
  <c r="J173"/>
  <c r="J177"/>
  <c r="J165"/>
  <c i="4" r="J131"/>
  <c r="BK121"/>
  <c r="BK122"/>
  <c r="BK133"/>
  <c r="J127"/>
  <c i="5" r="BK203"/>
  <c r="BK184"/>
  <c r="BK165"/>
  <c r="J141"/>
  <c r="J235"/>
  <c r="J218"/>
  <c r="J181"/>
  <c r="BK169"/>
  <c r="BK145"/>
  <c r="J227"/>
  <c r="BK212"/>
  <c r="J164"/>
  <c r="BK140"/>
  <c r="BK230"/>
  <c r="J193"/>
  <c r="J150"/>
  <c r="J212"/>
  <c r="BK197"/>
  <c r="BK164"/>
  <c r="BK147"/>
  <c r="BK235"/>
  <c r="J221"/>
  <c r="BK193"/>
  <c r="J158"/>
  <c r="J145"/>
  <c r="J236"/>
  <c r="BK213"/>
  <c r="J203"/>
  <c r="BK175"/>
  <c r="BK159"/>
  <c r="J196"/>
  <c r="J183"/>
  <c r="J162"/>
  <c i="6" r="J133"/>
  <c r="BK134"/>
  <c r="BK129"/>
  <c r="J121"/>
  <c i="7" r="BK134"/>
  <c r="J126"/>
  <c r="BK123"/>
  <c i="8" r="BK155"/>
  <c r="BK145"/>
  <c r="BK146"/>
  <c r="J131"/>
  <c r="BK125"/>
  <c r="J144"/>
  <c r="J153"/>
  <c r="BK150"/>
  <c r="BK124"/>
  <c r="J123"/>
  <c i="9" r="J140"/>
  <c r="J164"/>
  <c r="J149"/>
  <c r="J154"/>
  <c r="J157"/>
  <c r="J130"/>
  <c r="BK146"/>
  <c i="10" r="J201"/>
  <c r="BK182"/>
  <c r="BK141"/>
  <c r="J179"/>
  <c r="BK151"/>
  <c r="J131"/>
  <c r="J170"/>
  <c r="J141"/>
  <c r="BK186"/>
  <c r="J159"/>
  <c r="J138"/>
  <c r="J188"/>
  <c r="BK175"/>
  <c r="J162"/>
  <c r="BK126"/>
  <c r="J185"/>
  <c r="J137"/>
  <c r="BK171"/>
  <c r="J128"/>
  <c r="J171"/>
  <c r="BK160"/>
  <c i="11" r="BK150"/>
  <c r="J153"/>
  <c r="J143"/>
  <c r="J137"/>
  <c r="J148"/>
  <c r="BK132"/>
  <c r="BK140"/>
  <c r="BK149"/>
  <c i="2" r="J149"/>
  <c r="BK176"/>
  <c r="J170"/>
  <c r="BK161"/>
  <c r="J129"/>
  <c r="BK141"/>
  <c r="BK142"/>
  <c r="BK146"/>
  <c r="J148"/>
  <c r="J143"/>
  <c r="BK173"/>
  <c r="BK164"/>
  <c r="BK145"/>
  <c i="3" r="BK156"/>
  <c r="J148"/>
  <c r="BK174"/>
  <c r="J161"/>
  <c r="BK159"/>
  <c r="BK148"/>
  <c r="BK142"/>
  <c r="BK147"/>
  <c r="BK177"/>
  <c r="J153"/>
  <c r="J132"/>
  <c r="J145"/>
  <c r="J170"/>
  <c r="BK149"/>
  <c i="4" r="J132"/>
  <c r="BK128"/>
  <c r="J135"/>
  <c r="BK131"/>
  <c r="BK136"/>
  <c i="5" r="BK186"/>
  <c r="BK167"/>
  <c r="J143"/>
  <c r="J239"/>
  <c r="BK220"/>
  <c r="J195"/>
  <c r="BK154"/>
  <c r="BK125"/>
  <c r="J220"/>
  <c r="J207"/>
  <c r="J180"/>
  <c r="J155"/>
  <c r="J144"/>
  <c r="BK231"/>
  <c r="J217"/>
  <c r="BK201"/>
  <c r="J170"/>
  <c r="BK141"/>
  <c r="BK211"/>
  <c r="J198"/>
  <c r="BK172"/>
  <c r="BK158"/>
  <c r="J132"/>
  <c r="J230"/>
  <c r="J219"/>
  <c r="J173"/>
  <c r="J146"/>
  <c r="BK232"/>
  <c r="J211"/>
  <c r="J191"/>
  <c r="J178"/>
  <c r="BK163"/>
  <c r="BK133"/>
  <c r="BK185"/>
  <c r="J159"/>
  <c i="6" r="BK130"/>
  <c r="BK126"/>
  <c r="BK124"/>
  <c r="J122"/>
  <c i="7" r="BK125"/>
  <c r="J124"/>
  <c r="BK128"/>
  <c r="J130"/>
  <c i="8" r="J142"/>
  <c r="J154"/>
  <c r="BK153"/>
  <c r="J135"/>
  <c r="BK149"/>
  <c r="BK123"/>
  <c r="BK131"/>
  <c r="BK140"/>
  <c r="BK136"/>
  <c r="BK135"/>
  <c i="9" r="J142"/>
  <c r="BK165"/>
  <c r="J152"/>
  <c r="BK142"/>
  <c r="J165"/>
  <c r="BK158"/>
  <c r="BK129"/>
  <c r="BK151"/>
  <c r="J132"/>
  <c i="10" r="BK202"/>
  <c r="J189"/>
  <c r="BK153"/>
  <c r="J199"/>
  <c r="J161"/>
  <c r="J144"/>
  <c r="BK136"/>
  <c r="J153"/>
  <c r="BK200"/>
  <c r="BK161"/>
  <c r="J136"/>
  <c r="J187"/>
  <c r="J168"/>
  <c r="BK144"/>
  <c r="BK199"/>
  <c r="J158"/>
  <c r="BK124"/>
  <c r="J140"/>
  <c r="J197"/>
  <c r="J149"/>
  <c i="11" r="BK146"/>
  <c r="BK148"/>
  <c r="BK137"/>
  <c r="J152"/>
  <c r="BK138"/>
  <c r="BK125"/>
  <c r="BK131"/>
  <c r="BK135"/>
  <c i="12" r="J237"/>
  <c r="BK227"/>
  <c r="J206"/>
  <c r="BK168"/>
  <c r="J151"/>
  <c r="J213"/>
  <c r="BK185"/>
  <c r="J170"/>
  <c r="J148"/>
  <c r="J227"/>
  <c r="BK194"/>
  <c r="J158"/>
  <c r="J133"/>
  <c r="J208"/>
  <c r="BK172"/>
  <c r="J240"/>
  <c r="J193"/>
  <c r="J178"/>
  <c r="J147"/>
  <c r="BK226"/>
  <c r="J210"/>
  <c r="BK190"/>
  <c r="BK144"/>
  <c r="BK237"/>
  <c r="J203"/>
  <c r="J172"/>
  <c r="J138"/>
  <c r="BK216"/>
  <c r="J176"/>
  <c r="J146"/>
  <c r="BK131"/>
  <c i="13" r="BK187"/>
  <c r="J145"/>
  <c r="J129"/>
  <c r="J180"/>
  <c r="J166"/>
  <c r="J149"/>
  <c r="J130"/>
  <c r="J214"/>
  <c r="J179"/>
  <c r="J220"/>
  <c r="BK207"/>
  <c r="J177"/>
  <c r="BK128"/>
  <c r="J207"/>
  <c r="J182"/>
  <c r="J147"/>
  <c r="BK127"/>
  <c r="J198"/>
  <c r="J183"/>
  <c r="J163"/>
  <c r="BK140"/>
  <c r="BK202"/>
  <c r="BK186"/>
  <c r="BK159"/>
  <c r="BK134"/>
  <c r="BK166"/>
  <c r="J148"/>
  <c i="14" r="J119"/>
  <c i="2" r="J137"/>
  <c r="BK166"/>
  <c r="J139"/>
  <c r="J155"/>
  <c r="BK133"/>
  <c r="BK155"/>
  <c r="J133"/>
  <c r="J146"/>
  <c r="BK175"/>
  <c r="J165"/>
  <c r="BK148"/>
  <c i="3" r="J166"/>
  <c r="BK152"/>
  <c r="BK144"/>
  <c r="J151"/>
  <c r="J147"/>
  <c r="BK154"/>
  <c r="J172"/>
  <c r="J146"/>
  <c r="BK157"/>
  <c r="J150"/>
  <c i="4" r="BK127"/>
  <c r="J130"/>
  <c r="J121"/>
  <c r="J136"/>
  <c i="5" r="J208"/>
  <c r="J179"/>
  <c r="J148"/>
  <c r="BK238"/>
  <c r="J229"/>
  <c r="J197"/>
  <c r="BK157"/>
  <c r="J135"/>
  <c r="J234"/>
  <c r="BK218"/>
  <c r="BK200"/>
  <c r="J175"/>
  <c r="BK150"/>
  <c r="J223"/>
  <c r="BK210"/>
  <c r="BK146"/>
  <c r="J134"/>
  <c r="J201"/>
  <c r="J161"/>
  <c r="J151"/>
  <c r="J125"/>
  <c r="BK224"/>
  <c r="J202"/>
  <c r="J167"/>
  <c r="J129"/>
  <c r="BK227"/>
  <c r="BK209"/>
  <c r="J185"/>
  <c r="J165"/>
  <c r="BK134"/>
  <c r="J188"/>
  <c r="J153"/>
  <c i="6" r="BK121"/>
  <c r="J127"/>
  <c r="BK133"/>
  <c r="J134"/>
  <c i="7" r="J127"/>
  <c r="BK132"/>
  <c r="J122"/>
  <c r="BK122"/>
  <c i="8" r="BK141"/>
  <c r="BK127"/>
  <c r="BK142"/>
  <c r="BK126"/>
  <c r="BK139"/>
  <c r="J147"/>
  <c r="J152"/>
  <c r="BK129"/>
  <c r="J143"/>
  <c r="J139"/>
  <c i="9" r="J153"/>
  <c r="J124"/>
  <c r="BK150"/>
  <c r="BK139"/>
  <c r="BK160"/>
  <c r="BK123"/>
  <c r="BK143"/>
  <c r="BK126"/>
  <c r="J158"/>
  <c r="J135"/>
  <c i="10" r="J191"/>
  <c r="J150"/>
  <c r="BK185"/>
  <c r="BK159"/>
  <c r="BK145"/>
  <c r="BK193"/>
  <c r="J166"/>
  <c r="BK129"/>
  <c r="BK191"/>
  <c r="BK148"/>
  <c r="J192"/>
  <c r="BK176"/>
  <c r="J157"/>
  <c r="BK125"/>
  <c r="J160"/>
  <c r="J125"/>
  <c r="BK166"/>
  <c r="J146"/>
  <c r="BK201"/>
  <c r="J169"/>
  <c r="BK130"/>
  <c i="11" r="J124"/>
  <c r="J144"/>
  <c r="J149"/>
  <c r="BK151"/>
  <c r="BK136"/>
  <c r="BK144"/>
  <c r="J151"/>
  <c r="BK127"/>
  <c r="BK143"/>
  <c r="BK124"/>
  <c i="12" r="BK231"/>
  <c r="J205"/>
  <c r="J162"/>
  <c r="J144"/>
  <c r="BK199"/>
  <c r="BK177"/>
  <c r="BK155"/>
  <c r="BK228"/>
  <c r="J182"/>
  <c r="BK150"/>
  <c r="BK235"/>
  <c r="BK176"/>
  <c r="BK158"/>
  <c r="BK219"/>
  <c r="BK184"/>
  <c r="J150"/>
  <c r="J130"/>
  <c r="BK220"/>
  <c r="BK186"/>
  <c r="BK145"/>
  <c r="J223"/>
  <c r="J200"/>
  <c r="J155"/>
  <c r="BK243"/>
  <c r="BK196"/>
  <c r="BK148"/>
  <c r="J139"/>
  <c i="13" r="J194"/>
  <c r="BK147"/>
  <c r="BK196"/>
  <c r="BK190"/>
  <c r="J175"/>
  <c r="J164"/>
  <c r="J144"/>
  <c r="BK129"/>
  <c r="BK216"/>
  <c r="BK183"/>
  <c r="BK156"/>
  <c r="J219"/>
  <c r="J204"/>
  <c r="BK164"/>
  <c r="J143"/>
  <c r="BK208"/>
  <c r="J161"/>
  <c r="BK146"/>
  <c r="J213"/>
  <c r="J197"/>
  <c r="BK173"/>
  <c r="BK154"/>
  <c r="J134"/>
  <c r="BK203"/>
  <c r="BK176"/>
  <c r="BK160"/>
  <c r="J150"/>
  <c r="BK168"/>
  <c r="J155"/>
  <c i="5" r="J228"/>
  <c r="BK207"/>
  <c r="J166"/>
  <c r="J240"/>
  <c r="BK221"/>
  <c r="J206"/>
  <c r="J190"/>
  <c r="BK171"/>
  <c r="J140"/>
  <c r="BK190"/>
  <c r="J171"/>
  <c r="BK130"/>
  <c i="6" r="J128"/>
  <c r="BK122"/>
  <c r="BK132"/>
  <c r="J125"/>
  <c i="7" r="BK129"/>
  <c r="BK130"/>
  <c r="BK121"/>
  <c i="8" r="J149"/>
  <c r="J155"/>
  <c r="J129"/>
  <c r="BK137"/>
  <c r="BK151"/>
  <c r="J127"/>
  <c r="J130"/>
  <c i="9" r="BK154"/>
  <c r="BK137"/>
  <c r="BK157"/>
  <c r="J146"/>
  <c r="BK135"/>
  <c r="J141"/>
  <c r="BK155"/>
  <c r="BK153"/>
  <c r="BK152"/>
  <c r="BK148"/>
  <c r="BK147"/>
  <c r="BK144"/>
  <c r="J143"/>
  <c r="BK140"/>
  <c r="BK136"/>
  <c r="BK134"/>
  <c r="BK131"/>
  <c r="J123"/>
  <c r="BK163"/>
  <c r="J161"/>
  <c r="J160"/>
  <c r="J150"/>
  <c r="J148"/>
  <c r="J133"/>
  <c r="J159"/>
  <c r="J137"/>
  <c r="BK124"/>
  <c i="10" r="BK196"/>
  <c r="J181"/>
  <c r="BK190"/>
  <c r="BK164"/>
  <c r="J152"/>
  <c r="BK139"/>
  <c r="J186"/>
  <c r="BK149"/>
  <c r="J194"/>
  <c r="J184"/>
  <c r="J147"/>
  <c r="BK197"/>
  <c r="J177"/>
  <c r="BK167"/>
  <c r="J151"/>
  <c r="BK128"/>
  <c r="BK165"/>
  <c r="BK147"/>
  <c r="BK163"/>
  <c r="J133"/>
  <c r="J174"/>
  <c r="BK162"/>
  <c r="J124"/>
  <c i="11" r="J132"/>
  <c r="J134"/>
  <c r="BK126"/>
  <c r="BK134"/>
  <c r="BK123"/>
  <c r="J145"/>
  <c r="BK139"/>
  <c r="J122"/>
  <c r="J126"/>
  <c i="12" r="J232"/>
  <c r="J226"/>
  <c r="BK200"/>
  <c r="J164"/>
  <c r="J243"/>
  <c r="J196"/>
  <c r="BK174"/>
  <c r="BK152"/>
  <c r="J229"/>
  <c r="J183"/>
  <c r="J156"/>
  <c r="J135"/>
  <c r="BK205"/>
  <c r="BK167"/>
  <c r="BK130"/>
  <c r="BK215"/>
  <c r="BK183"/>
  <c r="J159"/>
  <c r="BK136"/>
  <c r="J215"/>
  <c r="BK192"/>
  <c r="J171"/>
  <c r="J136"/>
  <c r="BK234"/>
  <c r="BK204"/>
  <c r="J165"/>
  <c r="BK132"/>
  <c r="J221"/>
  <c r="BK197"/>
  <c r="BK164"/>
  <c r="J141"/>
  <c i="13" r="J216"/>
  <c r="BK152"/>
  <c r="BK133"/>
  <c r="BK182"/>
  <c r="BK167"/>
  <c r="BK150"/>
  <c r="BK132"/>
  <c r="J218"/>
  <c r="BK197"/>
  <c r="J159"/>
  <c r="J221"/>
  <c r="J205"/>
  <c r="J171"/>
  <c r="J223"/>
  <c r="BK200"/>
  <c r="J165"/>
  <c r="BK148"/>
  <c r="J132"/>
  <c r="BK195"/>
  <c r="J176"/>
  <c r="J151"/>
  <c r="J217"/>
  <c r="J195"/>
  <c r="BK169"/>
  <c r="BK151"/>
  <c r="BK171"/>
  <c r="J140"/>
  <c i="14" r="BK120"/>
  <c i="2" r="J154"/>
  <c r="J173"/>
  <c r="J163"/>
  <c r="J136"/>
  <c r="J134"/>
  <c r="J140"/>
  <c r="BK147"/>
  <c r="J161"/>
  <c r="J176"/>
  <c r="BK170"/>
  <c r="BK162"/>
  <c i="1" r="AS94"/>
  <c i="3" r="BK155"/>
  <c r="BK132"/>
  <c r="J156"/>
  <c r="J137"/>
  <c r="J155"/>
  <c r="J159"/>
  <c r="BK136"/>
  <c i="4" r="J133"/>
  <c r="BK129"/>
  <c r="BK120"/>
  <c r="J124"/>
  <c i="5" r="J204"/>
  <c r="BK181"/>
  <c r="J154"/>
  <c r="BK138"/>
  <c r="J231"/>
  <c r="BK199"/>
  <c r="J176"/>
  <c r="J127"/>
  <c r="BK228"/>
  <c r="BK216"/>
  <c r="J210"/>
  <c r="J169"/>
  <c r="J238"/>
  <c r="BK222"/>
  <c r="J199"/>
  <c r="BK161"/>
  <c r="BK135"/>
  <c r="J189"/>
  <c r="BK160"/>
  <c r="BK143"/>
  <c r="J237"/>
  <c r="BK226"/>
  <c r="BK204"/>
  <c r="BK148"/>
  <c r="BK239"/>
  <c r="BK219"/>
  <c r="J205"/>
  <c r="BK188"/>
  <c r="J168"/>
  <c r="J139"/>
  <c r="BK195"/>
  <c r="BK182"/>
  <c r="J131"/>
  <c i="6" r="BK131"/>
  <c r="J129"/>
  <c r="BK127"/>
  <c r="BK128"/>
  <c i="7" r="J134"/>
  <c r="J129"/>
  <c r="J128"/>
  <c r="J132"/>
  <c r="J121"/>
  <c i="8" r="BK134"/>
  <c r="J128"/>
  <c r="J136"/>
  <c r="J148"/>
  <c r="J141"/>
  <c r="BK148"/>
  <c r="BK128"/>
  <c i="9" r="BK149"/>
  <c r="J136"/>
  <c r="J155"/>
  <c r="BK141"/>
  <c r="J163"/>
  <c r="BK159"/>
  <c r="BK138"/>
  <c r="BK161"/>
  <c r="J139"/>
  <c r="BK130"/>
  <c i="10" r="BK184"/>
  <c r="BK146"/>
  <c r="BK189"/>
  <c r="BK173"/>
  <c r="J154"/>
  <c r="BK140"/>
  <c r="BK198"/>
  <c r="J167"/>
  <c r="J126"/>
  <c r="J182"/>
  <c r="BK158"/>
  <c r="J190"/>
  <c r="BK180"/>
  <c r="BK156"/>
  <c r="J132"/>
  <c r="BK187"/>
  <c r="BK150"/>
  <c r="J175"/>
  <c r="J139"/>
  <c r="BK194"/>
  <c r="BK170"/>
  <c r="BK143"/>
  <c i="11" r="J131"/>
  <c r="J140"/>
  <c r="J133"/>
  <c r="J147"/>
  <c r="BK141"/>
  <c r="BK152"/>
  <c r="BK133"/>
  <c i="12" r="BK214"/>
  <c r="BK191"/>
  <c r="J153"/>
  <c r="J231"/>
  <c r="BK188"/>
  <c r="J166"/>
  <c r="BK141"/>
  <c r="BK210"/>
  <c r="J184"/>
  <c r="BK154"/>
  <c r="BK238"/>
  <c r="J197"/>
  <c r="J174"/>
  <c r="J163"/>
  <c r="BK230"/>
  <c r="J211"/>
  <c r="BK179"/>
  <c r="J157"/>
  <c r="J129"/>
  <c r="BK222"/>
  <c r="J191"/>
  <c r="J175"/>
  <c r="BK133"/>
  <c r="BK232"/>
  <c r="J199"/>
  <c r="BK137"/>
  <c r="J219"/>
  <c r="J186"/>
  <c r="BK156"/>
  <c r="BK143"/>
  <c i="13" r="J189"/>
  <c r="J157"/>
  <c i="2" r="BK158"/>
  <c r="BK131"/>
  <c r="J171"/>
  <c r="BK149"/>
  <c r="BK127"/>
  <c r="J145"/>
  <c r="J127"/>
  <c r="J162"/>
  <c r="BK139"/>
  <c r="J130"/>
  <c r="J142"/>
  <c r="BK171"/>
  <c r="BK163"/>
  <c r="BK130"/>
  <c i="3" r="BK161"/>
  <c r="BK164"/>
  <c r="BK131"/>
  <c r="J131"/>
  <c r="BK139"/>
  <c r="BK145"/>
  <c r="BK165"/>
  <c r="J142"/>
  <c r="J167"/>
  <c r="BK167"/>
  <c r="BK140"/>
  <c i="4" r="BK124"/>
  <c r="BK126"/>
  <c r="J129"/>
  <c r="BK130"/>
  <c r="BK123"/>
  <c i="5" r="BK194"/>
  <c r="BK173"/>
  <c r="J149"/>
  <c r="J133"/>
  <c r="J232"/>
  <c r="J213"/>
  <c r="J194"/>
  <c r="BK170"/>
  <c r="BK139"/>
  <c r="J222"/>
  <c r="J214"/>
  <c r="BK205"/>
  <c r="BK176"/>
  <c r="J152"/>
  <c r="BK237"/>
  <c r="BK215"/>
  <c r="J177"/>
  <c r="BK144"/>
  <c r="BK206"/>
  <c r="BK183"/>
  <c r="J157"/>
  <c r="BK127"/>
  <c r="BK229"/>
  <c r="BK214"/>
  <c r="BK198"/>
  <c r="BK152"/>
  <c r="J142"/>
  <c r="BK234"/>
  <c r="BK217"/>
  <c r="J200"/>
  <c r="J182"/>
  <c r="BK166"/>
  <c r="J147"/>
  <c r="BK129"/>
  <c r="J187"/>
  <c r="BK174"/>
  <c r="BK149"/>
  <c i="6" r="BK125"/>
  <c r="J132"/>
  <c r="J131"/>
  <c r="J130"/>
  <c i="7" r="BK126"/>
  <c r="J125"/>
  <c r="BK131"/>
  <c r="J133"/>
  <c i="8" r="BK147"/>
  <c r="J137"/>
  <c r="BK144"/>
  <c r="J151"/>
  <c r="BK152"/>
  <c r="BK143"/>
  <c r="J126"/>
  <c r="BK138"/>
  <c r="J124"/>
  <c i="9" r="J144"/>
  <c r="BK132"/>
  <c r="J147"/>
  <c r="J125"/>
  <c r="J134"/>
  <c r="J162"/>
  <c r="BK162"/>
  <c r="J138"/>
  <c r="J129"/>
  <c i="10" r="J198"/>
  <c r="BK179"/>
  <c r="BK138"/>
  <c r="J180"/>
  <c r="BK155"/>
  <c r="J200"/>
  <c r="BK174"/>
  <c r="J145"/>
  <c r="BK192"/>
  <c r="BK169"/>
  <c r="BK142"/>
  <c r="BK131"/>
  <c r="J183"/>
  <c r="BK172"/>
  <c r="J155"/>
  <c r="BK188"/>
  <c r="BK154"/>
  <c r="BK152"/>
  <c r="BK132"/>
  <c r="J178"/>
  <c r="BK168"/>
  <c r="BK133"/>
  <c i="11" r="BK145"/>
  <c r="BK147"/>
  <c r="BK130"/>
  <c r="BK128"/>
  <c r="J128"/>
  <c r="BK153"/>
  <c r="J139"/>
  <c r="BK122"/>
  <c r="J135"/>
  <c i="12" r="J238"/>
  <c r="J230"/>
  <c r="BK212"/>
  <c r="BK193"/>
  <c r="BK159"/>
  <c r="BK240"/>
  <c r="BK203"/>
  <c r="BK180"/>
  <c r="BK169"/>
  <c r="BK151"/>
  <c r="BK213"/>
  <c r="BK189"/>
  <c r="J167"/>
  <c r="J142"/>
  <c r="J233"/>
  <c r="J190"/>
  <c r="BK153"/>
  <c r="J220"/>
  <c r="J189"/>
  <c r="J169"/>
  <c r="J137"/>
  <c r="BK223"/>
  <c r="BK195"/>
  <c r="J188"/>
  <c r="BK157"/>
  <c r="BK129"/>
  <c r="J214"/>
  <c r="BK175"/>
  <c r="BK146"/>
  <c r="J222"/>
  <c r="BK138"/>
  <c i="13" r="BK158"/>
  <c r="BK198"/>
  <c r="BK189"/>
  <c r="J170"/>
  <c r="BK163"/>
  <c r="J141"/>
  <c r="BK126"/>
  <c r="BK205"/>
  <c r="J178"/>
  <c r="J127"/>
  <c r="J210"/>
  <c r="J181"/>
  <c r="BK144"/>
  <c r="BK217"/>
  <c r="J186"/>
  <c r="BK157"/>
  <c r="BK138"/>
  <c r="BK211"/>
  <c r="BK192"/>
  <c r="BK175"/>
  <c r="J162"/>
  <c r="J139"/>
  <c r="J208"/>
  <c r="BK191"/>
  <c r="J167"/>
  <c r="BK145"/>
  <c r="J156"/>
  <c r="J131"/>
  <c i="2" r="J141"/>
  <c r="BK172"/>
  <c r="BK165"/>
  <c r="BK137"/>
  <c r="BK154"/>
  <c r="J132"/>
  <c r="BK132"/>
  <c r="BK128"/>
  <c r="BK152"/>
  <c r="BK138"/>
  <c r="BK167"/>
  <c r="J138"/>
  <c i="3" r="BK153"/>
  <c r="BK160"/>
  <c r="BK133"/>
  <c r="J143"/>
  <c r="J157"/>
  <c r="J139"/>
  <c r="J164"/>
  <c r="J149"/>
  <c r="J160"/>
  <c r="J171"/>
  <c r="J144"/>
  <c i="4" r="J120"/>
  <c r="J125"/>
  <c r="J123"/>
  <c r="BK125"/>
  <c i="5" r="J192"/>
  <c r="J172"/>
  <c r="BK142"/>
  <c r="J233"/>
  <c r="J216"/>
  <c r="BK178"/>
  <c r="BK155"/>
  <c r="BK236"/>
  <c r="J215"/>
  <c r="J186"/>
  <c r="J174"/>
  <c r="BK240"/>
  <c r="J226"/>
  <c r="BK189"/>
  <c r="J163"/>
  <c r="J138"/>
  <c r="BK187"/>
  <c r="BK162"/>
  <c r="BK153"/>
  <c r="J126"/>
  <c r="BK233"/>
  <c r="J209"/>
  <c r="J184"/>
  <c r="BK151"/>
  <c r="J130"/>
  <c r="J224"/>
  <c r="BK208"/>
  <c r="BK196"/>
  <c r="BK180"/>
  <c r="J160"/>
  <c r="BK132"/>
  <c r="BK192"/>
  <c r="BK179"/>
  <c r="BK168"/>
  <c i="6" r="J126"/>
  <c r="J124"/>
  <c r="BK123"/>
  <c r="J123"/>
  <c i="7" r="J131"/>
  <c r="BK133"/>
  <c r="J123"/>
  <c r="BK124"/>
  <c r="BK127"/>
  <c i="8" r="J125"/>
  <c r="J145"/>
  <c r="J138"/>
  <c r="J140"/>
  <c r="J150"/>
  <c r="BK130"/>
  <c r="J134"/>
  <c r="J146"/>
  <c r="BK154"/>
  <c i="9" r="J151"/>
  <c r="BK133"/>
  <c r="BK156"/>
  <c r="J145"/>
  <c r="J126"/>
  <c r="BK145"/>
  <c r="BK164"/>
  <c r="J131"/>
  <c r="J156"/>
  <c r="BK125"/>
  <c i="10" r="J195"/>
  <c r="J176"/>
  <c r="J202"/>
  <c r="J163"/>
  <c r="J143"/>
  <c r="J130"/>
  <c r="BK183"/>
  <c r="J148"/>
  <c r="J196"/>
  <c r="J172"/>
  <c r="J156"/>
  <c r="BK195"/>
  <c r="BK181"/>
  <c r="J173"/>
  <c r="J165"/>
  <c r="BK137"/>
  <c r="J193"/>
  <c r="J164"/>
  <c r="J142"/>
  <c r="BK178"/>
  <c r="J129"/>
  <c r="BK177"/>
  <c r="BK157"/>
  <c i="11" r="J136"/>
  <c r="J150"/>
  <c r="J138"/>
  <c r="J130"/>
  <c r="J146"/>
  <c r="BK129"/>
  <c r="J141"/>
  <c r="J127"/>
  <c r="J129"/>
  <c r="J125"/>
  <c i="12" r="J234"/>
  <c r="J216"/>
  <c r="BK163"/>
  <c r="J140"/>
  <c r="J217"/>
  <c r="BK182"/>
  <c r="J168"/>
  <c r="J134"/>
  <c r="BK206"/>
  <c r="BK178"/>
  <c r="BK147"/>
  <c r="BK239"/>
  <c r="J228"/>
  <c r="J180"/>
  <c r="BK160"/>
  <c r="BK225"/>
  <c r="J185"/>
  <c r="BK165"/>
  <c r="BK139"/>
  <c r="J235"/>
  <c r="BK208"/>
  <c r="J177"/>
  <c r="J149"/>
  <c r="J132"/>
  <c r="J225"/>
  <c r="J152"/>
  <c r="J239"/>
  <c r="J204"/>
  <c r="BK162"/>
  <c r="J145"/>
  <c i="13" r="BK188"/>
  <c r="J136"/>
  <c r="BK223"/>
  <c r="BK184"/>
  <c r="J172"/>
  <c r="J154"/>
  <c r="BK135"/>
  <c r="J224"/>
  <c r="BK180"/>
  <c r="J133"/>
  <c r="J222"/>
  <c r="J211"/>
  <c r="BK201"/>
  <c r="J160"/>
  <c r="J126"/>
  <c r="J187"/>
  <c r="BK155"/>
  <c r="BK136"/>
  <c r="J206"/>
  <c r="J190"/>
  <c r="BK172"/>
  <c r="BK141"/>
  <c r="BK220"/>
  <c r="J200"/>
  <c r="J173"/>
  <c r="BK161"/>
  <c r="BK130"/>
  <c r="J158"/>
  <c r="J138"/>
  <c i="14" r="J120"/>
  <c i="2" l="1" r="R156"/>
  <c r="P169"/>
  <c r="P168"/>
  <c i="3" r="T130"/>
  <c r="T129"/>
  <c r="P135"/>
  <c r="R141"/>
  <c r="R163"/>
  <c r="R162"/>
  <c i="4" r="BK119"/>
  <c r="T134"/>
  <c i="5" r="T137"/>
  <c i="6" r="P120"/>
  <c r="P119"/>
  <c r="P118"/>
  <c i="1" r="AU99"/>
  <c i="8" r="T122"/>
  <c r="T121"/>
  <c i="9" r="R122"/>
  <c r="R121"/>
  <c i="10" r="P123"/>
  <c r="P122"/>
  <c r="P127"/>
  <c i="11" r="BK142"/>
  <c r="J142"/>
  <c r="J99"/>
  <c i="12" r="P128"/>
  <c r="P181"/>
  <c r="T201"/>
  <c r="P224"/>
  <c i="13" r="BK125"/>
  <c r="J125"/>
  <c r="J97"/>
  <c r="BK137"/>
  <c r="J137"/>
  <c r="J98"/>
  <c r="P174"/>
  <c r="P193"/>
  <c r="P209"/>
  <c i="2" r="T135"/>
  <c r="T126"/>
  <c r="BK153"/>
  <c r="J153"/>
  <c r="J101"/>
  <c r="P156"/>
  <c r="BK169"/>
  <c r="BK168"/>
  <c r="J168"/>
  <c r="J104"/>
  <c i="3" r="P141"/>
  <c r="BK163"/>
  <c r="J163"/>
  <c r="J105"/>
  <c r="T169"/>
  <c r="T168"/>
  <c i="4" r="P134"/>
  <c i="5" r="P124"/>
  <c r="T124"/>
  <c r="R128"/>
  <c r="BK225"/>
  <c r="J225"/>
  <c r="J102"/>
  <c i="8" r="P133"/>
  <c r="P132"/>
  <c i="9" r="R128"/>
  <c r="R127"/>
  <c r="R120"/>
  <c i="10" r="R123"/>
  <c r="R127"/>
  <c i="11" r="P142"/>
  <c i="12" r="R161"/>
  <c r="R187"/>
  <c r="T209"/>
  <c r="T218"/>
  <c i="13" r="R125"/>
  <c r="R137"/>
  <c r="T174"/>
  <c r="R199"/>
  <c i="2" r="P135"/>
  <c r="P126"/>
  <c r="BK156"/>
  <c r="J156"/>
  <c r="J102"/>
  <c r="T159"/>
  <c i="3" r="R135"/>
  <c r="P138"/>
  <c r="BK158"/>
  <c r="J158"/>
  <c r="J103"/>
  <c r="T163"/>
  <c r="T162"/>
  <c i="4" r="BK134"/>
  <c r="J134"/>
  <c r="J98"/>
  <c i="5" r="BK124"/>
  <c r="J124"/>
  <c r="J98"/>
  <c r="P128"/>
  <c i="7" r="BK120"/>
  <c r="BK119"/>
  <c r="BK118"/>
  <c r="J118"/>
  <c r="J96"/>
  <c i="8" r="R122"/>
  <c r="R121"/>
  <c i="9" r="P122"/>
  <c r="P121"/>
  <c i="10" r="BK135"/>
  <c r="J135"/>
  <c r="J101"/>
  <c i="11" r="T142"/>
  <c i="12" r="T161"/>
  <c r="P187"/>
  <c r="BK209"/>
  <c r="J209"/>
  <c r="J103"/>
  <c r="BK218"/>
  <c r="J218"/>
  <c r="J104"/>
  <c i="13" r="P125"/>
  <c r="P137"/>
  <c r="BK174"/>
  <c r="J174"/>
  <c r="J100"/>
  <c r="R185"/>
  <c r="BK209"/>
  <c r="J209"/>
  <c r="J104"/>
  <c i="8" r="BK122"/>
  <c r="J122"/>
  <c r="J98"/>
  <c r="P122"/>
  <c r="P121"/>
  <c i="9" r="P128"/>
  <c r="P127"/>
  <c r="P120"/>
  <c i="1" r="AU102"/>
  <c i="10" r="T123"/>
  <c r="T122"/>
  <c r="T127"/>
  <c i="11" r="R142"/>
  <c i="12" r="T128"/>
  <c r="T181"/>
  <c r="R201"/>
  <c r="R224"/>
  <c i="13" r="T142"/>
  <c r="BK193"/>
  <c r="J193"/>
  <c r="J102"/>
  <c r="P199"/>
  <c i="14" r="BK118"/>
  <c r="BK117"/>
  <c r="J117"/>
  <c r="J96"/>
  <c i="2" r="R153"/>
  <c r="R150"/>
  <c r="R159"/>
  <c i="3" r="BK135"/>
  <c r="J135"/>
  <c r="J100"/>
  <c r="T141"/>
  <c r="P169"/>
  <c r="P168"/>
  <c i="4" r="T119"/>
  <c r="T118"/>
  <c i="5" r="P137"/>
  <c r="R225"/>
  <c i="6" r="T120"/>
  <c r="T119"/>
  <c r="T118"/>
  <c i="7" r="T120"/>
  <c r="T119"/>
  <c r="T118"/>
  <c i="8" r="BK133"/>
  <c r="BK132"/>
  <c i="9" r="T128"/>
  <c r="T127"/>
  <c i="10" r="R135"/>
  <c r="R134"/>
  <c i="11" r="P121"/>
  <c r="P120"/>
  <c r="P119"/>
  <c i="1" r="AU104"/>
  <c i="12" r="BK161"/>
  <c r="J161"/>
  <c r="J98"/>
  <c r="R181"/>
  <c r="P201"/>
  <c r="R209"/>
  <c r="R218"/>
  <c i="13" r="R142"/>
  <c r="P185"/>
  <c r="BK199"/>
  <c r="J199"/>
  <c r="J103"/>
  <c i="2" r="BK135"/>
  <c r="J135"/>
  <c r="J98"/>
  <c r="T153"/>
  <c r="T150"/>
  <c r="P159"/>
  <c i="3" r="R130"/>
  <c r="R129"/>
  <c r="BK141"/>
  <c r="J141"/>
  <c r="J102"/>
  <c r="T158"/>
  <c r="P163"/>
  <c r="P162"/>
  <c i="4" r="R134"/>
  <c i="5" r="R137"/>
  <c r="R136"/>
  <c i="7" r="R120"/>
  <c r="R119"/>
  <c r="R118"/>
  <c i="8" r="R133"/>
  <c r="R132"/>
  <c r="R120"/>
  <c i="9" r="BK128"/>
  <c r="J128"/>
  <c r="J100"/>
  <c i="10" r="T135"/>
  <c r="T134"/>
  <c r="T121"/>
  <c i="11" r="BK121"/>
  <c r="BK120"/>
  <c r="BK119"/>
  <c r="J119"/>
  <c i="12" r="P161"/>
  <c r="BK187"/>
  <c r="J187"/>
  <c r="J100"/>
  <c r="T224"/>
  <c i="13" r="T125"/>
  <c r="T137"/>
  <c r="R174"/>
  <c r="R193"/>
  <c r="T209"/>
  <c i="14" r="P118"/>
  <c r="P117"/>
  <c i="1" r="AU107"/>
  <c i="2" r="P153"/>
  <c r="P150"/>
  <c r="T156"/>
  <c r="R169"/>
  <c r="R168"/>
  <c i="3" r="P130"/>
  <c r="P129"/>
  <c r="BK138"/>
  <c r="J138"/>
  <c r="J101"/>
  <c r="T138"/>
  <c r="R158"/>
  <c r="BK169"/>
  <c r="J169"/>
  <c r="J107"/>
  <c i="4" r="R119"/>
  <c r="R118"/>
  <c i="5" r="R124"/>
  <c r="R123"/>
  <c r="BK128"/>
  <c r="J128"/>
  <c r="J99"/>
  <c r="T128"/>
  <c r="P225"/>
  <c i="6" r="BK120"/>
  <c r="J120"/>
  <c r="J98"/>
  <c i="7" r="P120"/>
  <c r="P119"/>
  <c r="P118"/>
  <c i="1" r="AU100"/>
  <c i="9" r="BK122"/>
  <c r="J122"/>
  <c r="J98"/>
  <c i="10" r="BK123"/>
  <c r="J123"/>
  <c r="J98"/>
  <c r="BK127"/>
  <c r="J127"/>
  <c r="J99"/>
  <c i="11" r="T121"/>
  <c r="T120"/>
  <c r="T119"/>
  <c i="12" r="R128"/>
  <c r="R127"/>
  <c r="BK181"/>
  <c r="J181"/>
  <c r="J99"/>
  <c r="BK201"/>
  <c r="J201"/>
  <c r="J101"/>
  <c r="P209"/>
  <c r="P218"/>
  <c i="13" r="P142"/>
  <c r="T185"/>
  <c r="T199"/>
  <c i="14" r="R118"/>
  <c r="R117"/>
  <c i="2" r="R135"/>
  <c r="R126"/>
  <c r="BK159"/>
  <c r="J159"/>
  <c r="J103"/>
  <c r="T169"/>
  <c r="T168"/>
  <c i="3" r="BK130"/>
  <c r="J130"/>
  <c r="J98"/>
  <c r="T135"/>
  <c r="T134"/>
  <c r="R138"/>
  <c r="P158"/>
  <c r="R169"/>
  <c r="R168"/>
  <c i="4" r="P119"/>
  <c r="P118"/>
  <c i="1" r="AU97"/>
  <c i="5" r="BK137"/>
  <c r="J137"/>
  <c r="J101"/>
  <c r="T225"/>
  <c i="6" r="R120"/>
  <c r="R119"/>
  <c r="R118"/>
  <c i="8" r="T133"/>
  <c r="T132"/>
  <c r="T120"/>
  <c i="9" r="T122"/>
  <c r="T121"/>
  <c i="10" r="P135"/>
  <c r="P134"/>
  <c r="P121"/>
  <c i="1" r="AU103"/>
  <c i="11" r="R121"/>
  <c r="R120"/>
  <c r="R119"/>
  <c i="12" r="BK128"/>
  <c r="J128"/>
  <c r="J97"/>
  <c r="T187"/>
  <c r="BK224"/>
  <c r="J224"/>
  <c r="J105"/>
  <c i="13" r="BK142"/>
  <c r="J142"/>
  <c r="J99"/>
  <c r="BK185"/>
  <c r="J185"/>
  <c r="J101"/>
  <c r="T193"/>
  <c r="R209"/>
  <c i="14" r="T118"/>
  <c r="T117"/>
  <c i="12" r="BK207"/>
  <c r="J207"/>
  <c r="J102"/>
  <c i="2" r="BK151"/>
  <c r="J151"/>
  <c r="J100"/>
  <c i="12" r="BK242"/>
  <c r="J242"/>
  <c r="J107"/>
  <c i="3" r="BK176"/>
  <c r="J176"/>
  <c r="J108"/>
  <c i="14" r="E107"/>
  <c r="J114"/>
  <c r="BF120"/>
  <c r="J89"/>
  <c r="BF119"/>
  <c i="13" r="BK124"/>
  <c r="J124"/>
  <c r="E85"/>
  <c r="BF132"/>
  <c r="BF135"/>
  <c r="BF176"/>
  <c r="BF128"/>
  <c r="BF131"/>
  <c r="BF138"/>
  <c r="BF147"/>
  <c r="BF148"/>
  <c r="BF153"/>
  <c r="BF156"/>
  <c r="BF157"/>
  <c r="BF162"/>
  <c r="BF165"/>
  <c r="BF180"/>
  <c r="BF181"/>
  <c r="BF187"/>
  <c r="BF192"/>
  <c r="BF210"/>
  <c r="BF126"/>
  <c r="BF127"/>
  <c r="BF129"/>
  <c r="BF144"/>
  <c r="BF146"/>
  <c r="BF152"/>
  <c r="BF159"/>
  <c r="BF168"/>
  <c r="BF177"/>
  <c r="BF184"/>
  <c r="BF204"/>
  <c r="BF214"/>
  <c r="BF215"/>
  <c r="BF216"/>
  <c r="BF221"/>
  <c r="BF130"/>
  <c r="BF141"/>
  <c r="BF151"/>
  <c r="BF163"/>
  <c r="BF167"/>
  <c r="BF173"/>
  <c r="BF188"/>
  <c r="BF196"/>
  <c r="BF201"/>
  <c r="BF205"/>
  <c r="BF217"/>
  <c r="BF220"/>
  <c r="J89"/>
  <c r="BF133"/>
  <c r="BF140"/>
  <c r="BF149"/>
  <c r="BF158"/>
  <c r="BF178"/>
  <c r="BF182"/>
  <c r="BF186"/>
  <c r="BF190"/>
  <c r="BF194"/>
  <c r="BF198"/>
  <c r="BF202"/>
  <c r="BF212"/>
  <c r="BF213"/>
  <c r="BF223"/>
  <c r="BF224"/>
  <c r="J92"/>
  <c r="BF134"/>
  <c r="BF150"/>
  <c r="BF160"/>
  <c r="BF161"/>
  <c r="BF164"/>
  <c r="BF166"/>
  <c r="BF169"/>
  <c r="BF170"/>
  <c r="BF171"/>
  <c r="BF172"/>
  <c r="BF175"/>
  <c r="BF191"/>
  <c r="BF200"/>
  <c r="BF203"/>
  <c r="BF207"/>
  <c r="BF222"/>
  <c r="BF136"/>
  <c r="BF145"/>
  <c r="BF206"/>
  <c r="BF218"/>
  <c r="BF219"/>
  <c r="BF139"/>
  <c r="BF143"/>
  <c r="BF154"/>
  <c r="BF155"/>
  <c r="BF179"/>
  <c r="BF183"/>
  <c r="BF189"/>
  <c r="BF195"/>
  <c r="BF197"/>
  <c r="BF208"/>
  <c r="BF211"/>
  <c i="12" r="J92"/>
  <c r="BF151"/>
  <c r="BF158"/>
  <c r="BF159"/>
  <c r="BF167"/>
  <c r="BF182"/>
  <c r="BF191"/>
  <c r="BF212"/>
  <c r="BF214"/>
  <c r="BF225"/>
  <c r="BF227"/>
  <c r="BF236"/>
  <c i="11" r="J96"/>
  <c r="J120"/>
  <c r="J97"/>
  <c i="12" r="BF130"/>
  <c r="BF142"/>
  <c r="BF148"/>
  <c r="BF150"/>
  <c r="BF153"/>
  <c r="BF162"/>
  <c r="BF166"/>
  <c r="BF170"/>
  <c r="BF177"/>
  <c r="BF179"/>
  <c r="BF206"/>
  <c r="BF208"/>
  <c r="BF211"/>
  <c r="J121"/>
  <c r="BF141"/>
  <c r="BF165"/>
  <c r="BF168"/>
  <c r="BF169"/>
  <c r="BF173"/>
  <c r="BF178"/>
  <c r="BF196"/>
  <c r="BF200"/>
  <c r="BF204"/>
  <c r="BF229"/>
  <c r="BF230"/>
  <c r="BF231"/>
  <c r="BF131"/>
  <c r="BF133"/>
  <c r="BF152"/>
  <c r="BF154"/>
  <c r="BF155"/>
  <c r="BF163"/>
  <c r="BF174"/>
  <c r="BF176"/>
  <c r="BF180"/>
  <c r="BF186"/>
  <c r="BF188"/>
  <c r="BF189"/>
  <c r="BF198"/>
  <c r="BF205"/>
  <c r="BF228"/>
  <c r="BF232"/>
  <c r="BF234"/>
  <c r="BF238"/>
  <c i="11" r="J121"/>
  <c r="J98"/>
  <c i="12" r="BF140"/>
  <c r="BF144"/>
  <c r="BF147"/>
  <c r="BF183"/>
  <c r="BF190"/>
  <c r="BF192"/>
  <c r="BF194"/>
  <c r="BF195"/>
  <c r="BF202"/>
  <c r="BF203"/>
  <c r="BF210"/>
  <c r="BF213"/>
  <c r="BF215"/>
  <c r="BF217"/>
  <c r="BF220"/>
  <c r="BF221"/>
  <c r="BF222"/>
  <c r="BF226"/>
  <c r="E85"/>
  <c r="BF139"/>
  <c r="BF160"/>
  <c r="BF175"/>
  <c r="BF184"/>
  <c r="BF185"/>
  <c r="BF216"/>
  <c r="BF237"/>
  <c r="BF239"/>
  <c r="BF240"/>
  <c r="BF132"/>
  <c r="BF137"/>
  <c r="BF138"/>
  <c r="BF143"/>
  <c r="BF146"/>
  <c r="BF149"/>
  <c r="BF156"/>
  <c r="BF164"/>
  <c r="BF172"/>
  <c r="BF193"/>
  <c r="BF197"/>
  <c r="BF219"/>
  <c r="BF233"/>
  <c r="BF235"/>
  <c r="BF129"/>
  <c r="BF134"/>
  <c r="BF135"/>
  <c r="BF136"/>
  <c r="BF145"/>
  <c r="BF157"/>
  <c r="BF171"/>
  <c r="BF199"/>
  <c r="BF223"/>
  <c r="BF243"/>
  <c i="11" r="E85"/>
  <c r="BF128"/>
  <c r="BF130"/>
  <c r="BF140"/>
  <c r="BF153"/>
  <c i="10" r="BK134"/>
  <c i="11" r="BF125"/>
  <c r="BF133"/>
  <c r="BF148"/>
  <c r="BF149"/>
  <c r="BF135"/>
  <c r="BF137"/>
  <c r="BF150"/>
  <c r="BF151"/>
  <c r="J116"/>
  <c r="BF129"/>
  <c r="BF131"/>
  <c r="BF134"/>
  <c r="BF136"/>
  <c r="BF144"/>
  <c r="BF123"/>
  <c r="BF139"/>
  <c r="BF145"/>
  <c r="BF146"/>
  <c r="BF147"/>
  <c r="BF152"/>
  <c r="J89"/>
  <c r="BF124"/>
  <c r="BF132"/>
  <c r="BF122"/>
  <c r="BF126"/>
  <c r="BF127"/>
  <c r="BF138"/>
  <c r="BF141"/>
  <c r="BF143"/>
  <c i="10" r="BF128"/>
  <c r="BF136"/>
  <c r="BF141"/>
  <c r="BF147"/>
  <c r="BF152"/>
  <c r="BF164"/>
  <c r="BF186"/>
  <c r="BF187"/>
  <c r="BF189"/>
  <c r="BF202"/>
  <c i="9" r="BK121"/>
  <c r="J121"/>
  <c r="J97"/>
  <c i="10" r="BF137"/>
  <c r="BF144"/>
  <c r="BF156"/>
  <c r="BF158"/>
  <c r="BF160"/>
  <c r="BF180"/>
  <c r="BF181"/>
  <c r="BF190"/>
  <c r="BF192"/>
  <c r="BF194"/>
  <c r="BF138"/>
  <c r="BF161"/>
  <c r="BF166"/>
  <c r="BF169"/>
  <c r="BF172"/>
  <c r="BF173"/>
  <c r="BF174"/>
  <c r="BF175"/>
  <c r="BF177"/>
  <c r="BF182"/>
  <c r="BF196"/>
  <c r="J92"/>
  <c r="J115"/>
  <c r="BF130"/>
  <c r="BF145"/>
  <c r="BF146"/>
  <c r="BF148"/>
  <c r="BF184"/>
  <c r="BF185"/>
  <c r="BF198"/>
  <c i="9" r="BK127"/>
  <c r="J127"/>
  <c r="J99"/>
  <c i="10" r="E111"/>
  <c r="BF124"/>
  <c r="BF129"/>
  <c r="BF140"/>
  <c r="BF150"/>
  <c r="BF153"/>
  <c r="BF154"/>
  <c r="BF163"/>
  <c r="BF165"/>
  <c r="BF179"/>
  <c r="BF188"/>
  <c r="BF201"/>
  <c r="BF132"/>
  <c r="BF139"/>
  <c r="BF142"/>
  <c r="BF143"/>
  <c r="BF155"/>
  <c r="BF157"/>
  <c r="BF171"/>
  <c r="BF178"/>
  <c r="BF191"/>
  <c r="BF197"/>
  <c r="BF125"/>
  <c r="BF126"/>
  <c r="BF133"/>
  <c r="BF149"/>
  <c r="BF170"/>
  <c r="BF176"/>
  <c r="BF183"/>
  <c r="BF195"/>
  <c r="BF200"/>
  <c r="BF131"/>
  <c r="BF151"/>
  <c r="BF159"/>
  <c r="BF162"/>
  <c r="BF167"/>
  <c r="BF168"/>
  <c r="BF193"/>
  <c r="BF199"/>
  <c i="9" r="E110"/>
  <c i="8" r="J132"/>
  <c r="J99"/>
  <c r="J133"/>
  <c r="J100"/>
  <c i="9" r="BF125"/>
  <c r="J92"/>
  <c r="BF124"/>
  <c r="BF142"/>
  <c r="BF140"/>
  <c r="BF144"/>
  <c r="BF146"/>
  <c r="BF147"/>
  <c r="BF151"/>
  <c r="BF158"/>
  <c r="BF141"/>
  <c r="BF145"/>
  <c r="BF149"/>
  <c r="BF150"/>
  <c r="BF154"/>
  <c r="BF134"/>
  <c r="BF135"/>
  <c r="BF136"/>
  <c r="BF138"/>
  <c r="BF143"/>
  <c r="BF148"/>
  <c r="BF161"/>
  <c r="BF162"/>
  <c r="BF164"/>
  <c r="J89"/>
  <c r="BF123"/>
  <c r="BF129"/>
  <c r="BF132"/>
  <c r="BF133"/>
  <c r="BF137"/>
  <c r="BF139"/>
  <c r="BF152"/>
  <c r="BF153"/>
  <c r="BF159"/>
  <c r="BF160"/>
  <c r="BF163"/>
  <c r="BF126"/>
  <c r="BF130"/>
  <c r="BF131"/>
  <c r="BF155"/>
  <c r="BF156"/>
  <c r="BF157"/>
  <c r="BF165"/>
  <c i="7" r="J119"/>
  <c r="J97"/>
  <c r="J120"/>
  <c r="J98"/>
  <c i="8" r="BF129"/>
  <c r="BF130"/>
  <c r="BF131"/>
  <c r="BF144"/>
  <c r="BF147"/>
  <c r="E85"/>
  <c r="BF125"/>
  <c r="BF127"/>
  <c r="BF152"/>
  <c r="BF155"/>
  <c r="J89"/>
  <c r="BF137"/>
  <c r="BF145"/>
  <c r="BF146"/>
  <c r="BF148"/>
  <c r="BF154"/>
  <c r="BF126"/>
  <c r="BF138"/>
  <c r="BF142"/>
  <c r="BF143"/>
  <c r="BF123"/>
  <c r="BF140"/>
  <c r="BF151"/>
  <c r="J92"/>
  <c r="BF124"/>
  <c r="BF128"/>
  <c r="BF134"/>
  <c r="BF135"/>
  <c r="BF141"/>
  <c r="BF149"/>
  <c r="BF150"/>
  <c r="BF136"/>
  <c r="BF139"/>
  <c r="BF153"/>
  <c i="7" r="J112"/>
  <c r="BF124"/>
  <c r="BF127"/>
  <c r="BF121"/>
  <c r="BF132"/>
  <c r="E85"/>
  <c r="J92"/>
  <c r="BF125"/>
  <c r="BF126"/>
  <c r="BF128"/>
  <c r="BF129"/>
  <c r="BF130"/>
  <c r="BF133"/>
  <c i="6" r="BK119"/>
  <c r="BK118"/>
  <c r="J118"/>
  <c r="J96"/>
  <c i="7" r="BF122"/>
  <c r="BF123"/>
  <c r="BF131"/>
  <c r="BF134"/>
  <c i="6" r="E108"/>
  <c r="BF127"/>
  <c r="BF133"/>
  <c i="5" r="BK123"/>
  <c r="BK122"/>
  <c r="J122"/>
  <c r="BK136"/>
  <c r="J136"/>
  <c r="J100"/>
  <c i="6" r="BF123"/>
  <c r="BF128"/>
  <c r="J89"/>
  <c r="BF125"/>
  <c r="BF126"/>
  <c r="BF134"/>
  <c r="BF121"/>
  <c r="BF124"/>
  <c r="BF129"/>
  <c r="J115"/>
  <c r="BF122"/>
  <c r="BF130"/>
  <c r="BF131"/>
  <c r="BF132"/>
  <c i="5" r="BF135"/>
  <c r="BF142"/>
  <c r="BF143"/>
  <c r="BF144"/>
  <c r="BF147"/>
  <c r="BF177"/>
  <c r="BF193"/>
  <c r="BF148"/>
  <c r="BF153"/>
  <c r="BF154"/>
  <c r="BF155"/>
  <c r="BF161"/>
  <c r="BF183"/>
  <c r="BF192"/>
  <c r="BF198"/>
  <c r="BF211"/>
  <c r="BF212"/>
  <c r="BF216"/>
  <c r="BF218"/>
  <c r="BF223"/>
  <c r="BF231"/>
  <c r="BF233"/>
  <c r="BF235"/>
  <c r="BF240"/>
  <c r="BF132"/>
  <c r="BF140"/>
  <c r="BF162"/>
  <c r="BF164"/>
  <c r="BF169"/>
  <c r="BF176"/>
  <c r="BF180"/>
  <c r="BF186"/>
  <c r="BF189"/>
  <c r="BF190"/>
  <c r="BF199"/>
  <c r="BF213"/>
  <c r="BF220"/>
  <c r="BF227"/>
  <c r="BF232"/>
  <c i="4" r="J119"/>
  <c r="J97"/>
  <c i="5" r="E112"/>
  <c r="BF138"/>
  <c r="BF139"/>
  <c r="BF149"/>
  <c r="BF166"/>
  <c r="BF175"/>
  <c r="BF178"/>
  <c r="BF179"/>
  <c r="BF181"/>
  <c r="BF194"/>
  <c r="BF207"/>
  <c r="BF127"/>
  <c r="BF130"/>
  <c r="BF131"/>
  <c r="BF152"/>
  <c r="BF165"/>
  <c r="BF167"/>
  <c r="BF172"/>
  <c r="BF174"/>
  <c r="BF185"/>
  <c r="BF202"/>
  <c r="BF203"/>
  <c r="BF204"/>
  <c r="BF205"/>
  <c r="BF214"/>
  <c r="BF228"/>
  <c r="BF229"/>
  <c r="BF236"/>
  <c r="BF238"/>
  <c r="BF239"/>
  <c r="BF133"/>
  <c r="BF134"/>
  <c r="BF146"/>
  <c r="BF156"/>
  <c r="BF160"/>
  <c r="BF182"/>
  <c r="BF191"/>
  <c r="BF195"/>
  <c r="BF196"/>
  <c r="BF197"/>
  <c r="BF208"/>
  <c r="BF215"/>
  <c r="BF217"/>
  <c r="BF219"/>
  <c r="BF221"/>
  <c r="BF224"/>
  <c r="BF226"/>
  <c r="J89"/>
  <c r="BF125"/>
  <c r="BF129"/>
  <c r="BF141"/>
  <c r="BF151"/>
  <c r="BF159"/>
  <c r="BF168"/>
  <c r="BF171"/>
  <c r="BF173"/>
  <c r="BF184"/>
  <c r="BF187"/>
  <c r="BF188"/>
  <c r="BF210"/>
  <c r="BF222"/>
  <c r="BF230"/>
  <c r="BF234"/>
  <c r="BF237"/>
  <c r="J92"/>
  <c r="BF126"/>
  <c r="BF145"/>
  <c r="BF150"/>
  <c r="BF157"/>
  <c r="BF158"/>
  <c r="BF163"/>
  <c r="BF170"/>
  <c r="BF200"/>
  <c r="BF201"/>
  <c r="BF206"/>
  <c r="BF209"/>
  <c i="4" r="E108"/>
  <c r="BF126"/>
  <c i="3" r="BK129"/>
  <c r="J129"/>
  <c r="J97"/>
  <c i="4" r="BF127"/>
  <c r="BF133"/>
  <c i="3" r="BK134"/>
  <c r="J134"/>
  <c r="J99"/>
  <c i="4" r="J89"/>
  <c r="BF120"/>
  <c i="3" r="BK162"/>
  <c r="J162"/>
  <c r="J104"/>
  <c r="BK168"/>
  <c r="J168"/>
  <c r="J106"/>
  <c i="4" r="BF128"/>
  <c r="BF131"/>
  <c r="BF121"/>
  <c r="BF123"/>
  <c r="BF125"/>
  <c r="BF130"/>
  <c r="BF132"/>
  <c r="J115"/>
  <c r="BF122"/>
  <c r="BF124"/>
  <c r="BF129"/>
  <c r="BF135"/>
  <c r="BF136"/>
  <c i="3" r="J89"/>
  <c r="BF142"/>
  <c r="BF161"/>
  <c r="BF177"/>
  <c r="E118"/>
  <c r="BF137"/>
  <c r="BF140"/>
  <c r="BF143"/>
  <c r="BF148"/>
  <c r="BF151"/>
  <c r="BF175"/>
  <c r="BF133"/>
  <c i="2" r="J169"/>
  <c r="J105"/>
  <c r="BK150"/>
  <c r="J150"/>
  <c r="J99"/>
  <c i="3" r="J92"/>
  <c r="BF150"/>
  <c r="BF152"/>
  <c r="BF154"/>
  <c r="BF156"/>
  <c r="BF165"/>
  <c r="BF172"/>
  <c r="BF132"/>
  <c r="BF147"/>
  <c r="BF157"/>
  <c r="BF160"/>
  <c i="2" r="BK126"/>
  <c r="J126"/>
  <c r="J97"/>
  <c i="3" r="BF149"/>
  <c r="BF153"/>
  <c r="BF155"/>
  <c r="BF166"/>
  <c r="BF170"/>
  <c r="BF171"/>
  <c r="BF131"/>
  <c r="BF136"/>
  <c r="BF139"/>
  <c r="BF144"/>
  <c r="BF145"/>
  <c r="BF146"/>
  <c r="BF159"/>
  <c r="BF164"/>
  <c r="BF167"/>
  <c r="BF173"/>
  <c r="BF174"/>
  <c i="2" r="BF133"/>
  <c r="BF134"/>
  <c r="BF140"/>
  <c r="BF143"/>
  <c r="BF149"/>
  <c r="BF154"/>
  <c r="BF155"/>
  <c r="BF164"/>
  <c r="BF165"/>
  <c r="BF166"/>
  <c r="BF171"/>
  <c r="BF175"/>
  <c r="E85"/>
  <c r="BF127"/>
  <c r="BF132"/>
  <c r="BF148"/>
  <c r="BF131"/>
  <c r="BF142"/>
  <c r="BF144"/>
  <c r="BF157"/>
  <c r="J89"/>
  <c r="BF130"/>
  <c r="BF160"/>
  <c r="BF161"/>
  <c r="BF162"/>
  <c r="BF137"/>
  <c r="BF145"/>
  <c r="J92"/>
  <c r="BF128"/>
  <c r="BF136"/>
  <c r="BF139"/>
  <c r="BF158"/>
  <c r="BF141"/>
  <c r="BF147"/>
  <c r="BF152"/>
  <c r="BF163"/>
  <c r="BF167"/>
  <c r="BF170"/>
  <c r="BF172"/>
  <c r="BF173"/>
  <c r="BF174"/>
  <c r="BF176"/>
  <c r="BF129"/>
  <c r="BF138"/>
  <c r="BF146"/>
  <c i="3" r="F36"/>
  <c i="1" r="BC96"/>
  <c i="4" r="F36"/>
  <c i="1" r="BC97"/>
  <c i="6" r="F36"/>
  <c i="1" r="BC99"/>
  <c i="6" r="F35"/>
  <c i="1" r="BB99"/>
  <c i="7" r="F35"/>
  <c i="1" r="BB100"/>
  <c i="7" r="F37"/>
  <c i="1" r="BD100"/>
  <c i="8" r="F33"/>
  <c i="1" r="AZ101"/>
  <c i="10" r="F33"/>
  <c i="1" r="AZ103"/>
  <c i="11" r="F36"/>
  <c i="1" r="BC104"/>
  <c i="13" r="F36"/>
  <c i="1" r="BC106"/>
  <c i="13" r="J30"/>
  <c i="2" r="F37"/>
  <c i="1" r="BD95"/>
  <c i="4" r="F33"/>
  <c i="1" r="AZ97"/>
  <c i="5" r="F36"/>
  <c i="1" r="BC98"/>
  <c i="8" r="F37"/>
  <c i="1" r="BD101"/>
  <c i="10" r="J33"/>
  <c i="1" r="AV103"/>
  <c i="12" r="F33"/>
  <c i="1" r="AZ105"/>
  <c i="14" r="J33"/>
  <c i="1" r="AV107"/>
  <c i="11" r="J30"/>
  <c i="3" r="J33"/>
  <c i="1" r="AV96"/>
  <c i="3" r="F35"/>
  <c i="1" r="BB96"/>
  <c i="6" r="J33"/>
  <c i="1" r="AV99"/>
  <c i="5" r="J30"/>
  <c i="7" r="F33"/>
  <c i="1" r="AZ100"/>
  <c i="7" r="J33"/>
  <c i="1" r="AV100"/>
  <c i="8" r="J33"/>
  <c i="1" r="AV101"/>
  <c i="10" r="F36"/>
  <c i="1" r="BC103"/>
  <c i="11" r="F37"/>
  <c i="1" r="BD104"/>
  <c i="13" r="F37"/>
  <c i="1" r="BD106"/>
  <c i="14" r="F37"/>
  <c i="1" r="BD107"/>
  <c i="2" r="F35"/>
  <c i="1" r="BB95"/>
  <c i="4" r="F37"/>
  <c i="1" r="BD97"/>
  <c i="5" r="F35"/>
  <c i="1" r="BB98"/>
  <c i="9" r="F36"/>
  <c i="1" r="BC102"/>
  <c i="10" r="F35"/>
  <c i="1" r="BB103"/>
  <c i="13" r="F33"/>
  <c i="1" r="AZ106"/>
  <c i="13" r="F35"/>
  <c i="1" r="BB106"/>
  <c i="2" r="J33"/>
  <c i="1" r="AV95"/>
  <c i="4" r="F35"/>
  <c i="1" r="BB97"/>
  <c i="5" r="F37"/>
  <c i="1" r="BD98"/>
  <c i="9" r="F33"/>
  <c i="1" r="AZ102"/>
  <c i="11" r="F35"/>
  <c i="1" r="BB104"/>
  <c i="12" r="F36"/>
  <c i="1" r="BC105"/>
  <c i="14" r="F33"/>
  <c i="1" r="AZ107"/>
  <c i="3" r="F33"/>
  <c i="1" r="AZ96"/>
  <c i="3" r="F37"/>
  <c i="1" r="BD96"/>
  <c i="6" r="F33"/>
  <c i="1" r="AZ99"/>
  <c i="6" r="F37"/>
  <c i="1" r="BD99"/>
  <c i="7" r="F36"/>
  <c i="1" r="BC100"/>
  <c i="7" r="J30"/>
  <c i="8" r="F35"/>
  <c i="1" r="BB101"/>
  <c i="9" r="F37"/>
  <c i="1" r="BD102"/>
  <c i="11" r="J33"/>
  <c i="1" r="AV104"/>
  <c i="12" r="F35"/>
  <c i="1" r="BB105"/>
  <c i="14" r="F35"/>
  <c i="1" r="BB107"/>
  <c i="2" r="F33"/>
  <c i="1" r="AZ95"/>
  <c i="5" r="F33"/>
  <c i="1" r="AZ98"/>
  <c i="8" r="F36"/>
  <c i="1" r="BC101"/>
  <c i="9" r="F35"/>
  <c i="1" r="BB102"/>
  <c i="10" r="F37"/>
  <c i="1" r="BD103"/>
  <c i="12" r="F37"/>
  <c i="1" r="BD105"/>
  <c i="13" r="J33"/>
  <c i="1" r="AV106"/>
  <c i="2" r="F36"/>
  <c i="1" r="BC95"/>
  <c i="4" r="J33"/>
  <c i="1" r="AV97"/>
  <c i="5" r="J33"/>
  <c i="1" r="AV98"/>
  <c i="9" r="J33"/>
  <c i="1" r="AV102"/>
  <c i="11" r="F33"/>
  <c i="1" r="AZ104"/>
  <c i="12" r="J33"/>
  <c i="1" r="AV105"/>
  <c i="14" r="F36"/>
  <c i="1" r="BC107"/>
  <c i="9" l="1" r="T120"/>
  <c i="3" r="R134"/>
  <c r="R128"/>
  <c i="8" r="P120"/>
  <c i="1" r="AU101"/>
  <c i="2" r="R125"/>
  <c i="13" r="T124"/>
  <c i="12" r="T127"/>
  <c i="5" r="P136"/>
  <c r="T136"/>
  <c r="T122"/>
  <c r="R122"/>
  <c r="T123"/>
  <c i="2" r="P125"/>
  <c i="1" r="AU95"/>
  <c i="2" r="T125"/>
  <c i="3" r="P134"/>
  <c r="P128"/>
  <c i="1" r="AU96"/>
  <c i="12" r="P127"/>
  <c i="1" r="AU105"/>
  <c i="4" r="BK118"/>
  <c r="J118"/>
  <c i="13" r="R124"/>
  <c i="3" r="T128"/>
  <c i="13" r="P124"/>
  <c i="1" r="AU106"/>
  <c i="10" r="R122"/>
  <c r="R121"/>
  <c i="5" r="P123"/>
  <c i="1" r="AG104"/>
  <c i="8" r="BK121"/>
  <c r="J121"/>
  <c r="J97"/>
  <c i="10" r="BK122"/>
  <c r="J122"/>
  <c r="J97"/>
  <c i="12" r="BK241"/>
  <c r="J241"/>
  <c r="J106"/>
  <c i="14" r="J118"/>
  <c r="J97"/>
  <c i="1" r="AG106"/>
  <c i="13" r="J96"/>
  <c i="10" r="J134"/>
  <c r="J100"/>
  <c i="9" r="BK120"/>
  <c r="J120"/>
  <c r="J96"/>
  <c i="1" r="AG100"/>
  <c i="6" r="J119"/>
  <c r="J97"/>
  <c i="1" r="AG98"/>
  <c i="5" r="J96"/>
  <c r="J123"/>
  <c r="J97"/>
  <c i="3" r="BK128"/>
  <c r="J128"/>
  <c r="J96"/>
  <c i="2" r="BK125"/>
  <c r="J125"/>
  <c r="J34"/>
  <c i="1" r="AW95"/>
  <c r="AT95"/>
  <c i="7" r="F34"/>
  <c i="1" r="BA100"/>
  <c i="10" r="J34"/>
  <c i="1" r="AW103"/>
  <c r="AT103"/>
  <c r="AZ94"/>
  <c r="W29"/>
  <c i="2" r="F34"/>
  <c i="1" r="BA95"/>
  <c i="6" r="J30"/>
  <c i="1" r="AG99"/>
  <c i="8" r="F34"/>
  <c i="1" r="BA101"/>
  <c i="11" r="F34"/>
  <c i="1" r="BA104"/>
  <c i="14" r="J34"/>
  <c i="1" r="AW107"/>
  <c r="AT107"/>
  <c i="14" r="F34"/>
  <c i="1" r="BA107"/>
  <c r="BB94"/>
  <c r="W31"/>
  <c i="4" r="J30"/>
  <c i="1" r="AG97"/>
  <c i="3" r="J34"/>
  <c i="1" r="AW96"/>
  <c r="AT96"/>
  <c i="8" r="J34"/>
  <c i="1" r="AW101"/>
  <c r="AT101"/>
  <c i="11" r="J34"/>
  <c i="1" r="AW104"/>
  <c r="AT104"/>
  <c r="AN104"/>
  <c r="BC94"/>
  <c r="AY94"/>
  <c i="4" r="J34"/>
  <c i="1" r="AW97"/>
  <c r="AT97"/>
  <c r="AN97"/>
  <c i="6" r="F34"/>
  <c i="1" r="BA99"/>
  <c i="9" r="F34"/>
  <c i="1" r="BA102"/>
  <c i="12" r="F34"/>
  <c i="1" r="BA105"/>
  <c i="4" r="F34"/>
  <c i="1" r="BA97"/>
  <c i="6" r="J34"/>
  <c i="1" r="AW99"/>
  <c r="AT99"/>
  <c i="9" r="J34"/>
  <c i="1" r="AW102"/>
  <c r="AT102"/>
  <c i="12" r="J34"/>
  <c i="1" r="AW105"/>
  <c r="AT105"/>
  <c i="14" r="J30"/>
  <c i="1" r="AG107"/>
  <c i="3" r="F34"/>
  <c i="1" r="BA96"/>
  <c i="7" r="J34"/>
  <c i="1" r="AW100"/>
  <c r="AT100"/>
  <c r="AN100"/>
  <c i="10" r="F34"/>
  <c i="1" r="BA103"/>
  <c r="BD94"/>
  <c r="W33"/>
  <c i="5" r="F34"/>
  <c i="1" r="BA98"/>
  <c i="13" r="J34"/>
  <c i="1" r="AW106"/>
  <c r="AT106"/>
  <c r="AN106"/>
  <c i="5" r="J34"/>
  <c i="1" r="AW98"/>
  <c r="AT98"/>
  <c r="AN98"/>
  <c i="13" r="F34"/>
  <c i="1" r="BA106"/>
  <c i="2" r="J30"/>
  <c i="1" r="AG95"/>
  <c i="5" l="1" r="P122"/>
  <c i="1" r="AU98"/>
  <c i="8" r="BK120"/>
  <c r="J120"/>
  <c r="J96"/>
  <c i="10" r="BK121"/>
  <c r="J121"/>
  <c r="J96"/>
  <c i="4" r="J96"/>
  <c i="12" r="BK127"/>
  <c r="J127"/>
  <c i="14" r="J39"/>
  <c i="13" r="J39"/>
  <c i="11" r="J39"/>
  <c i="1" r="AN99"/>
  <c i="7" r="J39"/>
  <c i="6" r="J39"/>
  <c i="5" r="J39"/>
  <c i="4" r="J39"/>
  <c i="1" r="AN95"/>
  <c i="2" r="J96"/>
  <c r="J39"/>
  <c i="1" r="AN107"/>
  <c r="AU94"/>
  <c i="12" r="J30"/>
  <c i="1" r="AG105"/>
  <c i="9" r="J30"/>
  <c i="1" r="AG102"/>
  <c r="AN102"/>
  <c r="AX94"/>
  <c r="BA94"/>
  <c r="W30"/>
  <c i="3" r="J30"/>
  <c i="1" r="AG96"/>
  <c r="AN96"/>
  <c r="AV94"/>
  <c r="AK29"/>
  <c r="W32"/>
  <c i="12" l="1" r="J39"/>
  <c r="J96"/>
  <c i="9" r="J39"/>
  <c i="3" r="J39"/>
  <c i="1" r="AN105"/>
  <c i="10" r="J30"/>
  <c i="1" r="AG103"/>
  <c r="AN103"/>
  <c i="8" r="J30"/>
  <c i="1" r="AG101"/>
  <c r="AW94"/>
  <c r="AK30"/>
  <c i="10" l="1" r="J39"/>
  <c i="8" r="J39"/>
  <c i="1" r="AN101"/>
  <c r="AG94"/>
  <c r="AK26"/>
  <c r="AK35"/>
  <c r="AT94"/>
  <c l="1" r="AN94"/>
</calcChain>
</file>

<file path=xl/sharedStrings.xml><?xml version="1.0" encoding="utf-8"?>
<sst xmlns="http://schemas.openxmlformats.org/spreadsheetml/2006/main">
  <si>
    <t>Export Komplet</t>
  </si>
  <si>
    <t/>
  </si>
  <si>
    <t>2.0</t>
  </si>
  <si>
    <t>False</t>
  </si>
  <si>
    <t>{aec94d8b-10f2-4652-8815-c6e6dac0fcbb}</t>
  </si>
  <si>
    <t xml:space="preserve">&gt;&gt;  skryté stĺpce  &lt;&lt;</t>
  </si>
  <si>
    <t>0,01</t>
  </si>
  <si>
    <t>20</t>
  </si>
  <si>
    <t>REKAPITULÁCIA STAVBY</t>
  </si>
  <si>
    <t xml:space="preserve">v ---  nižšie sa nachádzajú doplnkové a pomocné údaje k zostavám  --- v</t>
  </si>
  <si>
    <t>0,001</t>
  </si>
  <si>
    <t>Kód:</t>
  </si>
  <si>
    <t>Zmena003</t>
  </si>
  <si>
    <t>Stavba:</t>
  </si>
  <si>
    <t>Dod.č.4_Modernizácia ZŠ P.Demitru_časť strecha</t>
  </si>
  <si>
    <t>JKSO:</t>
  </si>
  <si>
    <t>KS:</t>
  </si>
  <si>
    <t>Miesto:</t>
  </si>
  <si>
    <t>Trenčín</t>
  </si>
  <si>
    <t>Dátum:</t>
  </si>
  <si>
    <t>2. 12. 2022</t>
  </si>
  <si>
    <t>Objednávateľ:</t>
  </si>
  <si>
    <t>IČO:</t>
  </si>
  <si>
    <t>Mesto Trenčín, Mierové námestie 2, 911 64 Trenčín</t>
  </si>
  <si>
    <t>IČ DPH:</t>
  </si>
  <si>
    <t>Zhotoviteľ:</t>
  </si>
  <si>
    <t>Adifex a.s.</t>
  </si>
  <si>
    <t>Projektant:</t>
  </si>
  <si>
    <t>True</t>
  </si>
  <si>
    <t>STAVOKOV PROJEKT s.r.o., Brnianska 10, 911 05 Tren</t>
  </si>
  <si>
    <t>Spracovateľ:</t>
  </si>
  <si>
    <t xml:space="preserve"> </t>
  </si>
  <si>
    <t>Poznámka:</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</si>
  <si>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</si>
  <si>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</si>
  <si>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</si>
  <si>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</si>
  <si>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</si>
  <si>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</si>
  <si>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</si>
  <si>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</si>
  <si>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</si>
  <si>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</si>
  <si>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</si>
  <si>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</si>
  <si>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</si>
  <si>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</si>
  <si>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</si>
  <si>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</si>
  <si>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</si>
  <si>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</si>
  <si>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</si>
  <si>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</si>
  <si>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</si>
  <si>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</si>
  <si>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</si>
  <si>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</si>
  <si>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</si>
  <si>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</si>
  <si>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</si>
  <si>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</si>
  <si>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</si>
  <si>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</si>
  <si>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</si>
  <si>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</si>
  <si>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</si>
  <si>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</si>
  <si>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</si>
  <si>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</si>
  <si>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</si>
  <si>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</si>
  <si>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</si>
  <si>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</si>
  <si>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</si>
  <si>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###NOIMPORT###</t>
  </si>
  <si>
    <t>IMPORT</t>
  </si>
  <si>
    <t>{00000000-0000-0000-0000-000000000000}</t>
  </si>
  <si>
    <t>/</t>
  </si>
  <si>
    <t>D.1.1.1</t>
  </si>
  <si>
    <t>Búracie práce</t>
  </si>
  <si>
    <t>STA</t>
  </si>
  <si>
    <t>1</t>
  </si>
  <si>
    <t>{f3cad9b3-73e8-4c0a-97c1-9a67633723f1}</t>
  </si>
  <si>
    <t>D1.1.2-D.1.2</t>
  </si>
  <si>
    <t>Stavebné úpravy</t>
  </si>
  <si>
    <t>{3947e478-3164-46ef-9378-9f21caf63831}</t>
  </si>
  <si>
    <t>D1.6</t>
  </si>
  <si>
    <t>Vzduchotechnické zariadenia</t>
  </si>
  <si>
    <t>{fd791cc6-e9de-42f0-be11-0d243e533439}</t>
  </si>
  <si>
    <t>D1.7</t>
  </si>
  <si>
    <t>Vnút.silnopr.rozvody</t>
  </si>
  <si>
    <t>{04f5d821-3b02-493b-ab10-a3c452ba0892}</t>
  </si>
  <si>
    <t>D1.7.1</t>
  </si>
  <si>
    <t>RS21</t>
  </si>
  <si>
    <t>{8b7ff7fc-7846-4f81-a346-befa5979ebc4}</t>
  </si>
  <si>
    <t>D1.7.2</t>
  </si>
  <si>
    <t>RS26</t>
  </si>
  <si>
    <t>{c2bd2f48-3b29-4583-8f77-4551532afd45}</t>
  </si>
  <si>
    <t>D1.7.3</t>
  </si>
  <si>
    <t>RH1</t>
  </si>
  <si>
    <t>{9668cbab-a76f-4a84-abf5-ed9ee86aa81d}</t>
  </si>
  <si>
    <t>D1.8</t>
  </si>
  <si>
    <t>Núdz.osvetlenie</t>
  </si>
  <si>
    <t>{6f497708-5340-4de3-8932-a81ff0c2407f}</t>
  </si>
  <si>
    <t>D.1.8</t>
  </si>
  <si>
    <t>Um.osvetlenie</t>
  </si>
  <si>
    <t>{029066ce-0c28-4126-bb62-b703671a52c0}</t>
  </si>
  <si>
    <t>D.1.9</t>
  </si>
  <si>
    <t>Bleskozvod</t>
  </si>
  <si>
    <t>{a030ec20-4b40-4664-aa3b-a42de0060c79}</t>
  </si>
  <si>
    <t>D.1.10</t>
  </si>
  <si>
    <t>ŠK</t>
  </si>
  <si>
    <t>{f4338a62-6527-42ba-b9ee-aa284a439e43}</t>
  </si>
  <si>
    <t>D1.10</t>
  </si>
  <si>
    <t>Ozvučenie, scénické osvetlenie</t>
  </si>
  <si>
    <t>{1a4bf4f5-ea11-4557-bb33-5d8ee392d86d}</t>
  </si>
  <si>
    <t>D1.11</t>
  </si>
  <si>
    <t>VRN</t>
  </si>
  <si>
    <t>{0552e2c2-2330-4629-af57-2ee75100ef8d}</t>
  </si>
  <si>
    <t>KRYCÍ LIST ROZPOČTU</t>
  </si>
  <si>
    <t>Objekt:</t>
  </si>
  <si>
    <t>D.1.1.1 - Búracie práce</t>
  </si>
  <si>
    <t>REKAPITULÁCIA ROZPOČTU</t>
  </si>
  <si>
    <t>Kód dielu - Popis</t>
  </si>
  <si>
    <t>Cena celkom [EUR]</t>
  </si>
  <si>
    <t>Náklady z rozpočtu</t>
  </si>
  <si>
    <t>-1</t>
  </si>
  <si>
    <t xml:space="preserve">D1 - </t>
  </si>
  <si>
    <t xml:space="preserve">    D2 - 9 - OSTATNÉ KONŠTRUKCIE A PRÁCE</t>
  </si>
  <si>
    <t>D3 - PRÁCE A DODÁVKY PSV</t>
  </si>
  <si>
    <t xml:space="preserve">    D4 - 713 - Izolácie tepelné</t>
  </si>
  <si>
    <t xml:space="preserve">    D5 - 764 - Konštrukcie klampiarske</t>
  </si>
  <si>
    <t xml:space="preserve">    D6 - 765 - Krytiny tvrdé</t>
  </si>
  <si>
    <t xml:space="preserve">    D7 - 767 - Konštrukcie doplnk. kovové stavebné</t>
  </si>
  <si>
    <t>HSV - Práce a dodávky HSV</t>
  </si>
  <si>
    <t xml:space="preserve">    9 - Ostatné konštrukcie a práce-búranie</t>
  </si>
  <si>
    <t>ROZPOČET</t>
  </si>
  <si>
    <t>PČ</t>
  </si>
  <si>
    <t>MJ</t>
  </si>
  <si>
    <t>Množstvo</t>
  </si>
  <si>
    <t>J.cena [EUR]</t>
  </si>
  <si>
    <t>Cenová sústava</t>
  </si>
  <si>
    <t>J. Nh [h]</t>
  </si>
  <si>
    <t>Nh celkom [h]</t>
  </si>
  <si>
    <t>J. hmotnosť [t]</t>
  </si>
  <si>
    <t>Hmotnosť celkom [t]</t>
  </si>
  <si>
    <t>J. suť [t]</t>
  </si>
  <si>
    <t>Suť Celkom [t]</t>
  </si>
  <si>
    <t>D1</t>
  </si>
  <si>
    <t>ROZPOCET</t>
  </si>
  <si>
    <t>34</t>
  </si>
  <si>
    <t>K</t>
  </si>
  <si>
    <t>460030071</t>
  </si>
  <si>
    <t>Búranie živičných povrchov do 5 cm /asfaltový chodník/</t>
  </si>
  <si>
    <t>m2</t>
  </si>
  <si>
    <t>4</t>
  </si>
  <si>
    <t>2</t>
  </si>
  <si>
    <t>-1209194823</t>
  </si>
  <si>
    <t>35</t>
  </si>
  <si>
    <t>460030081</t>
  </si>
  <si>
    <t>Rezanie drážky v asfalte, betóne</t>
  </si>
  <si>
    <t>m</t>
  </si>
  <si>
    <t>-277970145</t>
  </si>
  <si>
    <t>36</t>
  </si>
  <si>
    <t>460080101</t>
  </si>
  <si>
    <t>Betónový základ, rozbúranie</t>
  </si>
  <si>
    <t>m3</t>
  </si>
  <si>
    <t>1426095147</t>
  </si>
  <si>
    <t>37</t>
  </si>
  <si>
    <t>460600001</t>
  </si>
  <si>
    <t>Odvoz a likvidácia odpadu</t>
  </si>
  <si>
    <t>-1069350737</t>
  </si>
  <si>
    <t>38</t>
  </si>
  <si>
    <t>460650016</t>
  </si>
  <si>
    <t>Podkladová vrstva chodníka, betón 10cm</t>
  </si>
  <si>
    <t>1307544468</t>
  </si>
  <si>
    <t>40</t>
  </si>
  <si>
    <t>460650021</t>
  </si>
  <si>
    <t>Chodník z asfaltu, jedna vrstva 5cm</t>
  </si>
  <si>
    <t>1805119467</t>
  </si>
  <si>
    <t>41</t>
  </si>
  <si>
    <t>589426500</t>
  </si>
  <si>
    <t>Asfalt</t>
  </si>
  <si>
    <t>1874783625</t>
  </si>
  <si>
    <t>39</t>
  </si>
  <si>
    <t>589A10150</t>
  </si>
  <si>
    <t>Betón</t>
  </si>
  <si>
    <t>-16682323</t>
  </si>
  <si>
    <t>D2</t>
  </si>
  <si>
    <t>9 - OSTATNÉ KONŠTRUKCIE A PRÁCE</t>
  </si>
  <si>
    <t>962052211</t>
  </si>
  <si>
    <t xml:space="preserve">Búranie ŽB tribún - rampa pre imobilných,  -2,40000t</t>
  </si>
  <si>
    <t>962081131</t>
  </si>
  <si>
    <t>Búranie stien a stropov zo sklenených tvárnic hr. do 10 cm - copilit</t>
  </si>
  <si>
    <t>3</t>
  </si>
  <si>
    <t>979011111</t>
  </si>
  <si>
    <t>Zvislá doprava sute a vybúr. hmôt za prvé podlažie</t>
  </si>
  <si>
    <t>t</t>
  </si>
  <si>
    <t>6</t>
  </si>
  <si>
    <t>979011121</t>
  </si>
  <si>
    <t>Zvislá doprava sute a vybúr. hmôt za každé ďalšie podlažie</t>
  </si>
  <si>
    <t>8</t>
  </si>
  <si>
    <t>5</t>
  </si>
  <si>
    <t>979081111</t>
  </si>
  <si>
    <t>Odvoz sute a vybúraných hmôt na skládku do 1 km</t>
  </si>
  <si>
    <t>10</t>
  </si>
  <si>
    <t>979081121</t>
  </si>
  <si>
    <t>Odvoz sute a vybúraných hmôt na skládku každý ďalší 1 km</t>
  </si>
  <si>
    <t>12</t>
  </si>
  <si>
    <t>7</t>
  </si>
  <si>
    <t>979082111</t>
  </si>
  <si>
    <t>Vnútrostavenisková doprava sute a vybúraných hmôt do 10 m</t>
  </si>
  <si>
    <t>14</t>
  </si>
  <si>
    <t>979082121</t>
  </si>
  <si>
    <t>Vnútrost. doprava sute a vybúraných hmôt každých ďalších 5 m</t>
  </si>
  <si>
    <t>16</t>
  </si>
  <si>
    <t>9</t>
  </si>
  <si>
    <t>979118705</t>
  </si>
  <si>
    <t>Poplatok za ulož.a znešk.st.odp.na urč.sklád.-zmiešaný stavebný odpad</t>
  </si>
  <si>
    <t>18</t>
  </si>
  <si>
    <t>979131409</t>
  </si>
  <si>
    <t>Poplatok za ulož.a znešk.staveb.sute na vymedzených skládkach-ľahké izolačné materiály</t>
  </si>
  <si>
    <t>11</t>
  </si>
  <si>
    <t>979131413</t>
  </si>
  <si>
    <t>Poplatok za ulož.a znešk.stav.odp na urč.sklád.-zmesi betónu a tehál fr.do 30cm</t>
  </si>
  <si>
    <t>22</t>
  </si>
  <si>
    <t>00700100</t>
  </si>
  <si>
    <t>Príplatok k cenám za sťažené podmienky</t>
  </si>
  <si>
    <t>kpl</t>
  </si>
  <si>
    <t>24</t>
  </si>
  <si>
    <t>21</t>
  </si>
  <si>
    <t>00700100a</t>
  </si>
  <si>
    <t>Príplatok k cenám za sťažené podmienky - k demontáži oceľovej lávky</t>
  </si>
  <si>
    <t>377667081</t>
  </si>
  <si>
    <t>00700100b</t>
  </si>
  <si>
    <t>Príplatok k cenám za sťažené podmienky - k demontáži oceľových konštrukcií</t>
  </si>
  <si>
    <t>1529651645</t>
  </si>
  <si>
    <t>D3</t>
  </si>
  <si>
    <t>PRÁCE A DODÁVKY PSV</t>
  </si>
  <si>
    <t>D4</t>
  </si>
  <si>
    <t>713 - Izolácie tepelné</t>
  </si>
  <si>
    <t>13</t>
  </si>
  <si>
    <t>713100831</t>
  </si>
  <si>
    <t>Odstránenie 1 vrstvy izolacie z vláknitých materiálov</t>
  </si>
  <si>
    <t>26</t>
  </si>
  <si>
    <t>D5</t>
  </si>
  <si>
    <t>764 - Konštrukcie klampiarske</t>
  </si>
  <si>
    <t>764430850</t>
  </si>
  <si>
    <t>Klamp. demont. oplechovanie múrov rš do 600</t>
  </si>
  <si>
    <t>28</t>
  </si>
  <si>
    <t>15</t>
  </si>
  <si>
    <t>764454804</t>
  </si>
  <si>
    <t>Klamp. demont. rúr odpadových kruhových d-200 - B16</t>
  </si>
  <si>
    <t>30</t>
  </si>
  <si>
    <t>D6</t>
  </si>
  <si>
    <t>765 - Krytiny tvrdé</t>
  </si>
  <si>
    <t>765901340</t>
  </si>
  <si>
    <t>Provizórne priebežné prekrytie strechy fóliou počas výmeny strešného plášťa, proti poveternostným vplyvom</t>
  </si>
  <si>
    <t>32</t>
  </si>
  <si>
    <t>17</t>
  </si>
  <si>
    <t>998765204</t>
  </si>
  <si>
    <t>Presun hmôt pre krytiny tvrdé na objektoch výšky do 36 m</t>
  </si>
  <si>
    <t>%</t>
  </si>
  <si>
    <t>D7</t>
  </si>
  <si>
    <t>767 - Konštrukcie doplnk. kovové stavebné</t>
  </si>
  <si>
    <t>767392802</t>
  </si>
  <si>
    <t>Demontáž krytín striech skrutkovaných vrátane oplechovaní, zaatik. žľabov</t>
  </si>
  <si>
    <t>Pol1</t>
  </si>
  <si>
    <t>Demontáž ostatných doplnokv do 100 kg pororoštov</t>
  </si>
  <si>
    <t>kg</t>
  </si>
  <si>
    <t>19</t>
  </si>
  <si>
    <t>767996804</t>
  </si>
  <si>
    <t>Demontáž ostatných doplnkov, do 500 kg</t>
  </si>
  <si>
    <t>767996804.1</t>
  </si>
  <si>
    <t>Demontáž konštrukcie lavičiek na pilieroch</t>
  </si>
  <si>
    <t>-1856740599</t>
  </si>
  <si>
    <t>23</t>
  </si>
  <si>
    <t>767996804.2</t>
  </si>
  <si>
    <t>Demontáž konštrukcie oznamovacích tabúľ</t>
  </si>
  <si>
    <t>2124296639</t>
  </si>
  <si>
    <t>767996804.3</t>
  </si>
  <si>
    <t>Demontáž konštrukcie oceľovej konštrukcie kocky</t>
  </si>
  <si>
    <t>-1440923965</t>
  </si>
  <si>
    <t>25</t>
  </si>
  <si>
    <t>767996804.4</t>
  </si>
  <si>
    <t>Demontáž konštrukcie rámov na kopilit</t>
  </si>
  <si>
    <t>-1323379161</t>
  </si>
  <si>
    <t>767996804.5</t>
  </si>
  <si>
    <t>Demontáž konštrukcie rebríkov</t>
  </si>
  <si>
    <t>-1389418037</t>
  </si>
  <si>
    <t>HSV</t>
  </si>
  <si>
    <t>Práce a dodávky HSV</t>
  </si>
  <si>
    <t>Ostatné konštrukcie a práce-búranie</t>
  </si>
  <si>
    <t>27</t>
  </si>
  <si>
    <t>943943222.S</t>
  </si>
  <si>
    <t>Montáž lešenia priestorového ľahkého bez podláh pri zaťaženie do 2 kPa, výšky nad 10 do 22 m</t>
  </si>
  <si>
    <t>514358661</t>
  </si>
  <si>
    <t>943943292.S</t>
  </si>
  <si>
    <t>Príplatok za prvý a každý ďalší i začatý mesiac používania lešenia priestorového ľahkého bez podláh výšky do 10 m a nad 10 do 22 m</t>
  </si>
  <si>
    <t>1197785260</t>
  </si>
  <si>
    <t>29</t>
  </si>
  <si>
    <t>943943822.S</t>
  </si>
  <si>
    <t>Demontáž lešenia priestorového ľahkého bez podláh pri zaťažení do 2 kPa, výšky nad 10 do 22 m</t>
  </si>
  <si>
    <t>-756495084</t>
  </si>
  <si>
    <t>943955022.S</t>
  </si>
  <si>
    <t>Montáž lešeňovej podlahy s priečnikmi alebo pozdľžnikmi výšky nad 10 do 20 m</t>
  </si>
  <si>
    <t>1618009486</t>
  </si>
  <si>
    <t>31</t>
  </si>
  <si>
    <t>943955191.S</t>
  </si>
  <si>
    <t>Príplatok za prvý a každý i začatý mesiac použitia lešeňovej podlahy pre všetky výšky do 40 m</t>
  </si>
  <si>
    <t>-1467783271</t>
  </si>
  <si>
    <t>943955822.S</t>
  </si>
  <si>
    <t>Demontáž lešeňovej podlahy s priečnikmi alebo pozdľžnikmi výšky nad 10 do 20 m</t>
  </si>
  <si>
    <t>1393812885</t>
  </si>
  <si>
    <t>33</t>
  </si>
  <si>
    <t>9499421099</t>
  </si>
  <si>
    <t>Hydraulická zdvíhacia plošina vrátane obsluhy výšky zdvihu do 20 m</t>
  </si>
  <si>
    <t>hod</t>
  </si>
  <si>
    <t>190757881</t>
  </si>
  <si>
    <t>D1.1.2-D.1.2 - Stavebné úpravy</t>
  </si>
  <si>
    <t>D1 - PRÁCE A DODÁVKY HSV</t>
  </si>
  <si>
    <t xml:space="preserve">    D4 - 762 - Konštrukcie tesárske</t>
  </si>
  <si>
    <t xml:space="preserve">    D6 - 767 - Konštrukcie doplnk. kovové stavebné</t>
  </si>
  <si>
    <t xml:space="preserve">    D7 - 783 - Nátery</t>
  </si>
  <si>
    <t>D8 - PRÁCE A DODÁVKY M</t>
  </si>
  <si>
    <t xml:space="preserve">    D9 - M25 - 209 Povrch. úpravy zariadení pri ext. mont.</t>
  </si>
  <si>
    <t>PSV - Práce a dodávky PSV</t>
  </si>
  <si>
    <t xml:space="preserve">    767 - Konštrukcie doplnkové kovové</t>
  </si>
  <si>
    <t xml:space="preserve">    783 - Nátery</t>
  </si>
  <si>
    <t>PRÁCE A DODÁVKY HSV</t>
  </si>
  <si>
    <t>944944101</t>
  </si>
  <si>
    <t>Záchytná sieť zo sití z umelých vlákien</t>
  </si>
  <si>
    <t>965042141</t>
  </si>
  <si>
    <t>Vyčistenie ostatných objektov</t>
  </si>
  <si>
    <t>965042141.1</t>
  </si>
  <si>
    <t>Prekrytie tirbún proti poškodeniu ochrannou fóliou</t>
  </si>
  <si>
    <t>762 - Konštrukcie tesárske</t>
  </si>
  <si>
    <t>762341046</t>
  </si>
  <si>
    <t>Debnenia z dosiek OSB skrutk. hr 22mm</t>
  </si>
  <si>
    <t>998762204</t>
  </si>
  <si>
    <t>Presun hmôt pre tesárske konštr. v objektoch výšky do 36 m</t>
  </si>
  <si>
    <t>764.32091</t>
  </si>
  <si>
    <t>D+M Klampiarske žľaby, zvody vrátane príslušenstva</t>
  </si>
  <si>
    <t>998764204</t>
  </si>
  <si>
    <t>Presun hmôt pre klampiarske konštr. v objektoch výšky do 36 m</t>
  </si>
  <si>
    <t>767.311901</t>
  </si>
  <si>
    <t>D+M súvrstvia krytiny striech vrátane klamp. lemovaní, hydroizolač.oprac. detailov, presunov - S02</t>
  </si>
  <si>
    <t>767.311901.1</t>
  </si>
  <si>
    <t>D+M súvrstvia krytiny striech vrátane klamp. lemovaní, hydroizolač.oprac. detailov, presunov - S02 - odpočet prestavaného množstva</t>
  </si>
  <si>
    <t>2124118831</t>
  </si>
  <si>
    <t>767.311902</t>
  </si>
  <si>
    <t>D+M súvrstvia krytiny striech vrátane klamp. lemovaní, hydroizolač.oprac. detailov, presunov - S03</t>
  </si>
  <si>
    <t>767.311903</t>
  </si>
  <si>
    <t>D+M súvrstvia krytiny striech vrátane klamp. lemovaní, hydroizolač.oprac. detailov, presunov - S04</t>
  </si>
  <si>
    <t>767311903.2</t>
  </si>
  <si>
    <t xml:space="preserve">D+M doplnenie mPVC strešnej fólie hr. 1,8 mm - S04 </t>
  </si>
  <si>
    <t>792703742</t>
  </si>
  <si>
    <t>767.311904</t>
  </si>
  <si>
    <t>D+M súvrstvia krytiny striech vrátane klamp. lemovaní, hydroizolač.oprac. detailov, presunov - S05</t>
  </si>
  <si>
    <t>767.3119024</t>
  </si>
  <si>
    <t>D+M Bezpečnsostný prepad Ø 50mm vrátane spríslušenstva</t>
  </si>
  <si>
    <t>ks</t>
  </si>
  <si>
    <t>767.311902.1</t>
  </si>
  <si>
    <t>D+M fasádneho obkladu sendvičovými panelmi hr.150mm vrátane klamp. lemovaní, detailov, presunov</t>
  </si>
  <si>
    <t>767.411101.1</t>
  </si>
  <si>
    <t>D+M fasádneho obkladu sendvičovými panelmi hr.60mm vrátane klamp. lemovaní, detailov, presunov</t>
  </si>
  <si>
    <t>767991291</t>
  </si>
  <si>
    <t>D+M oceľ. požiarny rebrík, Z03</t>
  </si>
  <si>
    <t>kus</t>
  </si>
  <si>
    <t>767995108</t>
  </si>
  <si>
    <t>Montáž atypických stavebných doplnk. konštrukcií nad 500 kg</t>
  </si>
  <si>
    <t>553043735</t>
  </si>
  <si>
    <t>Oceľové konštrukcie, dodávka</t>
  </si>
  <si>
    <t>767995102</t>
  </si>
  <si>
    <t>Montáž ostatných atypických kovových stavebných doplnkových konštrukcií do 10 kg</t>
  </si>
  <si>
    <t>553043735.1</t>
  </si>
  <si>
    <t>Oceľové konštrukcie, dodávka- príprava pre fotovoltaiku</t>
  </si>
  <si>
    <t>553043754</t>
  </si>
  <si>
    <t>Oceľové konštrukcie, dodávka- pre VZT potrubie</t>
  </si>
  <si>
    <t>998767204</t>
  </si>
  <si>
    <t>Presun hmôt pre kovové stav. doplnk. konštr. v objektoch výšky do 36 m</t>
  </si>
  <si>
    <t>42</t>
  </si>
  <si>
    <t>783 - Nátery</t>
  </si>
  <si>
    <t>7831028.R</t>
  </si>
  <si>
    <t xml:space="preserve">Očistenie st. náterov ocel. konštr. stredných "B" abrazívnym otryskaním na hodnotu Sa2 1/2  vrátane presunov v rámci staveniska, presunov na skládku, vrátane poplatku za skládku a ostatné náklady spojené s očistením st. náterov oceľ. konštrukcií</t>
  </si>
  <si>
    <t>44</t>
  </si>
  <si>
    <t>783124520</t>
  </si>
  <si>
    <t>Nátery ocel. konštr. stredných B polyuretánových RAL 7016 (120 µm)</t>
  </si>
  <si>
    <t>46</t>
  </si>
  <si>
    <t>783124720</t>
  </si>
  <si>
    <t>Nátery ocel. konštr. stredných B polyuretánové základné (80 µm)</t>
  </si>
  <si>
    <t>48</t>
  </si>
  <si>
    <t>D8</t>
  </si>
  <si>
    <t>PRÁCE A DODÁVKY M</t>
  </si>
  <si>
    <t>D9</t>
  </si>
  <si>
    <t>M25 - 209 Povrch. úpravy zariadení pri ext. mont.</t>
  </si>
  <si>
    <t>250060032</t>
  </si>
  <si>
    <t>Náter oceľových konštrukcií - príplatok za prevedenie horolezeckou technikou</t>
  </si>
  <si>
    <t>50</t>
  </si>
  <si>
    <t>52</t>
  </si>
  <si>
    <t>00700100.b</t>
  </si>
  <si>
    <t>Príplatok k cenám za sťažené podmienky - k náterom stĺpov</t>
  </si>
  <si>
    <t>-602928486</t>
  </si>
  <si>
    <t>00700100.c</t>
  </si>
  <si>
    <t>Príplatok k cenám za sťažené podmienky - k náteron U profilov na atike</t>
  </si>
  <si>
    <t>-1315872288</t>
  </si>
  <si>
    <t>PSV</t>
  </si>
  <si>
    <t>Práce a dodávky PSV</t>
  </si>
  <si>
    <t>767</t>
  </si>
  <si>
    <t>Konštrukcie doplnkové kovové</t>
  </si>
  <si>
    <t>7671310999</t>
  </si>
  <si>
    <t>Dodávka a montáž strešného záchytného systému, celková dĺžka 256 m</t>
  </si>
  <si>
    <t>-252502800</t>
  </si>
  <si>
    <t>767131118</t>
  </si>
  <si>
    <t>Dodávka a montáž deliacej priečky s posuvnými dverami</t>
  </si>
  <si>
    <t>-27090582</t>
  </si>
  <si>
    <t>767131119</t>
  </si>
  <si>
    <t>Dodávka a montáž priečok zo SDK, protipožiarny</t>
  </si>
  <si>
    <t>-76061020</t>
  </si>
  <si>
    <t>767131119.2</t>
  </si>
  <si>
    <t>Dodávka a montáž dverí, šírka 800 mm vrátane zárubne, požiarna odolnosť 60 min</t>
  </si>
  <si>
    <t>806194475</t>
  </si>
  <si>
    <t>784441111</t>
  </si>
  <si>
    <t>Maľba akryl so stropom v miest. Do 3,8 m</t>
  </si>
  <si>
    <t>-205848192</t>
  </si>
  <si>
    <t>ELI01</t>
  </si>
  <si>
    <t>Elektroinštalačné práce, svietidlá, zásuvky, kabeláž, 4 miestnosti</t>
  </si>
  <si>
    <t>775902626</t>
  </si>
  <si>
    <t>783</t>
  </si>
  <si>
    <t>Nátery</t>
  </si>
  <si>
    <t>783199</t>
  </si>
  <si>
    <t>Nástrek hracej plochy ZŠ rozmer 60x30 m, odtieň biela, akryl, 1 nástrek</t>
  </si>
  <si>
    <t>1412643133</t>
  </si>
  <si>
    <t>D1.6 - Vzduchotechnické zariadenia</t>
  </si>
  <si>
    <t>D1 - Zar. č. 2 – Vetranie priestorov tribún</t>
  </si>
  <si>
    <t>D2 - Ostatné</t>
  </si>
  <si>
    <t>Zar. č. 2 – Vetranie priestorov tribún</t>
  </si>
  <si>
    <t>Pol2</t>
  </si>
  <si>
    <t>Dýza s dalekým dosahom MANDÍK - DDM II 400 N</t>
  </si>
  <si>
    <t>Pol3</t>
  </si>
  <si>
    <t>Krycie sito Technov 2 500 x 1 120 mm</t>
  </si>
  <si>
    <t>Pol4</t>
  </si>
  <si>
    <t>Do priemeru Ø 1 120 mm</t>
  </si>
  <si>
    <t>Pol5</t>
  </si>
  <si>
    <t>Do priemeru Ø 1 000 mm</t>
  </si>
  <si>
    <t>Pol6</t>
  </si>
  <si>
    <t>Do priemeru Ø 900 mm</t>
  </si>
  <si>
    <t>Pol7</t>
  </si>
  <si>
    <t>Do priemeru Ø 710 mm</t>
  </si>
  <si>
    <t>Pol8</t>
  </si>
  <si>
    <t>Do priemeru Ø 560 mm</t>
  </si>
  <si>
    <t>Pol9</t>
  </si>
  <si>
    <t>Tvarovky 10 %</t>
  </si>
  <si>
    <t>Pol10</t>
  </si>
  <si>
    <t>do obvodu 8 000 mm</t>
  </si>
  <si>
    <t>Pol11</t>
  </si>
  <si>
    <t>do obvodu 7 000 mm</t>
  </si>
  <si>
    <t>Pol12</t>
  </si>
  <si>
    <t>Izolácia exterierového VZT potrubia materiálom Nobasil hrúbka 100 mm</t>
  </si>
  <si>
    <t>Pol13</t>
  </si>
  <si>
    <t>Spojovací a tesniaci materiál</t>
  </si>
  <si>
    <t>Pol14</t>
  </si>
  <si>
    <t>Závesný a kotviaci materiál</t>
  </si>
  <si>
    <t>Pol15</t>
  </si>
  <si>
    <t>Montážny materiál</t>
  </si>
  <si>
    <t>Ostatné</t>
  </si>
  <si>
    <t>Pol16</t>
  </si>
  <si>
    <t>Revízie, projekt skutočného vyhotovenia</t>
  </si>
  <si>
    <t>Pol17</t>
  </si>
  <si>
    <t>Lešenie, žeriav, doprava</t>
  </si>
  <si>
    <t>D1.7 - Vnút.silnopr.rozvody</t>
  </si>
  <si>
    <t xml:space="preserve">    D1 - </t>
  </si>
  <si>
    <t>61245-3551</t>
  </si>
  <si>
    <t>Omietka rýh stien šír.15 cm MC hladkých oceľou hlad.</t>
  </si>
  <si>
    <t>585 9D0503</t>
  </si>
  <si>
    <t>Omietka, bal.30 kg</t>
  </si>
  <si>
    <t>30 kg</t>
  </si>
  <si>
    <t>921 AN33280</t>
  </si>
  <si>
    <t>Sádra 1/30KG</t>
  </si>
  <si>
    <t>97103-3131</t>
  </si>
  <si>
    <t>Vybúr. otvorov D do 6 cm v murive tehl. hr. do 15 cm</t>
  </si>
  <si>
    <t>97103-3141</t>
  </si>
  <si>
    <t>Vybúr. otvorov D do 6 cm v murive tehl. hr. do 30 cm</t>
  </si>
  <si>
    <t>97201-2211</t>
  </si>
  <si>
    <t>Vybúranie otvorov v stropoch hr. nad 12 cm do 0,09 m2</t>
  </si>
  <si>
    <t>97303-1616</t>
  </si>
  <si>
    <t>Vysek. kapies pre krabice v murive z tehál do 10 x 10 x 5 cm / KP, KR /</t>
  </si>
  <si>
    <t>97303-1619</t>
  </si>
  <si>
    <t>Vysek. kapies pre krabice v murive z tehál do 15 x 15 x10 cm / EP, SOP /</t>
  </si>
  <si>
    <t>974031132</t>
  </si>
  <si>
    <t>Vysekanie rýh v tehelnom murive hl. do 5 cm š. do 7 cm</t>
  </si>
  <si>
    <t>97403-1134</t>
  </si>
  <si>
    <t>Vysekanie rýh v tehelnom murive hl. do 5 cm š. do 15 cm</t>
  </si>
  <si>
    <t>210010002</t>
  </si>
  <si>
    <t>Montáž el-inšt rúrky (plast) ohybná, pod omietku D20 (d16)mm</t>
  </si>
  <si>
    <t>345651I201</t>
  </si>
  <si>
    <t>Rúrka el-inšt PVC ohybná HFX 16, svetlosivá</t>
  </si>
  <si>
    <t>210010003</t>
  </si>
  <si>
    <t>Montáž el-inšt rúrky (plast) ohybná, pod omietku D25 (d23)mm</t>
  </si>
  <si>
    <t>345650I203</t>
  </si>
  <si>
    <t>Rúrka el-inšt PVC ohybná HFX 25, svetlosivá</t>
  </si>
  <si>
    <t>210010004</t>
  </si>
  <si>
    <t>Montáž el-inšt rúrky (plast) ohybná, pod omietku D32 (d29)mm</t>
  </si>
  <si>
    <t>345651I204</t>
  </si>
  <si>
    <t>Rúrka el-inšt PVC ohybná HFX 32, svetlosivá</t>
  </si>
  <si>
    <t>21001-0006</t>
  </si>
  <si>
    <t>Rúrka ohybná PVC pod omietkou do 50mm</t>
  </si>
  <si>
    <t>345 651I205</t>
  </si>
  <si>
    <t>Rúrka el-inšt PP-Blend ohybná 080822 : HFX 40</t>
  </si>
  <si>
    <t>21001-0301</t>
  </si>
  <si>
    <t>Škatuľa prístrojová bez zapojenia</t>
  </si>
  <si>
    <t>345 600K000</t>
  </si>
  <si>
    <t>Škatuľa KP prístrojová 1-nás : KP 67/2 (D70x45)</t>
  </si>
  <si>
    <t>21001-0321</t>
  </si>
  <si>
    <t>Škatuľa KR D68, rozvodka kruhová, vrátane zapojenia</t>
  </si>
  <si>
    <t>345 608K000</t>
  </si>
  <si>
    <t>Škatuľa KR rozvodná : KU 68-1903 (D73x42) kompletná</t>
  </si>
  <si>
    <t>210010351</t>
  </si>
  <si>
    <t>Montáž krabice KR, vrátane zapojenia, vodiče do 4mm2, rozvodka IP40-66</t>
  </si>
  <si>
    <t>345620D600</t>
  </si>
  <si>
    <t>Krabica KR rozvodná uzatvorená 6455-11 4x vývodka Pg16 5x4/4mm2</t>
  </si>
  <si>
    <t>210020310</t>
  </si>
  <si>
    <t>Montáž káblového žľabu, výška bočnice 60/š.400mm, vrátane kolien, T-kusov, s podperami</t>
  </si>
  <si>
    <t>5534703F17</t>
  </si>
  <si>
    <t>Káblový žľab SKS 640 FT, š.400mm/výška bočnice 60mm dierovaný, zink. ponorom (FT)</t>
  </si>
  <si>
    <t>92</t>
  </si>
  <si>
    <t>5534703F17b</t>
  </si>
  <si>
    <t xml:space="preserve">Prepážka žľabu s príslušenstvo    </t>
  </si>
  <si>
    <t>-1498024607</t>
  </si>
  <si>
    <t>93</t>
  </si>
  <si>
    <t>5534703F17c</t>
  </si>
  <si>
    <t xml:space="preserve">Veko s otočnými západkami žľabu    </t>
  </si>
  <si>
    <t>765312055</t>
  </si>
  <si>
    <t>94</t>
  </si>
  <si>
    <t>5534703F17d</t>
  </si>
  <si>
    <t xml:space="preserve">Montáž káblového žľabu, prepážka + veko   </t>
  </si>
  <si>
    <t>-1685191491</t>
  </si>
  <si>
    <t>5534781E57</t>
  </si>
  <si>
    <t xml:space="preserve">Nástenný výložník  AW 30 41 FT, š. 410mm, 1x ukotvenie, zink. ponorom (FT)</t>
  </si>
  <si>
    <t>54</t>
  </si>
  <si>
    <t>5534784E07</t>
  </si>
  <si>
    <t>Úchyt do stropu pre závitové tyče</t>
  </si>
  <si>
    <t>56</t>
  </si>
  <si>
    <t>5534786E02</t>
  </si>
  <si>
    <t>Závitová tyč M10, dĺžka 1m - 3141209 : TR M10 1M G, galv. zinkovanie (G) sada 100ks</t>
  </si>
  <si>
    <t>100 ks</t>
  </si>
  <si>
    <t>58</t>
  </si>
  <si>
    <t>5534786E22</t>
  </si>
  <si>
    <t>Spojka pre závitové tyče M10 - 6410103 : CSTR M10 G, s priechodzím vnútorným závitom, galv. zinkovanie (G) sada 100ks</t>
  </si>
  <si>
    <t>60</t>
  </si>
  <si>
    <t>210020671</t>
  </si>
  <si>
    <t>Výroba a montáž oceľovej všeobecnej konštrukcie, pre el. zariadenia (klasická)</t>
  </si>
  <si>
    <t>62</t>
  </si>
  <si>
    <t>133303100</t>
  </si>
  <si>
    <t>Konštrukcia oceľová pomocná, vrátane finálneho náteru</t>
  </si>
  <si>
    <t>64</t>
  </si>
  <si>
    <t>210020922</t>
  </si>
  <si>
    <t>Montáž protipožiarnej upchávky, priechod stropom alebo stenou hrúbky 30cm</t>
  </si>
  <si>
    <t>66</t>
  </si>
  <si>
    <t>246335440</t>
  </si>
  <si>
    <t>Tmel protipožiarny plniaci tmel HILTI CFS-FIL bal.1ks</t>
  </si>
  <si>
    <t>68</t>
  </si>
  <si>
    <t>21002-0951</t>
  </si>
  <si>
    <t>Tabuľka výstražná A3-A4</t>
  </si>
  <si>
    <t>70</t>
  </si>
  <si>
    <t>548 230220</t>
  </si>
  <si>
    <t>Tabuľka výstražná dvojfarebná 21x15</t>
  </si>
  <si>
    <t>72</t>
  </si>
  <si>
    <t>210100001</t>
  </si>
  <si>
    <t>Ukončenie vodiča v rozvádzači, zapojenie do 2,5 mm2</t>
  </si>
  <si>
    <t>74</t>
  </si>
  <si>
    <t>210100002</t>
  </si>
  <si>
    <t>Ukončenie vodiča v rozvádzači, zapojenie 4-6 mm2</t>
  </si>
  <si>
    <t>76</t>
  </si>
  <si>
    <t>210100004</t>
  </si>
  <si>
    <t>Ukončenie vodiča v rozvádzači, zapojenie 25 mm2</t>
  </si>
  <si>
    <t>78</t>
  </si>
  <si>
    <t>210100008</t>
  </si>
  <si>
    <t>Ukončenie vodiča v rozvádzači, zapojenie 95 mm2</t>
  </si>
  <si>
    <t>80</t>
  </si>
  <si>
    <t>210100008.1</t>
  </si>
  <si>
    <t>Ukončenie vodiča v rozvádzači, zapojenie 120 mm2</t>
  </si>
  <si>
    <t>82</t>
  </si>
  <si>
    <t>21010-0012</t>
  </si>
  <si>
    <t>Ukončenie vodiča v rozvádzači a zapojenie 240</t>
  </si>
  <si>
    <t>84</t>
  </si>
  <si>
    <t>43</t>
  </si>
  <si>
    <t>210100101</t>
  </si>
  <si>
    <t>Ukončenie Cu lana pre ochranné posp. do 25mm2</t>
  </si>
  <si>
    <t>86</t>
  </si>
  <si>
    <t>210100102</t>
  </si>
  <si>
    <t>Ukončenie Cu lana pre ochranné posp. 1x50 mm2</t>
  </si>
  <si>
    <t>88</t>
  </si>
  <si>
    <t>45</t>
  </si>
  <si>
    <t>210100160</t>
  </si>
  <si>
    <t>Ukončenie bezhalogén. káblov v rozvádzači</t>
  </si>
  <si>
    <t>90</t>
  </si>
  <si>
    <t>210100251</t>
  </si>
  <si>
    <t>Ukončenie káblov celoplastových do 4x10mm2</t>
  </si>
  <si>
    <t>47</t>
  </si>
  <si>
    <t>210100252</t>
  </si>
  <si>
    <t>Ukončenie celoplastových káblov 4-5x 16-25 mm2</t>
  </si>
  <si>
    <t>21010-0257</t>
  </si>
  <si>
    <t>Ukončenie káblov celoplastových 4x240</t>
  </si>
  <si>
    <t>96</t>
  </si>
  <si>
    <t>49</t>
  </si>
  <si>
    <t>210100259</t>
  </si>
  <si>
    <t>Ukončenie káblov celoplastových do 5x6-10</t>
  </si>
  <si>
    <t>98</t>
  </si>
  <si>
    <t>210111012</t>
  </si>
  <si>
    <t>Montáž, zásuvka zapustená IP20-40, x-násobná 10/16A - 250V, priebežná</t>
  </si>
  <si>
    <t>100</t>
  </si>
  <si>
    <t>51</t>
  </si>
  <si>
    <t>3580823P12</t>
  </si>
  <si>
    <t>Zásuvka 1-nás. , bez rámika (bez oc) biela</t>
  </si>
  <si>
    <t>102</t>
  </si>
  <si>
    <t>358001D610</t>
  </si>
  <si>
    <t>Kompletáž vypínačov a zásuviek</t>
  </si>
  <si>
    <t>104</t>
  </si>
  <si>
    <t>53</t>
  </si>
  <si>
    <t>210114950</t>
  </si>
  <si>
    <t>Rámik 1-násobný , biely</t>
  </si>
  <si>
    <t>106</t>
  </si>
  <si>
    <t>345531L001</t>
  </si>
  <si>
    <t>Rámik 2-násobný, biely</t>
  </si>
  <si>
    <t>108</t>
  </si>
  <si>
    <t>55</t>
  </si>
  <si>
    <t>345532L001</t>
  </si>
  <si>
    <t xml:space="preserve">Rámik 3-násobný,  biely</t>
  </si>
  <si>
    <t>110</t>
  </si>
  <si>
    <t>21012-0102</t>
  </si>
  <si>
    <t>Vložka poistková, nožová do 500V</t>
  </si>
  <si>
    <t>112</t>
  </si>
  <si>
    <t>57</t>
  </si>
  <si>
    <t>358 5703O21</t>
  </si>
  <si>
    <t>Poistka nožová PHN1/160A gG</t>
  </si>
  <si>
    <t>114</t>
  </si>
  <si>
    <t>358 5703O51</t>
  </si>
  <si>
    <t>Poistka nožová PHN2/250A gG</t>
  </si>
  <si>
    <t>116</t>
  </si>
  <si>
    <t>59</t>
  </si>
  <si>
    <t>358 5703O52</t>
  </si>
  <si>
    <t>Poistka nožová PHN2/315A gG</t>
  </si>
  <si>
    <t>118</t>
  </si>
  <si>
    <t>21012-0152</t>
  </si>
  <si>
    <t>Montáž ističa 3-pól do 630A</t>
  </si>
  <si>
    <t>120</t>
  </si>
  <si>
    <t>61</t>
  </si>
  <si>
    <t>predb.cena</t>
  </si>
  <si>
    <t>Istič LZMN3-A400-I, 400V/400A, +VC</t>
  </si>
  <si>
    <t>122</t>
  </si>
  <si>
    <t>21019-0001</t>
  </si>
  <si>
    <t>Montáž typovej zásuvkovej skrine XZ1</t>
  </si>
  <si>
    <t>124</t>
  </si>
  <si>
    <t>63</t>
  </si>
  <si>
    <t>pon uk.cena 1</t>
  </si>
  <si>
    <t>Rozvodnica zásuvková 1x400V/16A/5, 1x400V/32A/5, 2x230V, IP44</t>
  </si>
  <si>
    <t>126</t>
  </si>
  <si>
    <t>210190002</t>
  </si>
  <si>
    <t>Montáž rozvodnice do 150kg</t>
  </si>
  <si>
    <t>128</t>
  </si>
  <si>
    <t>65</t>
  </si>
  <si>
    <t>210190003</t>
  </si>
  <si>
    <t>Montáž rozvádzača, skriňový do 1000kg</t>
  </si>
  <si>
    <t>130</t>
  </si>
  <si>
    <t>21019-0021</t>
  </si>
  <si>
    <t>Montáž skrine SR6</t>
  </si>
  <si>
    <t>132</t>
  </si>
  <si>
    <t>67</t>
  </si>
  <si>
    <t>357 514H031</t>
  </si>
  <si>
    <t>Skriňa rozpojovacia SR6-DIN0-VV-4x400A/3x160A, IP44/2X</t>
  </si>
  <si>
    <t>134</t>
  </si>
  <si>
    <t>210220021</t>
  </si>
  <si>
    <t>Vedenie uzemňovacie v zemi FeZn do 120mm2, vrátane svoriek</t>
  </si>
  <si>
    <t>136</t>
  </si>
  <si>
    <t>3549000A34</t>
  </si>
  <si>
    <t>Pásovina uzemňovacia FeZn 30x4</t>
  </si>
  <si>
    <t>138</t>
  </si>
  <si>
    <t>91</t>
  </si>
  <si>
    <t>210220452</t>
  </si>
  <si>
    <t>Ochr. pospojovanie vodičom Cu 4-50 mm2, pevne ulož.</t>
  </si>
  <si>
    <t>140</t>
  </si>
  <si>
    <t>341010E592</t>
  </si>
  <si>
    <t>Vodič Cu (CYA) : H07V-K 25 zeleno-žltý</t>
  </si>
  <si>
    <t>142</t>
  </si>
  <si>
    <t>69</t>
  </si>
  <si>
    <t>341203M101</t>
  </si>
  <si>
    <t>Montáž, kábel Cu 750V uložený pevne Cu 3x2,5</t>
  </si>
  <si>
    <t>144</t>
  </si>
  <si>
    <t>341 211M120</t>
  </si>
  <si>
    <t>Kábel bezhalogénový Cu 1kV : 1-CXKE-R-J 3x2,5 B2ca (s1,d1,a1)</t>
  </si>
  <si>
    <t>146</t>
  </si>
  <si>
    <t>71</t>
  </si>
  <si>
    <t>341203M110</t>
  </si>
  <si>
    <t>Montáž, kábel Cu 750V uložený pevne CYKY 3x6-16</t>
  </si>
  <si>
    <t>148</t>
  </si>
  <si>
    <t>341228E140</t>
  </si>
  <si>
    <t>Kábel bezhalogénový Cu 1kV : 1-CXKE-R 3-Jx6 B2ca-s1,d0,a1</t>
  </si>
  <si>
    <t>150</t>
  </si>
  <si>
    <t>73</t>
  </si>
  <si>
    <t>210810056</t>
  </si>
  <si>
    <t>Montáž, kábel Cu 750V uložený pevne Cu 5x4-16</t>
  </si>
  <si>
    <t>152</t>
  </si>
  <si>
    <t>341 211M340</t>
  </si>
  <si>
    <t>Kábel bezhalogénový Cu 1kV : 1-CXKE-R-J 5x6 B2ca (s1,d1,a1)</t>
  </si>
  <si>
    <t>154</t>
  </si>
  <si>
    <t>75</t>
  </si>
  <si>
    <t>21081-0109</t>
  </si>
  <si>
    <t>Kábel 1kV pevne uložený Cu 4-5x25</t>
  </si>
  <si>
    <t>156</t>
  </si>
  <si>
    <t>341 311M200</t>
  </si>
  <si>
    <t>Kábel bezhalogénový Cu 1kV : 1-CXKE-R-J 5x25 B2ca (s1,d1,a1)</t>
  </si>
  <si>
    <t>158</t>
  </si>
  <si>
    <t>77</t>
  </si>
  <si>
    <t>210810058</t>
  </si>
  <si>
    <t>Montáž, kábel Cu 1kV uložený pevne Cu 3x120+70</t>
  </si>
  <si>
    <t>160</t>
  </si>
  <si>
    <t>341203M401</t>
  </si>
  <si>
    <t>Kábel bezhalogénový Cu 1kV : 1-CXKE-R-J 3x120+70 B2ca (s1,d1,a1)</t>
  </si>
  <si>
    <t>162</t>
  </si>
  <si>
    <t>79</t>
  </si>
  <si>
    <t>21090-1098</t>
  </si>
  <si>
    <t>Kábel 1kV AYKY-J 3x240+120, uložený vo výkope alebo v trubke</t>
  </si>
  <si>
    <t>164</t>
  </si>
  <si>
    <t>341 410M180</t>
  </si>
  <si>
    <t>Kábel Al : 1AYKY-J 3x240+120</t>
  </si>
  <si>
    <t>166</t>
  </si>
  <si>
    <t>81</t>
  </si>
  <si>
    <t>211010012</t>
  </si>
  <si>
    <t>Montáž upevňovacieho bodu</t>
  </si>
  <si>
    <t>168</t>
  </si>
  <si>
    <t>5539B1716</t>
  </si>
  <si>
    <t>Materiál pre upevňovací bod</t>
  </si>
  <si>
    <t>170</t>
  </si>
  <si>
    <t>83</t>
  </si>
  <si>
    <t>21329-0140</t>
  </si>
  <si>
    <t>Demontáž existujúceho zariadenia</t>
  </si>
  <si>
    <t>172</t>
  </si>
  <si>
    <t>21329-0140.1</t>
  </si>
  <si>
    <t>Odvoz a uloženie na skládku</t>
  </si>
  <si>
    <t>174</t>
  </si>
  <si>
    <t>85</t>
  </si>
  <si>
    <t>21329-0150</t>
  </si>
  <si>
    <t>Drobné elektroinštalačné práce</t>
  </si>
  <si>
    <t>176</t>
  </si>
  <si>
    <t>95</t>
  </si>
  <si>
    <t>21329-0150.r</t>
  </si>
  <si>
    <t>Lešenia, montážne plošiny, práca vo výške</t>
  </si>
  <si>
    <t>598377063</t>
  </si>
  <si>
    <t>213290154</t>
  </si>
  <si>
    <t>Spracovanie východiskovej revízie a vypracovanie správy</t>
  </si>
  <si>
    <t>178</t>
  </si>
  <si>
    <t>87</t>
  </si>
  <si>
    <t>21329-2000</t>
  </si>
  <si>
    <t>Úradná skúška vyhradeného technického zariadenia</t>
  </si>
  <si>
    <t>180</t>
  </si>
  <si>
    <t>specif. 10</t>
  </si>
  <si>
    <t>Rozvádzač RS21</t>
  </si>
  <si>
    <t>182</t>
  </si>
  <si>
    <t>89</t>
  </si>
  <si>
    <t>specif. 15</t>
  </si>
  <si>
    <t>Rozvádzač RS26</t>
  </si>
  <si>
    <t>184</t>
  </si>
  <si>
    <t>specif. 20</t>
  </si>
  <si>
    <t>Rozvádzač RH1</t>
  </si>
  <si>
    <t>186</t>
  </si>
  <si>
    <t>188</t>
  </si>
  <si>
    <t>190</t>
  </si>
  <si>
    <t>192</t>
  </si>
  <si>
    <t>460200884</t>
  </si>
  <si>
    <t>Káblové ryhy šírky 80, hĺbky 120 [cm], zemina tr.4</t>
  </si>
  <si>
    <t>194</t>
  </si>
  <si>
    <t>46049-0011</t>
  </si>
  <si>
    <t>Zakrytie káblov výstražnou fóliou PVC</t>
  </si>
  <si>
    <t>196</t>
  </si>
  <si>
    <t>921 AN33570</t>
  </si>
  <si>
    <t>Fólia výstražná</t>
  </si>
  <si>
    <t>198</t>
  </si>
  <si>
    <t>46051-0022</t>
  </si>
  <si>
    <t>Priestup káblový z PVC rúr do D 20,0 cm</t>
  </si>
  <si>
    <t>200</t>
  </si>
  <si>
    <t>345 658I004</t>
  </si>
  <si>
    <t>Chránička HD-PE kábelová ohybná : FXKVR 160, čierna</t>
  </si>
  <si>
    <t>202</t>
  </si>
  <si>
    <t>46008-0001</t>
  </si>
  <si>
    <t>Betónový základ do zeminy + obetónovanie chráničky</t>
  </si>
  <si>
    <t>204</t>
  </si>
  <si>
    <t>460560884</t>
  </si>
  <si>
    <t>Zásyp ryhy šírky 80, hĺbky 120 [cm], zemina tr.4</t>
  </si>
  <si>
    <t>206</t>
  </si>
  <si>
    <t>208</t>
  </si>
  <si>
    <t>210</t>
  </si>
  <si>
    <t>212</t>
  </si>
  <si>
    <t>214</t>
  </si>
  <si>
    <t>216</t>
  </si>
  <si>
    <t>D1.7.1 - RS21</t>
  </si>
  <si>
    <t>357001E105</t>
  </si>
  <si>
    <t>Rozvodnica velkoobsahová 182466 : BF-U-2S-6/144-100 - 6x24=144MD, biela, dvere kovové biele, IP30 (Z)</t>
  </si>
  <si>
    <t>3584402E13</t>
  </si>
  <si>
    <t>Vypínač modulový 3-pól 80A - 276280 : IS-80/3, 240/415V-AC (3MD)</t>
  </si>
  <si>
    <t>3585101E21</t>
  </si>
  <si>
    <t>Istič 1-pólový 262674 - 10kA (1MD) PL7-B10/1</t>
  </si>
  <si>
    <t>3585106E23</t>
  </si>
  <si>
    <t>Istič 1-pólový 262704 - 10kA (1MD) PL7-C16/1</t>
  </si>
  <si>
    <t>3585106E26</t>
  </si>
  <si>
    <t>Istič 1-pólový 262707 - 10kA (1MD) PL7-C32/1</t>
  </si>
  <si>
    <t>3585306E23</t>
  </si>
  <si>
    <t>Istič 3-pólový 263409 - 10kA (3MD) PL7-C16/3</t>
  </si>
  <si>
    <t>3585306E26</t>
  </si>
  <si>
    <t>Istič 3-pólový 263412 - 10kA (3MD) PL7-C32/3</t>
  </si>
  <si>
    <t>3585510E13</t>
  </si>
  <si>
    <t>Chránič prúdový 4-pól. 10kA 263586 : PF7-40/4/003/AC (4MD)</t>
  </si>
  <si>
    <t>3585602E84</t>
  </si>
  <si>
    <t>Zvodič prepätia 167616 typ 2 (C) 4-pól : SPCT2/580/4, pre siete TN-C, TN-S/TT, 580V-AC, 4x20kA (4MD)</t>
  </si>
  <si>
    <t>3585641E04</t>
  </si>
  <si>
    <t>Odpínač poistkový 3-pól, pre valcové poistky 14x51 - 285364 : VLC14-3P (4,5MD)</t>
  </si>
  <si>
    <t>3585681E14</t>
  </si>
  <si>
    <t>Poistková vložka valcová 14x51 (40A) : C14G40 - gG/gL</t>
  </si>
  <si>
    <t>odb.odhad 01</t>
  </si>
  <si>
    <t>Pomocný materiál</t>
  </si>
  <si>
    <t>odb.odhad 02</t>
  </si>
  <si>
    <t>Montáž a zapojenie</t>
  </si>
  <si>
    <t>odb.odhad 03</t>
  </si>
  <si>
    <t>Kusová skúška vr. protokolu</t>
  </si>
  <si>
    <t>D1.7.2 - RS26</t>
  </si>
  <si>
    <t>D1.7.3 - RH1</t>
  </si>
  <si>
    <t>ponuk.cena01</t>
  </si>
  <si>
    <t xml:space="preserve">Prázdna skriňa s krytmi, dverami a prístrojovým roštom  š.800/v.2200/hl.400mm</t>
  </si>
  <si>
    <t>ponuk.cena02</t>
  </si>
  <si>
    <t>Zákryt plný z plechu</t>
  </si>
  <si>
    <t>ponuk.cena03</t>
  </si>
  <si>
    <t>Popisný štítok</t>
  </si>
  <si>
    <t>ponuk.cena04</t>
  </si>
  <si>
    <t>Prípojnica L1,2,3/In=200A</t>
  </si>
  <si>
    <t>ponuk.cena05</t>
  </si>
  <si>
    <t>Prípojnica N, PE</t>
  </si>
  <si>
    <t>ponuk.cena06</t>
  </si>
  <si>
    <t>Prepojenie pomocných obvodov</t>
  </si>
  <si>
    <t>ponuk.cena07</t>
  </si>
  <si>
    <t>ponuk.cena08</t>
  </si>
  <si>
    <t>ponuk.cena09</t>
  </si>
  <si>
    <t>357037D502</t>
  </si>
  <si>
    <t>Svorka radová : 6035-10 (1,5-4mm2)</t>
  </si>
  <si>
    <t>357037D532</t>
  </si>
  <si>
    <t>Svorka radová : 6035-20 (6-10mm2)</t>
  </si>
  <si>
    <t>357037D562</t>
  </si>
  <si>
    <t>Svorka radová : 6035-30 (16-25mm2)</t>
  </si>
  <si>
    <t>3581300C03</t>
  </si>
  <si>
    <t>Tlačidlo Harmony® núdzové : XB5-AS8445, červený hríb, funkcia Odblokovať pootočením (V-Z)</t>
  </si>
  <si>
    <t>3581307C21</t>
  </si>
  <si>
    <t>Signálka Harmony® : XB5-AVM1 - LED 230/240V-AC, kruhová, biela</t>
  </si>
  <si>
    <t>3585106E13</t>
  </si>
  <si>
    <t>Istič 1-pólový 262699 - 10kA (1MD) PL7-C2/1</t>
  </si>
  <si>
    <t>3585301E27</t>
  </si>
  <si>
    <t>Istič 3-pólový 263393 - 10kA (3MD) PL7-B40/3</t>
  </si>
  <si>
    <t>3585301E29</t>
  </si>
  <si>
    <t>Istič 3-pólový 263401 - 10kA (3MD) PL7-B63/3</t>
  </si>
  <si>
    <t>3585306E25</t>
  </si>
  <si>
    <t>Istič 3-pólový 263411 - 10kA (3MD) PL7-C25/3</t>
  </si>
  <si>
    <t>3585380E35</t>
  </si>
  <si>
    <t>Istič 3-pólový výkonový 36kA - 111897 : LZMC1-A160-I, nadprúdová spúšť 125÷160A</t>
  </si>
  <si>
    <t>3585390E49</t>
  </si>
  <si>
    <t>Vypínač 3-pólový výkonový 112004 : LN2-250-I, s možnosťou ďiaľkového vypínania</t>
  </si>
  <si>
    <t>3585391F46</t>
  </si>
  <si>
    <t>Spúšť vypínacia, základná 259726 : NZM1-XA208-250AC/DC, skrutkové svorky</t>
  </si>
  <si>
    <t>3585392F19</t>
  </si>
  <si>
    <t>Montážna základňa, adaptér 260213 : NZM1-XC35, pre montáž na prístrojovú lištu 35mm</t>
  </si>
  <si>
    <t>3585605E50</t>
  </si>
  <si>
    <t>Zvodič kombinovaný 267489 typ 1+2 (B+C) 3-pól : SP-B+C/3, pre siete TN-C (6MD)</t>
  </si>
  <si>
    <t>3585642E04</t>
  </si>
  <si>
    <t>Odpínač poistkový 3-pól, pre valcové poistky 22x58 - 285369 : VLC22-3P (6MD)</t>
  </si>
  <si>
    <t>3585651E07</t>
  </si>
  <si>
    <t>Odpínač radový 3-pól pre nožové poistky veľkosti 1 - 183043 : XNH1-A250, panel (M10)</t>
  </si>
  <si>
    <t>3585682E17</t>
  </si>
  <si>
    <t>Poistková vložka valcová 22x58 (100A) : C22G100 - gG/gL</t>
  </si>
  <si>
    <t>3585702L51</t>
  </si>
  <si>
    <t>Poistková vložka nožová HN1 : 17365 - 250A gG</t>
  </si>
  <si>
    <t>3749445G04</t>
  </si>
  <si>
    <t>Zdroj 5V/DC</t>
  </si>
  <si>
    <t>920AM25742</t>
  </si>
  <si>
    <t>Rozdelovač, SPLITTER DMX</t>
  </si>
  <si>
    <t>D1.8 - Núdz.osvetlenie</t>
  </si>
  <si>
    <t>971035141</t>
  </si>
  <si>
    <t>Vybúr. otvorov priemeru do 6 cm v murive tehl. na MC hr. do 30 cm</t>
  </si>
  <si>
    <t>972012411</t>
  </si>
  <si>
    <t>Vybúranie otvorov v stropoch</t>
  </si>
  <si>
    <t>612453551</t>
  </si>
  <si>
    <t>Omietka rýh stien šír.do 15 cm MC hladkých oceľou hlad.</t>
  </si>
  <si>
    <t>Rúrka el-inšt PVC ohybná 019855 : FX 16, svetlosivá</t>
  </si>
  <si>
    <t>210020521p</t>
  </si>
  <si>
    <t>Káblová trasa s funkčnou odolnosťou 60 minút</t>
  </si>
  <si>
    <t>5534708E62p</t>
  </si>
  <si>
    <t>Príchytky, hmoždinky, vruty pre zriadenie trasy s požiar. odolnosťou 60min</t>
  </si>
  <si>
    <t>5534703F11p</t>
  </si>
  <si>
    <t>Káblový žľab š.100/v.60mm s požiar. odolnosťou 60min</t>
  </si>
  <si>
    <t>Ukončenie bezhalogén. káblov v rozvádzači, zapojenie 3-5x 1,5-2,5 mm2</t>
  </si>
  <si>
    <t>210100161</t>
  </si>
  <si>
    <t>Ukončenie bezhalogénových káblov v rozvádzači na svorky, zapojenie 3x 4-6 mm2</t>
  </si>
  <si>
    <t>210190008</t>
  </si>
  <si>
    <t>Dokončovacie práce v rozvádzači CBS</t>
  </si>
  <si>
    <t>210201050N</t>
  </si>
  <si>
    <t>Montáž svietidiel núdzového osvetlenia</t>
  </si>
  <si>
    <t>P1</t>
  </si>
  <si>
    <t>Piktogramové núdzové svietidlo, max 250x250x210mm, pohľadová vzdialenosť min 42m, max 8W, min IP40, adresný monitoring cez DALI, NFC na adresáciu, konfigurácia pomocou PROSET Pen, montáž na závitovú tyč zo spodu lávky alebo ekvivalent</t>
  </si>
  <si>
    <t>prísluš.P1</t>
  </si>
  <si>
    <t>Závitová 2m tyč s konštrukciou na upevnenie svietidla pod lávkou</t>
  </si>
  <si>
    <t>ANT8</t>
  </si>
  <si>
    <t>Reflektor na núdzové osv. hracej plochy a hladiska pripojený na CBS, min 10500lm, 4000K, IP66, IK08, asymetrická optika 60st., nastaviteľná konzola, hliníkové teleso, max. 80W, DALI predradník, L90 100 000h alebo ekvivalent</t>
  </si>
  <si>
    <t>Recyklačný poplatok</t>
  </si>
  <si>
    <t>predb.cena.1</t>
  </si>
  <si>
    <t>Doprava svietidiel a CBS</t>
  </si>
  <si>
    <t>CBS</t>
  </si>
  <si>
    <t xml:space="preserve">Centrálny batériový systém (CBS) pre núdzové osvetlenie  po dobu 60 minút</t>
  </si>
  <si>
    <t>CBS.1</t>
  </si>
  <si>
    <t>Baterkova sada 24Ah</t>
  </si>
  <si>
    <t>CBS.2</t>
  </si>
  <si>
    <t>Podružná externá rozvodňa</t>
  </si>
  <si>
    <t>CBS.3</t>
  </si>
  <si>
    <t>Hlavny RJ modul pre podruznu rozvodnu</t>
  </si>
  <si>
    <t>CBS.4</t>
  </si>
  <si>
    <t>RJ modul pre 2 okruhy</t>
  </si>
  <si>
    <t>CBS.5</t>
  </si>
  <si>
    <t>Zbernicovy sledovac faze do napajacieho rozvadzaca</t>
  </si>
  <si>
    <t>CBS.6</t>
  </si>
  <si>
    <t>Aktuator pre zopnutie naprogramovanych svietidiel konvenčným vypinacom</t>
  </si>
  <si>
    <t>CBS.7</t>
  </si>
  <si>
    <t>Oživenie CBS systému</t>
  </si>
  <si>
    <t>CBS.8</t>
  </si>
  <si>
    <t>Mobilný nástroj PROset Pen na bezdrôtovú konfiguráciu a údržbu</t>
  </si>
  <si>
    <t>210810041</t>
  </si>
  <si>
    <t>Montáž, kábel Cu 750V uložený pevne Cu 2x1,5</t>
  </si>
  <si>
    <t>341228E011</t>
  </si>
  <si>
    <t>Kábel bezhalogénový Cu 1kV : 1-CXKH-V 2-Ox1,5 RE P60-R B2ca-s1,d0,a1</t>
  </si>
  <si>
    <t>Montáž, kábel Cu 750V uložený pevne Cu 5x2,5</t>
  </si>
  <si>
    <t>341228E110</t>
  </si>
  <si>
    <t>Kábel bezhalogénový Cu 1kV : 1-CXKH-V 5-Jx2,5 RE P60-R B2ca-s1,d0,a1</t>
  </si>
  <si>
    <t>210810048</t>
  </si>
  <si>
    <t>Montáž, kábel Cu 750V uložený pevne Cu 3x6-16</t>
  </si>
  <si>
    <t>213290150</t>
  </si>
  <si>
    <t>213291001</t>
  </si>
  <si>
    <t>Revízia elektro a vypracovanie správy</t>
  </si>
  <si>
    <t>D.1.8 - Um.osvetlenie</t>
  </si>
  <si>
    <t>Montáž protipožiarnej upchávky, priechod stropom alebo stenou hrúbky do 30cm</t>
  </si>
  <si>
    <t>210110041</t>
  </si>
  <si>
    <t>Montáž, spínač zapustený IP20, rad.1</t>
  </si>
  <si>
    <t>345300L161</t>
  </si>
  <si>
    <t>Spínač rad.1 , s krytom, bez rámika, biely</t>
  </si>
  <si>
    <t>210110043</t>
  </si>
  <si>
    <t>Montáž, spínač zapustený IP20, rad.5</t>
  </si>
  <si>
    <t>345313L161</t>
  </si>
  <si>
    <t>Prepínač rad.5 , s krytom, bez rámika, biely</t>
  </si>
  <si>
    <t>210110045</t>
  </si>
  <si>
    <t>Montáž, prepínač zapustený IP20, rad.6</t>
  </si>
  <si>
    <t>345324L161</t>
  </si>
  <si>
    <t>Prepínač rad.6 , s krytom, bez rámika, biely</t>
  </si>
  <si>
    <t>210110046</t>
  </si>
  <si>
    <t>Montáž, prepínač zapustený IP20, rad.7</t>
  </si>
  <si>
    <t>345327L161</t>
  </si>
  <si>
    <t>Prepínač rad.7 Valena™ : 774407, s krytom, bez rámika, biely</t>
  </si>
  <si>
    <t>Rámik 1-násobný, univerzálny, biely</t>
  </si>
  <si>
    <t>210201042</t>
  </si>
  <si>
    <t>Montáž svietidiel v zázemí</t>
  </si>
  <si>
    <t>348000000A</t>
  </si>
  <si>
    <t>1A-Priamo/nepriame LED svietidlo s UGR max19, min IP44, zapustené 600x600mm, min 3200lm, 4000K, Ra 80, max 30W, L90 50 000h alebo ekvivalent</t>
  </si>
  <si>
    <t>348000000B</t>
  </si>
  <si>
    <t>2B-Priamo/nepriame LED svietidlo UGR max19, min IP44, zapustené 600x600mm, min 4200lm, 4000K, Ra 80, max 40W, L90 50 000h alebo ekvivalent</t>
  </si>
  <si>
    <t>348000000E</t>
  </si>
  <si>
    <t>5E-Prisadené hliníkové LED svietidlo s min IK08 odolnosťou, 4000K, min 2000lm, Ra80, max 18W, max 600x50x50mm, biely opálový kryt alebo ekvivalent</t>
  </si>
  <si>
    <t>348000000F</t>
  </si>
  <si>
    <t>6F-Zapustený LED downlight, priem 200mm, min 2000lm, max 21W, hliníkové telo, 4000K, Ra 80, životnosť 50 000h, externá svorkovnica na priebežné el. prepojenie alebo ekvivalent</t>
  </si>
  <si>
    <t>348000000G</t>
  </si>
  <si>
    <t>7G-Prisadené hliníkové LED svietidlo s min IK08 odolnosťou, 4000K, min 4000lm, Ra80, max 35W, max 1200x50x50mm, biely opálový kryt alebo ekvivalent</t>
  </si>
  <si>
    <t>recykl.popl.</t>
  </si>
  <si>
    <t>Recyklačný poplatok za svietidlá</t>
  </si>
  <si>
    <t>meranie</t>
  </si>
  <si>
    <t>Svetelno-technické meranie osvetlenia pred odovzdaním do užívania</t>
  </si>
  <si>
    <t>doprava</t>
  </si>
  <si>
    <t>Doprava svietidiel</t>
  </si>
  <si>
    <t>210201042.1</t>
  </si>
  <si>
    <t>Montáž svietidiel osvetlenia hracej plochy</t>
  </si>
  <si>
    <t>reflektor 3mod</t>
  </si>
  <si>
    <t>Vysokovýkonný hliníkový LED reflektor pre HDTV prenos s TLCI min 67, Ra80, 5700K, L90B10 100 000h (700mA), 3x individuálne naklápateľný optický modul s asymetrickým vyžarovaním krytý 5mm sklom, RAL7043, IP66, IK08 (výkon a optika na základe výpočtu osvetl</t>
  </si>
  <si>
    <t>reflektor 1mod</t>
  </si>
  <si>
    <t>Vysokovýkonný hliníkový LED reflektor pre HDTV prenos s TLCI min 67, Ra80, 5700K, L90B10 100 000h (700mA), 1x individuálne naklápateľný optický modul s asymetrickým vyžarovaním krytý 5mm sklom, RAL7043, IP66, IK08 (výkon a optika na základe výpočtu osvetl</t>
  </si>
  <si>
    <t>predradník</t>
  </si>
  <si>
    <t>Programovateľný napájač 1500W, IP66, IK08, DMX RDM, flicker free pre slow motion (do 1 000fps ), prepäťová ochrana 10kV, vzdialenosť od svietidla do 200m, trieda I, konštantný prúd, tri výstupné kanály, vstupné napätie: 200-440V, hliníková konštrukcia s c</t>
  </si>
  <si>
    <t>rozv.skr.</t>
  </si>
  <si>
    <t>Rozvodná skrinka na prepojenie 3ks jedno-modulových reflektorov na jeden napájač</t>
  </si>
  <si>
    <t>mriežka</t>
  </si>
  <si>
    <t>Mriežka proti oslneniu (separátna na jeden LED modul reflektora)</t>
  </si>
  <si>
    <t>ďalekohľad</t>
  </si>
  <si>
    <t>Ďalekohľad upevniteľný na vrch, spodok aj bok reflektora kvôli nastaveniu (nasmerovaniu reflektorov)</t>
  </si>
  <si>
    <t>smerovanie</t>
  </si>
  <si>
    <t>Smerovanie reflektorov</t>
  </si>
  <si>
    <t>riadenie</t>
  </si>
  <si>
    <t>4 vystupovy DMX splitter do DIN listy</t>
  </si>
  <si>
    <t>riadenie.1</t>
  </si>
  <si>
    <t>5V napajanie do DIN listy</t>
  </si>
  <si>
    <t>riadenie.2</t>
  </si>
  <si>
    <t>DMX Controller</t>
  </si>
  <si>
    <t>riadenie.3</t>
  </si>
  <si>
    <t>Programovaci SW pre vytvorenie scen</t>
  </si>
  <si>
    <t>riadenie.4</t>
  </si>
  <si>
    <t>SW/ APP pre smart zariadenia pre vytvorenie vzdialeneho ovladaca</t>
  </si>
  <si>
    <t>riadenie.5</t>
  </si>
  <si>
    <t>Vzdialený ovládač, napr. tablet</t>
  </si>
  <si>
    <t>riadenie.6</t>
  </si>
  <si>
    <t>Ozivenie DMX riadenia(inicializacia systému, adresovanie svietidiel, nastavenie dynamickych scén)</t>
  </si>
  <si>
    <t>341 211M011</t>
  </si>
  <si>
    <t>Kábel bezhalogénový Cu 1kV : 1-CXKE-R-O 2x1,5 B2ca (s1,d1,a1)</t>
  </si>
  <si>
    <t>341 812M035</t>
  </si>
  <si>
    <t xml:space="preserve">Kábel na prenos dát  DMX (RS485) ili S/FTP min. CAT5e LSOH</t>
  </si>
  <si>
    <t>210810045</t>
  </si>
  <si>
    <t>Montáž, kábel Cu 750V uložený pevne Cu 3x1,5</t>
  </si>
  <si>
    <t>341 211M110</t>
  </si>
  <si>
    <t>Kábel bezhalogénový Cu 1kV : 1-CXKE-R-J 3x1,5 B2ca (s1,d1,a1)</t>
  </si>
  <si>
    <t>341 211M111</t>
  </si>
  <si>
    <t>Kábel bezhalogénový Cu 1kV : 1-CXKE-R-O 3x1,5 B2ca (s1,d1,a1)</t>
  </si>
  <si>
    <t>341 211M320</t>
  </si>
  <si>
    <t>Kábel bezhalogénový Cu 1kV : 1-CHKE-R-J 5x2,5 B2ca (s1,d1,a1)</t>
  </si>
  <si>
    <t>Drobné elektroinštalačné práce, úprava existujúcich rozvodov</t>
  </si>
  <si>
    <t>213291000</t>
  </si>
  <si>
    <t>D.1.9 - Bleskozvod</t>
  </si>
  <si>
    <t>210220022</t>
  </si>
  <si>
    <t>Vedenie uzemňovacie v zemi FeZn D 8-10mm, vrátane svoriek</t>
  </si>
  <si>
    <t>3549000A01</t>
  </si>
  <si>
    <t>Drôt uzemňovací, zvodový FeZn D10</t>
  </si>
  <si>
    <t>210220107</t>
  </si>
  <si>
    <t>Montáž zachytávacieho, zvodového vodiča s podperami, AlMgSi drôt D8</t>
  </si>
  <si>
    <t>3549001A70</t>
  </si>
  <si>
    <t>Kruhový bleskozvodný (AlMgSi) drôt D8</t>
  </si>
  <si>
    <t>3549020A20</t>
  </si>
  <si>
    <t>Podpera vedenia : PV 21, na ploché strechy, betónová, plastová podložka (140x100x77)mm</t>
  </si>
  <si>
    <t>3549021A71</t>
  </si>
  <si>
    <t>Podpera vedenia (FeZn) : PV 32, na svetlíky a oceľové konštrukcie (45mm)</t>
  </si>
  <si>
    <t>210220301</t>
  </si>
  <si>
    <t>Montáž bleskozvodnej svorky do 2 skrutiek (SS,SP1,SR 03)</t>
  </si>
  <si>
    <t>3549040A20</t>
  </si>
  <si>
    <t>Svorka spojovacia (FeZn) : SS s.p. 2sk, s príložkou (2xM8)</t>
  </si>
  <si>
    <t>3549040A30</t>
  </si>
  <si>
    <t>Svorka pripájacia (FeZn) : SP 1, pre spojenie kovových súčiastoky (2xM8)</t>
  </si>
  <si>
    <t>3549040A51</t>
  </si>
  <si>
    <t>Svorka uzemňovacia (FeZn) : SR 03 B, spojenie kruhových vodičov a pásoviny (2xM8)</t>
  </si>
  <si>
    <t>210220302</t>
  </si>
  <si>
    <t>Svorka bleskozvodná nad 2 skrutky (SJ,SK,SO,SZ,ST,SR01-2)</t>
  </si>
  <si>
    <t>3549040A10</t>
  </si>
  <si>
    <t>Svorka krížová (FeZn) : SK (4xM8)</t>
  </si>
  <si>
    <t>3549040A43</t>
  </si>
  <si>
    <t>Svorka SR 02, odbočná, spojovacia pre pásovinu 30x4</t>
  </si>
  <si>
    <t>210220402</t>
  </si>
  <si>
    <t>Montáž chodníkovej krabice</t>
  </si>
  <si>
    <t>ponuk.cena 1</t>
  </si>
  <si>
    <t>Krabica chodníková liatinová so skúšobnou svorkou DEHN, kód: 549001</t>
  </si>
  <si>
    <t>210220463</t>
  </si>
  <si>
    <t>Montáž vysúvacieho rebríka na jeden zvod</t>
  </si>
  <si>
    <t>460200153</t>
  </si>
  <si>
    <t>Káblové ryhy šírky 35, hĺbky 70 [cm], zemina tr.3</t>
  </si>
  <si>
    <t>460420001</t>
  </si>
  <si>
    <t>Zriadenie káblového lôžka preosiatou zeminou</t>
  </si>
  <si>
    <t>460560153</t>
  </si>
  <si>
    <t>Zásyp ryhy šírky 35, hĺbky 70 [cm], zemina tr.3</t>
  </si>
  <si>
    <t>D.1.10 - ŠK</t>
  </si>
  <si>
    <t>D1 - Dátové rozvadzače, aktívne prvky</t>
  </si>
  <si>
    <t>D2 - WiFi</t>
  </si>
  <si>
    <t>D3 - Žľaby pre rozvody slaboprúdu</t>
  </si>
  <si>
    <t>D4 - Elektroinstalační materiál</t>
  </si>
  <si>
    <t>D5 - Dátové zásuvky</t>
  </si>
  <si>
    <t>D6 - Voľné vývody</t>
  </si>
  <si>
    <t>D7 - IP BOX</t>
  </si>
  <si>
    <t>D8 - Certifikačná meranie</t>
  </si>
  <si>
    <t>D9 - Vedľajšie rozpočtové náklady</t>
  </si>
  <si>
    <t>M - Práce a dodávky M</t>
  </si>
  <si>
    <t xml:space="preserve">    21-M - Elektromontáže</t>
  </si>
  <si>
    <t>Dátové rozvadzače, aktívne prvky</t>
  </si>
  <si>
    <t>Pol18</t>
  </si>
  <si>
    <t>Rozvádzač 42U, 800x1000, sklenené dvere</t>
  </si>
  <si>
    <t>Pol19</t>
  </si>
  <si>
    <t>Rozvádzač 22U, 600x800, sklenené dvere</t>
  </si>
  <si>
    <t>Pol20</t>
  </si>
  <si>
    <t>Rozvádzač 12U, 600x600, sklenené dvere</t>
  </si>
  <si>
    <t>Pol104</t>
  </si>
  <si>
    <t xml:space="preserve">Prepojovací optický panel 19", 1U, 24xLC  9/125 pre  adaptér, pigtail a kazeta, 1U</t>
  </si>
  <si>
    <t>-1044125567</t>
  </si>
  <si>
    <t>Pol105</t>
  </si>
  <si>
    <t xml:space="preserve">Držiak do prepojovacieho panelu a kazeta </t>
  </si>
  <si>
    <t>935911442</t>
  </si>
  <si>
    <t>Pol106</t>
  </si>
  <si>
    <t xml:space="preserve">Pigtail 9/125 LCupc SM OS 1,5m </t>
  </si>
  <si>
    <t>-799927618</t>
  </si>
  <si>
    <t>Pol107</t>
  </si>
  <si>
    <t>Adaptér LC SM</t>
  </si>
  <si>
    <t>-1799315566</t>
  </si>
  <si>
    <t>Pol108</t>
  </si>
  <si>
    <t xml:space="preserve">Ochrana zvaru </t>
  </si>
  <si>
    <t>-425973823</t>
  </si>
  <si>
    <t>Pol21</t>
  </si>
  <si>
    <t>Ventilačná jednotka univerzálna</t>
  </si>
  <si>
    <t>Pol22</t>
  </si>
  <si>
    <t>Filtračné mriežka s filtračnou vložkou pre ventilačné jednotky</t>
  </si>
  <si>
    <t>Pol23</t>
  </si>
  <si>
    <t>Napájací panel 5x230 Vvrátane držiakov do 19 "líšt 1U</t>
  </si>
  <si>
    <t>Pol24</t>
  </si>
  <si>
    <t>Prepojovací panel 19", 1U, 12 LC Duplex Singlemode, pigtail a kazeta komplet s výbavou</t>
  </si>
  <si>
    <t>Pol25</t>
  </si>
  <si>
    <t>Fiber Optic LC - SC Duplex Singlemode Patchcord 2m</t>
  </si>
  <si>
    <t>Pol26</t>
  </si>
  <si>
    <t>Fiber Optic LC - SC Duplex Singlemode Patchcord 5m</t>
  </si>
  <si>
    <t>Pol27</t>
  </si>
  <si>
    <t>10G samorezný keystone CAT6A</t>
  </si>
  <si>
    <t>Pol28</t>
  </si>
  <si>
    <t>10G modulárny neosadený patch panel 24 portov STP čierny 1U</t>
  </si>
  <si>
    <t>Pol29</t>
  </si>
  <si>
    <t>Vyvazovací panel 1U BK plastový</t>
  </si>
  <si>
    <t>Pol30</t>
  </si>
  <si>
    <t>10G patch kabel CAT6A SFTP LSOH 3m šedý non-snag-proof</t>
  </si>
  <si>
    <t>Pol31</t>
  </si>
  <si>
    <t>10G patch kabel CAT6A SFTP LSOH 5m šedý non-snag-proof</t>
  </si>
  <si>
    <t>Pol32</t>
  </si>
  <si>
    <t>Police 19 "1U pevná úchyt na prednej aj zadnej lište</t>
  </si>
  <si>
    <t>Pol33</t>
  </si>
  <si>
    <t>LAN design, nová sieť - prepojenie na existujúcu</t>
  </si>
  <si>
    <t>md</t>
  </si>
  <si>
    <t>Pol34</t>
  </si>
  <si>
    <t>konfigurácia sieťových nastavení - prepoj s existujúcou LAN</t>
  </si>
  <si>
    <t>Pol35</t>
  </si>
  <si>
    <t>rekonfigurácia existujúcich LAN nastavení po vynútenej zmene LAN design</t>
  </si>
  <si>
    <t>Pol36</t>
  </si>
  <si>
    <t>Switch Gigabit 48port 10/100/1000 Mb/s, 4x SFP+, 2x Combo, Smart POE+</t>
  </si>
  <si>
    <t>Pol37</t>
  </si>
  <si>
    <t>Switch Gigabit 24port 10/100/1000 Mb/s, 2xSFP+, Smart POE+</t>
  </si>
  <si>
    <t>Pol38</t>
  </si>
  <si>
    <t>Switch Gigabit 16port 10/100/1000 Mb/s, 2xSFP+, Smart POE+</t>
  </si>
  <si>
    <t>Pol39</t>
  </si>
  <si>
    <t xml:space="preserve">Switch Core  12-Port 10G SFP+</t>
  </si>
  <si>
    <t>Pol40</t>
  </si>
  <si>
    <t>GBIC Single-Mode LC Module</t>
  </si>
  <si>
    <t>Pol41</t>
  </si>
  <si>
    <t>Montážna sada M6, 4ks matice, 4ks skrutky, 4ks plastové podložky</t>
  </si>
  <si>
    <t>Pol109</t>
  </si>
  <si>
    <t>Elektroinstalačná krabica SCABOX IP55 (s vývodkami) 380x300x120 m</t>
  </si>
  <si>
    <t>-2097394040</t>
  </si>
  <si>
    <t>Pol42</t>
  </si>
  <si>
    <t>Záložná UPS 2200VA, rack mount, network management card</t>
  </si>
  <si>
    <t>Pol43</t>
  </si>
  <si>
    <t>Záložná UPS 1000VA, rack mount, network management card</t>
  </si>
  <si>
    <t>WiFi</t>
  </si>
  <si>
    <t>Pol110</t>
  </si>
  <si>
    <t>ICX 7150 Switch, 48x 10/100/1000 PoE+ ports, 2x 1G RJ45 uplink-ports, 4x 10G SFP+ uplink-ports, 370W PoE budget, L3 feat</t>
  </si>
  <si>
    <t>109978073</t>
  </si>
  <si>
    <t>Pol111</t>
  </si>
  <si>
    <t>ICX 7150 Switch, 24x 10/100/1000 PoE+ ports, 2x 1G RJ45 uplink-ports, 2x 1G SFP and 2x 10G SFP+ uplink-ports upgradable to 4x10 G</t>
  </si>
  <si>
    <t>601747623</t>
  </si>
  <si>
    <t>Pol112</t>
  </si>
  <si>
    <t>ICX 7150 L3 Basic Switch, 24x 1G SFP hlavní porty, 2x 1G RJ-45 a 4x 1G SFP (upgradovatelné na 10G SFP+) uplink porty</t>
  </si>
  <si>
    <t>-1550313051</t>
  </si>
  <si>
    <t>Pol113</t>
  </si>
  <si>
    <t>CoE certificate license to upgrade any ICX 7150 1RU model from 4x 1G SFP to 2x 1G SFP &amp; 2x 10G SFP+ uplink ports.</t>
  </si>
  <si>
    <t>1386307063</t>
  </si>
  <si>
    <t>Pol114</t>
  </si>
  <si>
    <t>ICX 7150 Compact Switch, 8x 10/100/1000 PoE+ ports, 2x 1G SFP uplink-ports, 62W PoE budget, L2 (switch image only)</t>
  </si>
  <si>
    <t>79562046</t>
  </si>
  <si>
    <t>Pol115</t>
  </si>
  <si>
    <t>SFP transceiver 1,25Gbps, 1000BASE-LX, SM, 20km, 1310nm (FP), LC dup., 0 až 70°C, 3,3V, DMI, Cisco komp.</t>
  </si>
  <si>
    <t>-1196533396</t>
  </si>
  <si>
    <t>Pol116</t>
  </si>
  <si>
    <t>ZoneFlex AP R350 - 802.11ax, 2x2:2 Dual-band (2.4+5GHz souběžně) indoor přístupový bod (bez napájecího adaptéru)</t>
  </si>
  <si>
    <t>2020717786</t>
  </si>
  <si>
    <t>Pol117</t>
  </si>
  <si>
    <t>ZoneFlex 901-všesměrový 802.11ax venkovní přístupový bod, 4x4:4 Stream, 802.3 bt PoE in</t>
  </si>
  <si>
    <t>72321850</t>
  </si>
  <si>
    <t>Pol118</t>
  </si>
  <si>
    <t>Ruckus Cloud, licence pro 1 ICX7150 Switch (Ne 8-portový), 3 Roky</t>
  </si>
  <si>
    <t>1245916091</t>
  </si>
  <si>
    <t>Pol119</t>
  </si>
  <si>
    <t>Ruckus Cloud Wi-Fi, licence pro 1 přístupový bod, 3 roky</t>
  </si>
  <si>
    <t>-620434183</t>
  </si>
  <si>
    <t>Pol44</t>
  </si>
  <si>
    <t>WiFi AP - 802.11ac Wave 2, 2x2:2 Dual-band MU-MIMO indoor přístupový bod (bez napájecího adaptéru)</t>
  </si>
  <si>
    <t>Pol45</t>
  </si>
  <si>
    <t xml:space="preserve">WiFi AP -  802.11 a/b/g/n/ac 2x2:2 wave2 dual-radio outdoor přístupový bod, všesměrové pokrytí, PoE</t>
  </si>
  <si>
    <t>Pol46</t>
  </si>
  <si>
    <t>WiFi kontroler, 1 instance, obsahuje 1 AP licenci</t>
  </si>
  <si>
    <t>Pol47</t>
  </si>
  <si>
    <t xml:space="preserve">Associate Partner Support,  3 Roky</t>
  </si>
  <si>
    <t>Pol48</t>
  </si>
  <si>
    <t>licence pro začlenění 1 přístupového bodu</t>
  </si>
  <si>
    <t>Pol49</t>
  </si>
  <si>
    <t>Associate Partner Support pre AP, 3 Roky</t>
  </si>
  <si>
    <t>Pol50</t>
  </si>
  <si>
    <t>site survey, poinštalačné meranie pokrytia Wifi signálom HW zariadením</t>
  </si>
  <si>
    <t>Pol51</t>
  </si>
  <si>
    <t>analýza pokrytia, návrh optimalizačných krokov</t>
  </si>
  <si>
    <t>Pol52</t>
  </si>
  <si>
    <t>rekonfigurácia Wifi siete, Beamforming pre optimálne pokrytie Wifi signálom</t>
  </si>
  <si>
    <t>Žľaby pre rozvody slaboprúdu</t>
  </si>
  <si>
    <t>Pol53</t>
  </si>
  <si>
    <t>Káblový žľab 200 mmx 60 mm s úchytmi vrátane príslušenstva</t>
  </si>
  <si>
    <t>Pol120</t>
  </si>
  <si>
    <t>Káblový žľab DLP 105 mm x 65 mm s výbavou</t>
  </si>
  <si>
    <t>-833920585</t>
  </si>
  <si>
    <t>Pol121</t>
  </si>
  <si>
    <t>Káblový žľab DLP 80 mm x 50 mm s výbavou</t>
  </si>
  <si>
    <t>-203313810</t>
  </si>
  <si>
    <t>Pol54</t>
  </si>
  <si>
    <t>Káblový žľab 100 mmx 60 mm s úchytmi vrátane príslušenstva</t>
  </si>
  <si>
    <t>Pol55</t>
  </si>
  <si>
    <t>Káblový žľab 60 mmx 60 mm s úchytmi vrátane príslušenstva</t>
  </si>
  <si>
    <t>Elektroinstalační materiál</t>
  </si>
  <si>
    <t>Pol56</t>
  </si>
  <si>
    <t xml:space="preserve">Chránička káblová flexi, dvojplášťová, priem.  50mm</t>
  </si>
  <si>
    <t>Pol57</t>
  </si>
  <si>
    <t xml:space="preserve">Chránička káblová flexi, priem.  32mm</t>
  </si>
  <si>
    <t>Pol58</t>
  </si>
  <si>
    <t xml:space="preserve">Chránička káblová flexi, priem.  16mm</t>
  </si>
  <si>
    <t>Pol59</t>
  </si>
  <si>
    <t>nastrelovaci GRIP pre uchytenie káblov HILTI</t>
  </si>
  <si>
    <t>Pol60</t>
  </si>
  <si>
    <t>Kábel dátový CAT6A, STP s LSOHFR plášťom</t>
  </si>
  <si>
    <t>Pol61</t>
  </si>
  <si>
    <t>Kábel dátový SYKFY 25*2*0,5 - prepoje dátových rozvadzačov</t>
  </si>
  <si>
    <t>Pol62</t>
  </si>
  <si>
    <t>KRONE box prepojovací 1 max. 30 párov</t>
  </si>
  <si>
    <t>Pol63</t>
  </si>
  <si>
    <t>optický kábel OS2 singlemode CLT, 24xOS2, 9/125μm</t>
  </si>
  <si>
    <t>Pol64</t>
  </si>
  <si>
    <t>optický kábel OS2 singlemode CLT, 12xOS2, 9/125μm</t>
  </si>
  <si>
    <t>Pol65</t>
  </si>
  <si>
    <t>optický kábel OS2 singlemode CLT, 4xOS2, 9/125μm</t>
  </si>
  <si>
    <t>Pol66</t>
  </si>
  <si>
    <t>Kábel koaxiálny RG6CU</t>
  </si>
  <si>
    <t>Pol67</t>
  </si>
  <si>
    <t>kábel CYKY 2x1,5</t>
  </si>
  <si>
    <t>Pol68</t>
  </si>
  <si>
    <t>H07 ZK-F 1x4 zelenožltý</t>
  </si>
  <si>
    <t>Dátové zásuvky</t>
  </si>
  <si>
    <t>Pol69</t>
  </si>
  <si>
    <t>Zásuvka 1xRJ45 povrchová CAT6A</t>
  </si>
  <si>
    <t>Pol70</t>
  </si>
  <si>
    <t>Zásuvka 2xRJ45 povrchová CAT6A</t>
  </si>
  <si>
    <t>Pol71</t>
  </si>
  <si>
    <t>Zásuvka 2xRJ45 zapustená CAT6A</t>
  </si>
  <si>
    <t>Pol72</t>
  </si>
  <si>
    <t>Kombinovaná hrubá/jemná prepäťová ochrana Ethernetu CAT6A</t>
  </si>
  <si>
    <t>Pol73</t>
  </si>
  <si>
    <t>TV zásuvka (koax)</t>
  </si>
  <si>
    <t>Voľné vývody</t>
  </si>
  <si>
    <t>Pol74</t>
  </si>
  <si>
    <t>Vol'ný vývod 1xRJ45, konektor RJ45 CAT6A</t>
  </si>
  <si>
    <t>IP BOX</t>
  </si>
  <si>
    <t>Pol75</t>
  </si>
  <si>
    <t>IP Box, Krabica rozbočovacia - kamery pre TV, prenosové miesta</t>
  </si>
  <si>
    <t>Pol76</t>
  </si>
  <si>
    <t>Ukončenie optického kábla 24vl. vrátane konektorov a príslušenstva v IP Boxe</t>
  </si>
  <si>
    <t>Pol77</t>
  </si>
  <si>
    <t>Ukončenie optického kábla 24vl. vrátane konektorov a príslušenstva v stojane/rack-u</t>
  </si>
  <si>
    <t>Pol78</t>
  </si>
  <si>
    <t xml:space="preserve">Ukončenie hybridného kábla vrátane konektoru a príslušenstva, konektor LEMO 3K.93C Series /  SMPTE 311</t>
  </si>
  <si>
    <t>Pol79</t>
  </si>
  <si>
    <t>Ukončenie XLR kábla vrátane konektorov a príslušenstva v IP BOXe</t>
  </si>
  <si>
    <t>Pol80</t>
  </si>
  <si>
    <t>Ukončenie XLR kábla vrátane konektorov a príslušenstva v stojane/rack-u</t>
  </si>
  <si>
    <t>Pol81</t>
  </si>
  <si>
    <t>Hybridný kábel, kamerový, optický, SMPTE 311</t>
  </si>
  <si>
    <t>Pol82</t>
  </si>
  <si>
    <t>XLR kábel AC10 SS 26/7 8P FRNC-C 1000DW</t>
  </si>
  <si>
    <t>Certifikačná meranie</t>
  </si>
  <si>
    <t>Pol83</t>
  </si>
  <si>
    <t xml:space="preserve">Meracie protokoly z meraní všetkých prípojných miest štruktúrovanej kabeláže v pôvodnom formáte, merané  obojsmerne certifikačným meracím prístrojom s triedou presnosti Level IIIe, pri nastavení Class EA    permanent link podľa ISO/IEC 11801. Meranie a zn</t>
  </si>
  <si>
    <t>Pol84</t>
  </si>
  <si>
    <t xml:space="preserve">analýza sieťovej prevádzky pre monitorovanie siete na báze dátových tokov a behaviorálnej analýze. Výstupom bude NTA – Manažérske zhrnutie pre identifikovanie nedostatkov a bezpečnostné hodnotenie. (Flowmon prípadne alternatíva), súvislý interval merania </t>
  </si>
  <si>
    <t>Pol85</t>
  </si>
  <si>
    <t>25-ročná systémová záruka na metalickú kabeláž</t>
  </si>
  <si>
    <t>Pol86</t>
  </si>
  <si>
    <t>Zváranie optických vlakien</t>
  </si>
  <si>
    <t>Pol87</t>
  </si>
  <si>
    <t>Certifikačná meranie optických vlákien</t>
  </si>
  <si>
    <t>Vedľajšie rozpočtové náklady</t>
  </si>
  <si>
    <t>Pol88</t>
  </si>
  <si>
    <t>Montážny a závesný materiál</t>
  </si>
  <si>
    <t>Pol89</t>
  </si>
  <si>
    <t>Požiarné príslušenstvo, protipožiarne upchávky pre prostupy</t>
  </si>
  <si>
    <t>Pol90</t>
  </si>
  <si>
    <t>Pol91</t>
  </si>
  <si>
    <t>Vyznačenie trasy vedenia, šírky drážok alebo úchytných bodov, vyznačenie prechodu a krabíc</t>
  </si>
  <si>
    <t>Pol92</t>
  </si>
  <si>
    <t xml:space="preserve">Drážka pre trasu káblov v stene  š=40mm,  vrátane vyspravenia</t>
  </si>
  <si>
    <t>Pol93</t>
  </si>
  <si>
    <t>Prierazy v murive, betóne</t>
  </si>
  <si>
    <t>Pol94</t>
  </si>
  <si>
    <t>Pol95</t>
  </si>
  <si>
    <t>Doprava</t>
  </si>
  <si>
    <t>Pol96</t>
  </si>
  <si>
    <t>Vnútrostaveniskový presun hmôt, demontáž existujúcej kabeláže</t>
  </si>
  <si>
    <t>Pol97</t>
  </si>
  <si>
    <t>Zariadenie staveniska dodávateľa</t>
  </si>
  <si>
    <t>Pol98</t>
  </si>
  <si>
    <t>Likvidácia elektroodpadu</t>
  </si>
  <si>
    <t>Pol99</t>
  </si>
  <si>
    <t>Inžinierska činnosť</t>
  </si>
  <si>
    <t>Pol100</t>
  </si>
  <si>
    <t>Uvedenie do prevádzky, komplexné skúšky, odovzdávacie konanie</t>
  </si>
  <si>
    <t>Pol101</t>
  </si>
  <si>
    <t>Revízie, protokoly, správy, TI</t>
  </si>
  <si>
    <t>Pol102</t>
  </si>
  <si>
    <t>Projekt skutočného vyhotovenia + sprievodná tech. dokum 5 Parré + 1CD ele forma</t>
  </si>
  <si>
    <t>Pol103</t>
  </si>
  <si>
    <t>PVP (% ceny montáže )</t>
  </si>
  <si>
    <t>M</t>
  </si>
  <si>
    <t>Práce a dodávky M</t>
  </si>
  <si>
    <t>21-M</t>
  </si>
  <si>
    <t>Elektromontáže</t>
  </si>
  <si>
    <t>slab01</t>
  </si>
  <si>
    <t>Slaboprúdové rozvody k mediálnej kocke a časomiere</t>
  </si>
  <si>
    <t>-1381442158</t>
  </si>
  <si>
    <t>D1.10 - Ozvučenie, scénické osvetlenie</t>
  </si>
  <si>
    <t>D1 - Materiál zvuk</t>
  </si>
  <si>
    <t>D2 - Závesný systém</t>
  </si>
  <si>
    <t>D3 - Riadenie</t>
  </si>
  <si>
    <t>D4 - Kabeláž</t>
  </si>
  <si>
    <t>D5 - Materiál svetlá</t>
  </si>
  <si>
    <t>D6 - Vedľajšie rozpočtové náklady</t>
  </si>
  <si>
    <t>Materiál zvuk</t>
  </si>
  <si>
    <t>repro lineárny modul</t>
  </si>
  <si>
    <t>repro subbass</t>
  </si>
  <si>
    <t>repro Fixes Installation Angle Plates 16° - 30°</t>
  </si>
  <si>
    <t>repro Fixed Installation Bumper</t>
  </si>
  <si>
    <t>repro 18 Bumper</t>
  </si>
  <si>
    <t>repro 18 Rigging Hardware Set</t>
  </si>
  <si>
    <t>pasívny reprobox</t>
  </si>
  <si>
    <t>repro Flying Cradle</t>
  </si>
  <si>
    <t>MD rigging set pre repro</t>
  </si>
  <si>
    <t>4x4 - systémový zosliňovač</t>
  </si>
  <si>
    <t>Dante network card</t>
  </si>
  <si>
    <t>Závesný systém</t>
  </si>
  <si>
    <t>MD Rack 24U 550mm, ventilácia, PSU, uzamykatelný, prípojný panel, rozvádací panel</t>
  </si>
  <si>
    <t>Nekonečný úväz 3200kg N 1492-2 PES.WLL 4m, ocelové jadro</t>
  </si>
  <si>
    <t>Omega strmeň 2T, závit, závlačková poistka</t>
  </si>
  <si>
    <t>Závésný reťazový systém T12</t>
  </si>
  <si>
    <t>Riadenie</t>
  </si>
  <si>
    <t>digitálny mixpult</t>
  </si>
  <si>
    <t>digitálny stagebox</t>
  </si>
  <si>
    <t>10-port Gbit POE Managed Switch</t>
  </si>
  <si>
    <t>Pol122</t>
  </si>
  <si>
    <t>Patch panel 24p.CAT6 1U 19" s vyviazaním</t>
  </si>
  <si>
    <t>Pol123</t>
  </si>
  <si>
    <t>power distributor 16A</t>
  </si>
  <si>
    <t>Pol124</t>
  </si>
  <si>
    <t>RS232 gateway</t>
  </si>
  <si>
    <t>Pol125</t>
  </si>
  <si>
    <t>ovládací panel</t>
  </si>
  <si>
    <t>Pol126</t>
  </si>
  <si>
    <t>Media server Xeon i5, 32GB RAM, 500GB SSD, Quadro K4000, zvuková karta</t>
  </si>
  <si>
    <t>Pol127</t>
  </si>
  <si>
    <t>22" LCD monitor + klávesnica + myš + príslušenstvo</t>
  </si>
  <si>
    <t>Pol128</t>
  </si>
  <si>
    <t>odposluch</t>
  </si>
  <si>
    <t>Pol129</t>
  </si>
  <si>
    <t>Držiak pre odposluch s podložkou</t>
  </si>
  <si>
    <t>Pol130</t>
  </si>
  <si>
    <t>Media Operator BT - prehrávač</t>
  </si>
  <si>
    <t>Pol131</t>
  </si>
  <si>
    <t>MD Rack 4U 450mm + PSU, uzamykateľný</t>
  </si>
  <si>
    <t>Pol132</t>
  </si>
  <si>
    <t>4-kanálový bezdrôtový prijímač</t>
  </si>
  <si>
    <t>Pol133</t>
  </si>
  <si>
    <t>bezdrôtový ručný mikrofón</t>
  </si>
  <si>
    <t>Pol134</t>
  </si>
  <si>
    <t>set bezdrôtový smerových antén</t>
  </si>
  <si>
    <t>Pol135</t>
  </si>
  <si>
    <t>držiak pre smerovú anténu</t>
  </si>
  <si>
    <t>Pol136</t>
  </si>
  <si>
    <t>mikrofón na husom krku</t>
  </si>
  <si>
    <t>Pol137</t>
  </si>
  <si>
    <t>mikrofónová základňa s vyp.</t>
  </si>
  <si>
    <t>Pol138</t>
  </si>
  <si>
    <t>intercom 2-ch stanica</t>
  </si>
  <si>
    <t>Pol139</t>
  </si>
  <si>
    <t>intercom 1-ch stanica</t>
  </si>
  <si>
    <t>Pol140</t>
  </si>
  <si>
    <t>náhlavové slúchadlo s mikrofónom</t>
  </si>
  <si>
    <t>Pol141</t>
  </si>
  <si>
    <t>napájací zdroj</t>
  </si>
  <si>
    <t>Pol142</t>
  </si>
  <si>
    <t>Prepojovacia kabeláž - signálová - Neutrik</t>
  </si>
  <si>
    <t>set</t>
  </si>
  <si>
    <t>Pol143</t>
  </si>
  <si>
    <t>Prepojovacia kabeláž - digitálny - Neutrik Cable Cat.7</t>
  </si>
  <si>
    <t>Pol144</t>
  </si>
  <si>
    <t>19 Rozvodný panel 9x250V, LED, hliníkové prevedenie</t>
  </si>
  <si>
    <t>Pol145</t>
  </si>
  <si>
    <t>Pripojný panel - réžia 2U stagebox 16x slot, Neutrik konektory</t>
  </si>
  <si>
    <t>Pol146</t>
  </si>
  <si>
    <t>Prípojný panel - rozhodca/zapisovač, 8x slot, Neutrik konektory</t>
  </si>
  <si>
    <t>Pol147</t>
  </si>
  <si>
    <t>Prípojny panel - kamera - intercom 1x Neturik</t>
  </si>
  <si>
    <t>Pol148</t>
  </si>
  <si>
    <t>Pripojný panel - klzisko 2x Neutrik</t>
  </si>
  <si>
    <t>Pol149</t>
  </si>
  <si>
    <t>Príslušenstvo pre rack - PSU, police</t>
  </si>
  <si>
    <t>Kabeláž</t>
  </si>
  <si>
    <t>Pol150</t>
  </si>
  <si>
    <t>Speaker Cable 2 x 4,00 mm²</t>
  </si>
  <si>
    <t>Pol151</t>
  </si>
  <si>
    <t>Speaker Cable 4 x 4,00 mm²</t>
  </si>
  <si>
    <t>Pol152</t>
  </si>
  <si>
    <t>Microphone Cable; 2 x 0,34 mm²</t>
  </si>
  <si>
    <t>Pol153</t>
  </si>
  <si>
    <t>FTP drôt cat6 bal.100m LSOH - je súčasťou dodávky ŠK</t>
  </si>
  <si>
    <t>Pol154</t>
  </si>
  <si>
    <t>Neutrik NL4FX speakon</t>
  </si>
  <si>
    <t>Pol155</t>
  </si>
  <si>
    <t>Neutrik NC3FXX XLR samica</t>
  </si>
  <si>
    <t>Pol156</t>
  </si>
  <si>
    <t>Neutrik NC3MXX XLR samec</t>
  </si>
  <si>
    <t>Pol157</t>
  </si>
  <si>
    <t>Konektor RJ45 STP CAT7(6A) 8p8c + kryt</t>
  </si>
  <si>
    <t>Pol158</t>
  </si>
  <si>
    <t>Coax SC-Classic Series; 1 x 0,78; Ø 5,00 mm RG58C</t>
  </si>
  <si>
    <t>Pol159</t>
  </si>
  <si>
    <t xml:space="preserve">flexibilní 110 Ohm  2 x 0,34mm2</t>
  </si>
  <si>
    <t>Materiál svetlá</t>
  </si>
  <si>
    <t>Pol160</t>
  </si>
  <si>
    <t>hybrid 16RX Beam/Spot</t>
  </si>
  <si>
    <t>Pol161</t>
  </si>
  <si>
    <t>Custom gobos - LOGO DUKLA</t>
  </si>
  <si>
    <t>Pol162</t>
  </si>
  <si>
    <t>Custom gobos</t>
  </si>
  <si>
    <t>Pol163</t>
  </si>
  <si>
    <t>5RX Beam</t>
  </si>
  <si>
    <t>Pol164</t>
  </si>
  <si>
    <t>Professional Beam/Spot/Wash moving head, 420w High BrightnessWhite Led, 110000lux@2.5m, Beam angle: 5° to 50 °</t>
  </si>
  <si>
    <t>Pol165</t>
  </si>
  <si>
    <t>Pro Clamp</t>
  </si>
  <si>
    <t>Pol166</t>
  </si>
  <si>
    <t>DT Safety 6mm, 1,0m, 36kg, DGUV Black</t>
  </si>
  <si>
    <t>Pol167</t>
  </si>
  <si>
    <t>DT 33/2-500</t>
  </si>
  <si>
    <t>Pol168</t>
  </si>
  <si>
    <t>DT 33/2-300</t>
  </si>
  <si>
    <t>Pol169</t>
  </si>
  <si>
    <t>Nekonečný úväz 1000kg N 1492-2 PES.WLL 4m, ocelové jadro</t>
  </si>
  <si>
    <t>Pol170</t>
  </si>
  <si>
    <t>Závésný systém</t>
  </si>
  <si>
    <t>Pol171</t>
  </si>
  <si>
    <t>svetlá mix pult 20</t>
  </si>
  <si>
    <t>Pol172</t>
  </si>
  <si>
    <t>svetlá mix pult 10</t>
  </si>
  <si>
    <t>Pol173</t>
  </si>
  <si>
    <t>svetlá mix pult - ovládací softvér</t>
  </si>
  <si>
    <t>Pol174</t>
  </si>
  <si>
    <t>Playback rozhranie USB, 12 tlačidiel</t>
  </si>
  <si>
    <t>Pol175</t>
  </si>
  <si>
    <t>All In One PC 23.8" 1920×1080, Intel Core i5-10210U Comet Lake 4.2 GHz, Intel UHD Graphics 620, RAM 8GB DDR4, SSD 256GB, klávesnica, myš, dotykový displej</t>
  </si>
  <si>
    <t>Pol176</t>
  </si>
  <si>
    <t>LSC MDR Splitter 10x 5-pin XLR, Rack Mount</t>
  </si>
  <si>
    <t>Pol177</t>
  </si>
  <si>
    <t>Prepojovacia kabeláž - DMX - Neutrik</t>
  </si>
  <si>
    <t>Pol178</t>
  </si>
  <si>
    <t>Prepojovacia kabeláž - výkonová - Neutrik, 230V</t>
  </si>
  <si>
    <t>Pol179</t>
  </si>
  <si>
    <t>Vnútrostaveniskový presun hmôt</t>
  </si>
  <si>
    <t>Pol180</t>
  </si>
  <si>
    <t>akustická štúdia a analýza zvuku</t>
  </si>
  <si>
    <t>Pol181</t>
  </si>
  <si>
    <t>akustické meranie dB + jitter + noise canceling</t>
  </si>
  <si>
    <t>Pol182</t>
  </si>
  <si>
    <t>zvukové skúšky, optimalizácia nastavení</t>
  </si>
  <si>
    <t>Pol183</t>
  </si>
  <si>
    <t>porealizačné meranie parametrov scénického osvetlenia, svetelno technické štúdia</t>
  </si>
  <si>
    <t>Pol184</t>
  </si>
  <si>
    <t>vytvorenie zákazníckych scénických profilov (20 šablón)</t>
  </si>
  <si>
    <t>Pol185</t>
  </si>
  <si>
    <t>Zaregulovanie a uvedenie do prevádzky, funkčné skúšky, komplexné skúšky, odovzdávacie konanie, zaškolenie obsluhy</t>
  </si>
  <si>
    <t>Pol186</t>
  </si>
  <si>
    <t>PVP (% z ceny montáže )</t>
  </si>
  <si>
    <t>D1.11 - VRN</t>
  </si>
  <si>
    <t>VRN - Investičné náklady neobsiahnuté v cenách</t>
  </si>
  <si>
    <t>Investičné náklady neobsiahnuté v cenách</t>
  </si>
  <si>
    <t>000600011.S</t>
  </si>
  <si>
    <t>Zariadenie staveniska - prevádzkové kancelárie, stráženie</t>
  </si>
  <si>
    <t>eur</t>
  </si>
  <si>
    <t>1024</t>
  </si>
  <si>
    <t>-1375969365</t>
  </si>
  <si>
    <t>000400099</t>
  </si>
  <si>
    <t>Doplnenie a úprava projektovej dokumentácie</t>
  </si>
  <si>
    <t>32347053</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</si>
</sst>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sz val="8"/>
      <color rgb="FF3366FF"/>
      <name val="Arial CE"/>
    </font>
    <font>
      <b/>
      <sz val="14"/>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u/>
      <sz val="11"/>
      <color theme="10"/>
      <name val="Calibri"/>
      <scheme val="minor"/>
    </font>
  </fonts>
  <fills count="5">
    <fill>
      <patternFill patternType="none"/>
    </fill>
    <fill>
      <patternFill patternType="gray125"/>
    </fill>
    <fill>
      <patternFill patternType="solid">
        <fgColor rgb="FFC0C0C0"/>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1" fillId="0" borderId="0" applyNumberFormat="0" applyFill="0" applyBorder="0" applyAlignment="0" applyProtection="0"/>
  </cellStyleXfs>
  <cellXfs count="18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horizontal="left" vertical="center"/>
    </xf>
    <xf numFmtId="0" fontId="10"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left" vertical="top" wrapText="1"/>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2" fillId="0" borderId="5" xfId="0" applyFont="1" applyBorder="1" applyAlignment="1">
      <alignment horizontal="left" vertical="center"/>
    </xf>
    <xf numFmtId="0" fontId="0" fillId="0" borderId="5" xfId="0" applyFont="1" applyBorder="1" applyAlignment="1">
      <alignment vertical="center"/>
    </xf>
    <xf numFmtId="4" fontId="12"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13" fillId="0" borderId="0" xfId="0" applyFont="1" applyAlignment="1">
      <alignment horizontal="left" vertical="center"/>
    </xf>
    <xf numFmtId="164" fontId="13" fillId="0" borderId="0" xfId="0" applyNumberFormat="1" applyFont="1" applyAlignment="1">
      <alignment horizontal="left" vertical="center"/>
    </xf>
    <xf numFmtId="0" fontId="13" fillId="0" borderId="0" xfId="0" applyFont="1" applyAlignment="1">
      <alignment vertical="center"/>
    </xf>
    <xf numFmtId="4" fontId="14" fillId="0" borderId="0" xfId="0" applyNumberFormat="1" applyFont="1" applyAlignment="1">
      <alignment vertical="center"/>
    </xf>
    <xf numFmtId="0" fontId="13" fillId="0" borderId="3" xfId="0" applyFont="1" applyBorder="1" applyAlignment="1">
      <alignment vertical="center"/>
    </xf>
    <xf numFmtId="164" fontId="1" fillId="0" borderId="0" xfId="0" applyNumberFormat="1" applyFont="1" applyAlignment="1">
      <alignment horizontal="left" vertical="center"/>
    </xf>
    <xf numFmtId="4" fontId="15" fillId="0" borderId="0" xfId="0" applyNumberFormat="1" applyFont="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4" fillId="3" borderId="7" xfId="0" applyFont="1" applyFill="1" applyBorder="1" applyAlignment="1">
      <alignment horizontal="left" vertical="center"/>
    </xf>
    <xf numFmtId="4" fontId="4" fillId="3" borderId="7" xfId="0" applyNumberFormat="1" applyFont="1" applyFill="1" applyBorder="1" applyAlignment="1">
      <alignment vertical="center"/>
    </xf>
    <xf numFmtId="0" fontId="0" fillId="3" borderId="8" xfId="0" applyFont="1" applyFill="1" applyBorder="1" applyAlignment="1">
      <alignment vertical="center"/>
    </xf>
    <xf numFmtId="0" fontId="0" fillId="0" borderId="3" xfId="0" applyBorder="1" applyAlignment="1">
      <alignment vertical="center"/>
    </xf>
    <xf numFmtId="0" fontId="16"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2"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4" borderId="6" xfId="0" applyFont="1" applyFill="1" applyBorder="1" applyAlignment="1">
      <alignment horizontal="center" vertical="center"/>
    </xf>
    <xf numFmtId="0" fontId="19" fillId="4" borderId="7" xfId="0" applyFont="1" applyFill="1" applyBorder="1" applyAlignment="1">
      <alignment horizontal="left" vertical="center"/>
    </xf>
    <xf numFmtId="0" fontId="0" fillId="4" borderId="7" xfId="0" applyFont="1" applyFill="1" applyBorder="1" applyAlignment="1">
      <alignment vertical="center"/>
    </xf>
    <xf numFmtId="0" fontId="19" fillId="4" borderId="7" xfId="0" applyFont="1" applyFill="1" applyBorder="1" applyAlignment="1">
      <alignment horizontal="center" vertical="center"/>
    </xf>
    <xf numFmtId="0" fontId="19" fillId="4" borderId="7" xfId="0" applyFont="1" applyFill="1" applyBorder="1" applyAlignment="1">
      <alignment horizontal="right" vertical="center"/>
    </xf>
    <xf numFmtId="0" fontId="19" fillId="4" borderId="8" xfId="0" applyFont="1" applyFill="1" applyBorder="1" applyAlignment="1">
      <alignment horizontal="left" vertical="center"/>
    </xf>
    <xf numFmtId="0" fontId="19" fillId="4" borderId="0" xfId="0" applyFont="1" applyFill="1" applyAlignment="1">
      <alignment horizontal="center" vertic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horizontal="right" vertical="center"/>
    </xf>
    <xf numFmtId="4" fontId="21" fillId="0" borderId="0" xfId="0" applyNumberFormat="1" applyFont="1" applyAlignment="1">
      <alignment vertical="center"/>
    </xf>
    <xf numFmtId="0" fontId="4" fillId="0" borderId="0" xfId="0" applyFont="1" applyAlignment="1">
      <alignment horizontal="center" vertical="center"/>
    </xf>
    <xf numFmtId="4" fontId="17" fillId="0" borderId="14"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5" xfId="0" applyNumberFormat="1" applyFont="1" applyBorder="1" applyAlignment="1">
      <alignment vertical="center"/>
    </xf>
    <xf numFmtId="0" fontId="4"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lignment horizontal="center" vertical="center"/>
    </xf>
    <xf numFmtId="0" fontId="5" fillId="0" borderId="3"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wrapText="1"/>
    </xf>
    <xf numFmtId="0" fontId="25" fillId="0" borderId="0" xfId="0" applyFont="1" applyAlignment="1">
      <alignment vertical="center"/>
    </xf>
    <xf numFmtId="4" fontId="25" fillId="0" borderId="0" xfId="0" applyNumberFormat="1" applyFont="1" applyAlignment="1">
      <alignment vertical="center"/>
    </xf>
    <xf numFmtId="0" fontId="3" fillId="0" borderId="0" xfId="0" applyFont="1" applyAlignment="1">
      <alignment horizontal="center" vertical="center"/>
    </xf>
    <xf numFmtId="4" fontId="26" fillId="0" borderId="14"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5" xfId="0" applyNumberFormat="1" applyFont="1" applyBorder="1" applyAlignment="1">
      <alignment vertical="center"/>
    </xf>
    <xf numFmtId="0" fontId="5" fillId="0" borderId="0" xfId="0" applyFont="1" applyAlignment="1">
      <alignment horizontal="left"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0" fillId="0" borderId="0" xfId="0" applyProtection="1"/>
    <xf numFmtId="0" fontId="27"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2" fillId="0" borderId="0" xfId="0" applyFont="1" applyAlignment="1">
      <alignment horizontal="left" vertical="center"/>
    </xf>
    <xf numFmtId="0" fontId="18" fillId="0" borderId="0" xfId="0" applyFont="1" applyAlignment="1">
      <alignment horizontal="left" vertical="center"/>
    </xf>
    <xf numFmtId="4" fontId="13" fillId="0" borderId="0" xfId="0" applyNumberFormat="1" applyFont="1" applyAlignment="1">
      <alignment vertical="center"/>
    </xf>
    <xf numFmtId="0" fontId="9" fillId="0" borderId="0" xfId="0" applyFont="1" applyAlignment="1">
      <alignment vertical="center"/>
    </xf>
    <xf numFmtId="164" fontId="13"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19" fillId="4" borderId="0" xfId="0" applyFont="1" applyFill="1" applyAlignment="1">
      <alignment horizontal="left" vertical="center"/>
    </xf>
    <xf numFmtId="0" fontId="19" fillId="4" borderId="0" xfId="0" applyFont="1" applyFill="1" applyAlignment="1">
      <alignment horizontal="right" vertical="center"/>
    </xf>
    <xf numFmtId="0" fontId="28"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0" xfId="0" applyFont="1" applyFill="1" applyAlignment="1">
      <alignment horizontal="center" vertical="center" wrapText="1"/>
    </xf>
    <xf numFmtId="0" fontId="0" fillId="0" borderId="3" xfId="0" applyBorder="1" applyAlignment="1">
      <alignment horizontal="center" vertical="center" wrapText="1"/>
    </xf>
    <xf numFmtId="4" fontId="21" fillId="0" borderId="0" xfId="0" applyNumberFormat="1" applyFont="1" applyAlignment="1"/>
    <xf numFmtId="166" fontId="29" fillId="0" borderId="12" xfId="0" applyNumberFormat="1" applyFont="1" applyBorder="1" applyAlignment="1"/>
    <xf numFmtId="166" fontId="29" fillId="0" borderId="13" xfId="0" applyNumberFormat="1" applyFont="1" applyBorder="1" applyAlignment="1"/>
    <xf numFmtId="4" fontId="30"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20" fillId="0" borderId="14" xfId="0" applyFont="1" applyBorder="1" applyAlignment="1">
      <alignment horizontal="left" vertical="center"/>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5"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20" fillId="0" borderId="19" xfId="0" applyFont="1" applyBorder="1" applyAlignment="1">
      <alignment horizontal="left" vertical="center"/>
    </xf>
    <xf numFmtId="0" fontId="20" fillId="0" borderId="20" xfId="0" applyFont="1" applyBorder="1" applyAlignment="1">
      <alignment horizontal="center"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theme" Target="theme/theme1.xml" /><Relationship Id="rId17" Type="http://schemas.openxmlformats.org/officeDocument/2006/relationships/calcChain" Target="calcChain.xml" /><Relationship Id="rId18"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3" t="s">
        <v>0</v>
      </c>
      <c r="AZ1" s="13" t="s">
        <v>1</v>
      </c>
      <c r="BA1" s="13" t="s">
        <v>2</v>
      </c>
      <c r="BB1" s="13" t="s">
        <v>1</v>
      </c>
      <c r="BT1" s="13" t="s">
        <v>3</v>
      </c>
      <c r="BU1" s="13" t="s">
        <v>3</v>
      </c>
      <c r="BV1" s="13" t="s">
        <v>4</v>
      </c>
    </row>
    <row r="2" s="1" customFormat="1" ht="36.96" customHeight="1">
      <c r="AR2" s="14" t="s">
        <v>5</v>
      </c>
      <c r="AS2" s="1"/>
      <c r="AT2" s="1"/>
      <c r="AU2" s="1"/>
      <c r="AV2" s="1"/>
      <c r="AW2" s="1"/>
      <c r="AX2" s="1"/>
      <c r="AY2" s="1"/>
      <c r="AZ2" s="1"/>
      <c r="BA2" s="1"/>
      <c r="BB2" s="1"/>
      <c r="BC2" s="1"/>
      <c r="BD2" s="1"/>
      <c r="BE2" s="1"/>
      <c r="BS2" s="15" t="s">
        <v>6</v>
      </c>
      <c r="BT2" s="15" t="s">
        <v>7</v>
      </c>
    </row>
    <row r="3" s="1" customFormat="1" ht="6.96"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7</v>
      </c>
    </row>
    <row r="4" s="1" customFormat="1" ht="24.96" customHeight="1">
      <c r="B4" s="18"/>
      <c r="D4" s="19" t="s">
        <v>8</v>
      </c>
      <c r="AR4" s="18"/>
      <c r="AS4" s="20" t="s">
        <v>9</v>
      </c>
      <c r="BS4" s="15" t="s">
        <v>10</v>
      </c>
    </row>
    <row r="5" s="1" customFormat="1" ht="12" customHeight="1">
      <c r="B5" s="18"/>
      <c r="D5" s="21" t="s">
        <v>11</v>
      </c>
      <c r="K5" s="22" t="s">
        <v>12</v>
      </c>
      <c r="L5" s="1"/>
      <c r="M5" s="1"/>
      <c r="N5" s="1"/>
      <c r="O5" s="1"/>
      <c r="P5" s="1"/>
      <c r="Q5" s="1"/>
      <c r="R5" s="1"/>
      <c r="S5" s="1"/>
      <c r="T5" s="1"/>
      <c r="U5" s="1"/>
      <c r="V5" s="1"/>
      <c r="W5" s="1"/>
      <c r="X5" s="1"/>
      <c r="Y5" s="1"/>
      <c r="Z5" s="1"/>
      <c r="AA5" s="1"/>
      <c r="AB5" s="1"/>
      <c r="AC5" s="1"/>
      <c r="AD5" s="1"/>
      <c r="AE5" s="1"/>
      <c r="AF5" s="1"/>
      <c r="AG5" s="1"/>
      <c r="AH5" s="1"/>
      <c r="AI5" s="1"/>
      <c r="AJ5" s="1"/>
      <c r="AR5" s="18"/>
      <c r="BS5" s="15" t="s">
        <v>6</v>
      </c>
    </row>
    <row r="6" s="1" customFormat="1" ht="36.96" customHeight="1">
      <c r="B6" s="18"/>
      <c r="D6" s="23" t="s">
        <v>13</v>
      </c>
      <c r="K6" s="24" t="s">
        <v>14</v>
      </c>
      <c r="L6" s="1"/>
      <c r="M6" s="1"/>
      <c r="N6" s="1"/>
      <c r="O6" s="1"/>
      <c r="P6" s="1"/>
      <c r="Q6" s="1"/>
      <c r="R6" s="1"/>
      <c r="S6" s="1"/>
      <c r="T6" s="1"/>
      <c r="U6" s="1"/>
      <c r="V6" s="1"/>
      <c r="W6" s="1"/>
      <c r="X6" s="1"/>
      <c r="Y6" s="1"/>
      <c r="Z6" s="1"/>
      <c r="AA6" s="1"/>
      <c r="AB6" s="1"/>
      <c r="AC6" s="1"/>
      <c r="AD6" s="1"/>
      <c r="AE6" s="1"/>
      <c r="AF6" s="1"/>
      <c r="AG6" s="1"/>
      <c r="AH6" s="1"/>
      <c r="AI6" s="1"/>
      <c r="AJ6" s="1"/>
      <c r="AR6" s="18"/>
      <c r="BS6" s="15" t="s">
        <v>6</v>
      </c>
    </row>
    <row r="7" s="1" customFormat="1" ht="12" customHeight="1">
      <c r="B7" s="18"/>
      <c r="D7" s="25" t="s">
        <v>15</v>
      </c>
      <c r="K7" s="22" t="s">
        <v>1</v>
      </c>
      <c r="AK7" s="25" t="s">
        <v>16</v>
      </c>
      <c r="AN7" s="22" t="s">
        <v>1</v>
      </c>
      <c r="AR7" s="18"/>
      <c r="BS7" s="15" t="s">
        <v>6</v>
      </c>
    </row>
    <row r="8" s="1" customFormat="1" ht="12" customHeight="1">
      <c r="B8" s="18"/>
      <c r="D8" s="25" t="s">
        <v>17</v>
      </c>
      <c r="K8" s="22" t="s">
        <v>18</v>
      </c>
      <c r="AK8" s="25" t="s">
        <v>19</v>
      </c>
      <c r="AN8" s="22" t="s">
        <v>20</v>
      </c>
      <c r="AR8" s="18"/>
      <c r="BS8" s="15" t="s">
        <v>6</v>
      </c>
    </row>
    <row r="9" s="1" customFormat="1" ht="14.4" customHeight="1">
      <c r="B9" s="18"/>
      <c r="AR9" s="18"/>
      <c r="BS9" s="15" t="s">
        <v>6</v>
      </c>
    </row>
    <row r="10" s="1" customFormat="1" ht="12" customHeight="1">
      <c r="B10" s="18"/>
      <c r="D10" s="25" t="s">
        <v>21</v>
      </c>
      <c r="AK10" s="25" t="s">
        <v>22</v>
      </c>
      <c r="AN10" s="22" t="s">
        <v>1</v>
      </c>
      <c r="AR10" s="18"/>
      <c r="BS10" s="15" t="s">
        <v>6</v>
      </c>
    </row>
    <row r="11" s="1" customFormat="1" ht="18.48" customHeight="1">
      <c r="B11" s="18"/>
      <c r="E11" s="22" t="s">
        <v>23</v>
      </c>
      <c r="AK11" s="25" t="s">
        <v>24</v>
      </c>
      <c r="AN11" s="22" t="s">
        <v>1</v>
      </c>
      <c r="AR11" s="18"/>
      <c r="BS11" s="15" t="s">
        <v>6</v>
      </c>
    </row>
    <row r="12" s="1" customFormat="1" ht="6.96" customHeight="1">
      <c r="B12" s="18"/>
      <c r="AR12" s="18"/>
      <c r="BS12" s="15" t="s">
        <v>6</v>
      </c>
    </row>
    <row r="13" s="1" customFormat="1" ht="12" customHeight="1">
      <c r="B13" s="18"/>
      <c r="D13" s="25" t="s">
        <v>25</v>
      </c>
      <c r="AK13" s="25" t="s">
        <v>22</v>
      </c>
      <c r="AN13" s="22" t="s">
        <v>1</v>
      </c>
      <c r="AR13" s="18"/>
      <c r="BS13" s="15" t="s">
        <v>6</v>
      </c>
    </row>
    <row r="14">
      <c r="B14" s="18"/>
      <c r="E14" s="22" t="s">
        <v>26</v>
      </c>
      <c r="AK14" s="25" t="s">
        <v>24</v>
      </c>
      <c r="AN14" s="22" t="s">
        <v>1</v>
      </c>
      <c r="AR14" s="18"/>
      <c r="BS14" s="15" t="s">
        <v>6</v>
      </c>
    </row>
    <row r="15" s="1" customFormat="1" ht="6.96" customHeight="1">
      <c r="B15" s="18"/>
      <c r="AR15" s="18"/>
      <c r="BS15" s="15" t="s">
        <v>3</v>
      </c>
    </row>
    <row r="16" s="1" customFormat="1" ht="12" customHeight="1">
      <c r="B16" s="18"/>
      <c r="D16" s="25" t="s">
        <v>27</v>
      </c>
      <c r="AK16" s="25" t="s">
        <v>22</v>
      </c>
      <c r="AN16" s="22" t="s">
        <v>1</v>
      </c>
      <c r="AR16" s="18"/>
      <c r="BS16" s="15" t="s">
        <v>28</v>
      </c>
    </row>
    <row r="17" s="1" customFormat="1" ht="18.48" customHeight="1">
      <c r="B17" s="18"/>
      <c r="E17" s="22" t="s">
        <v>29</v>
      </c>
      <c r="AK17" s="25" t="s">
        <v>24</v>
      </c>
      <c r="AN17" s="22" t="s">
        <v>1</v>
      </c>
      <c r="AR17" s="18"/>
      <c r="BS17" s="15" t="s">
        <v>28</v>
      </c>
    </row>
    <row r="18" s="1" customFormat="1" ht="6.96" customHeight="1">
      <c r="B18" s="18"/>
      <c r="AR18" s="18"/>
      <c r="BS18" s="15" t="s">
        <v>6</v>
      </c>
    </row>
    <row r="19" s="1" customFormat="1" ht="12" customHeight="1">
      <c r="B19" s="18"/>
      <c r="D19" s="25" t="s">
        <v>30</v>
      </c>
      <c r="AK19" s="25" t="s">
        <v>22</v>
      </c>
      <c r="AN19" s="22" t="s">
        <v>1</v>
      </c>
      <c r="AR19" s="18"/>
      <c r="BS19" s="15" t="s">
        <v>6</v>
      </c>
    </row>
    <row r="20" s="1" customFormat="1" ht="18.48" customHeight="1">
      <c r="B20" s="18"/>
      <c r="E20" s="22" t="s">
        <v>31</v>
      </c>
      <c r="AK20" s="25" t="s">
        <v>24</v>
      </c>
      <c r="AN20" s="22" t="s">
        <v>1</v>
      </c>
      <c r="AR20" s="18"/>
      <c r="BS20" s="15" t="s">
        <v>28</v>
      </c>
    </row>
    <row r="21" s="1" customFormat="1" ht="6.96" customHeight="1">
      <c r="B21" s="18"/>
      <c r="AR21" s="18"/>
    </row>
    <row r="22" s="1" customFormat="1" ht="12" customHeight="1">
      <c r="B22" s="18"/>
      <c r="D22" s="25" t="s">
        <v>32</v>
      </c>
      <c r="AR22" s="18"/>
    </row>
    <row r="23" s="1" customFormat="1" ht="16.5" customHeight="1">
      <c r="B23" s="18"/>
      <c r="E23" s="26" t="s">
        <v>1</v>
      </c>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R23" s="18"/>
    </row>
    <row r="24" s="1" customFormat="1" ht="6.96" customHeight="1">
      <c r="B24" s="18"/>
      <c r="AR24" s="18"/>
    </row>
    <row r="25" s="1" customFormat="1" ht="6.96" customHeight="1">
      <c r="B25" s="18"/>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8"/>
    </row>
    <row r="26" s="2" customFormat="1" ht="25.92" customHeight="1">
      <c r="A26" s="28"/>
      <c r="B26" s="29"/>
      <c r="C26" s="28"/>
      <c r="D26" s="30" t="s">
        <v>33</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2">
        <f>ROUND(AG94,2)</f>
        <v>2450825.3199999998</v>
      </c>
      <c r="AL26" s="31"/>
      <c r="AM26" s="31"/>
      <c r="AN26" s="31"/>
      <c r="AO26" s="31"/>
      <c r="AP26" s="28"/>
      <c r="AQ26" s="28"/>
      <c r="AR26" s="29"/>
      <c r="BE26" s="28"/>
    </row>
    <row r="27" s="2" customFormat="1" ht="6.96" customHeight="1">
      <c r="A27" s="28"/>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9"/>
      <c r="BE27" s="28"/>
    </row>
    <row r="28" s="2" customFormat="1">
      <c r="A28" s="28"/>
      <c r="B28" s="29"/>
      <c r="C28" s="28"/>
      <c r="D28" s="28"/>
      <c r="E28" s="28"/>
      <c r="F28" s="28"/>
      <c r="G28" s="28"/>
      <c r="H28" s="28"/>
      <c r="I28" s="28"/>
      <c r="J28" s="28"/>
      <c r="K28" s="28"/>
      <c r="L28" s="33" t="s">
        <v>34</v>
      </c>
      <c r="M28" s="33"/>
      <c r="N28" s="33"/>
      <c r="O28" s="33"/>
      <c r="P28" s="33"/>
      <c r="Q28" s="28"/>
      <c r="R28" s="28"/>
      <c r="S28" s="28"/>
      <c r="T28" s="28"/>
      <c r="U28" s="28"/>
      <c r="V28" s="28"/>
      <c r="W28" s="33" t="s">
        <v>35</v>
      </c>
      <c r="X28" s="33"/>
      <c r="Y28" s="33"/>
      <c r="Z28" s="33"/>
      <c r="AA28" s="33"/>
      <c r="AB28" s="33"/>
      <c r="AC28" s="33"/>
      <c r="AD28" s="33"/>
      <c r="AE28" s="33"/>
      <c r="AF28" s="28"/>
      <c r="AG28" s="28"/>
      <c r="AH28" s="28"/>
      <c r="AI28" s="28"/>
      <c r="AJ28" s="28"/>
      <c r="AK28" s="33" t="s">
        <v>36</v>
      </c>
      <c r="AL28" s="33"/>
      <c r="AM28" s="33"/>
      <c r="AN28" s="33"/>
      <c r="AO28" s="33"/>
      <c r="AP28" s="28"/>
      <c r="AQ28" s="28"/>
      <c r="AR28" s="29"/>
      <c r="BE28" s="28"/>
    </row>
    <row r="29" s="3" customFormat="1" ht="14.4" customHeight="1">
      <c r="A29" s="3"/>
      <c r="B29" s="34"/>
      <c r="C29" s="3"/>
      <c r="D29" s="25" t="s">
        <v>37</v>
      </c>
      <c r="E29" s="3"/>
      <c r="F29" s="35" t="s">
        <v>38</v>
      </c>
      <c r="G29" s="3"/>
      <c r="H29" s="3"/>
      <c r="I29" s="3"/>
      <c r="J29" s="3"/>
      <c r="K29" s="3"/>
      <c r="L29" s="36">
        <v>0.20000000000000001</v>
      </c>
      <c r="M29" s="37"/>
      <c r="N29" s="37"/>
      <c r="O29" s="37"/>
      <c r="P29" s="37"/>
      <c r="Q29" s="37"/>
      <c r="R29" s="37"/>
      <c r="S29" s="37"/>
      <c r="T29" s="37"/>
      <c r="U29" s="37"/>
      <c r="V29" s="37"/>
      <c r="W29" s="38">
        <f>ROUND(AZ94, 2)</f>
        <v>0</v>
      </c>
      <c r="X29" s="37"/>
      <c r="Y29" s="37"/>
      <c r="Z29" s="37"/>
      <c r="AA29" s="37"/>
      <c r="AB29" s="37"/>
      <c r="AC29" s="37"/>
      <c r="AD29" s="37"/>
      <c r="AE29" s="37"/>
      <c r="AF29" s="37"/>
      <c r="AG29" s="37"/>
      <c r="AH29" s="37"/>
      <c r="AI29" s="37"/>
      <c r="AJ29" s="37"/>
      <c r="AK29" s="38">
        <f>ROUND(AV94, 2)</f>
        <v>0</v>
      </c>
      <c r="AL29" s="37"/>
      <c r="AM29" s="37"/>
      <c r="AN29" s="37"/>
      <c r="AO29" s="37"/>
      <c r="AP29" s="37"/>
      <c r="AQ29" s="37"/>
      <c r="AR29" s="39"/>
      <c r="AS29" s="37"/>
      <c r="AT29" s="37"/>
      <c r="AU29" s="37"/>
      <c r="AV29" s="37"/>
      <c r="AW29" s="37"/>
      <c r="AX29" s="37"/>
      <c r="AY29" s="37"/>
      <c r="AZ29" s="37"/>
      <c r="BE29" s="3"/>
    </row>
    <row r="30" s="3" customFormat="1" ht="14.4" customHeight="1">
      <c r="A30" s="3"/>
      <c r="B30" s="34"/>
      <c r="C30" s="3"/>
      <c r="D30" s="3"/>
      <c r="E30" s="3"/>
      <c r="F30" s="35" t="s">
        <v>39</v>
      </c>
      <c r="G30" s="3"/>
      <c r="H30" s="3"/>
      <c r="I30" s="3"/>
      <c r="J30" s="3"/>
      <c r="K30" s="3"/>
      <c r="L30" s="40">
        <v>0.20000000000000001</v>
      </c>
      <c r="M30" s="3"/>
      <c r="N30" s="3"/>
      <c r="O30" s="3"/>
      <c r="P30" s="3"/>
      <c r="Q30" s="3"/>
      <c r="R30" s="3"/>
      <c r="S30" s="3"/>
      <c r="T30" s="3"/>
      <c r="U30" s="3"/>
      <c r="V30" s="3"/>
      <c r="W30" s="41">
        <f>ROUND(BA94, 2)</f>
        <v>2450825.3199999998</v>
      </c>
      <c r="X30" s="3"/>
      <c r="Y30" s="3"/>
      <c r="Z30" s="3"/>
      <c r="AA30" s="3"/>
      <c r="AB30" s="3"/>
      <c r="AC30" s="3"/>
      <c r="AD30" s="3"/>
      <c r="AE30" s="3"/>
      <c r="AF30" s="3"/>
      <c r="AG30" s="3"/>
      <c r="AH30" s="3"/>
      <c r="AI30" s="3"/>
      <c r="AJ30" s="3"/>
      <c r="AK30" s="41">
        <f>ROUND(AW94, 2)</f>
        <v>490165.06</v>
      </c>
      <c r="AL30" s="3"/>
      <c r="AM30" s="3"/>
      <c r="AN30" s="3"/>
      <c r="AO30" s="3"/>
      <c r="AP30" s="3"/>
      <c r="AQ30" s="3"/>
      <c r="AR30" s="34"/>
      <c r="BE30" s="3"/>
    </row>
    <row r="31" hidden="1" s="3" customFormat="1" ht="14.4" customHeight="1">
      <c r="A31" s="3"/>
      <c r="B31" s="34"/>
      <c r="C31" s="3"/>
      <c r="D31" s="3"/>
      <c r="E31" s="3"/>
      <c r="F31" s="25" t="s">
        <v>40</v>
      </c>
      <c r="G31" s="3"/>
      <c r="H31" s="3"/>
      <c r="I31" s="3"/>
      <c r="J31" s="3"/>
      <c r="K31" s="3"/>
      <c r="L31" s="40">
        <v>0.20000000000000001</v>
      </c>
      <c r="M31" s="3"/>
      <c r="N31" s="3"/>
      <c r="O31" s="3"/>
      <c r="P31" s="3"/>
      <c r="Q31" s="3"/>
      <c r="R31" s="3"/>
      <c r="S31" s="3"/>
      <c r="T31" s="3"/>
      <c r="U31" s="3"/>
      <c r="V31" s="3"/>
      <c r="W31" s="41">
        <f>ROUND(BB94, 2)</f>
        <v>0</v>
      </c>
      <c r="X31" s="3"/>
      <c r="Y31" s="3"/>
      <c r="Z31" s="3"/>
      <c r="AA31" s="3"/>
      <c r="AB31" s="3"/>
      <c r="AC31" s="3"/>
      <c r="AD31" s="3"/>
      <c r="AE31" s="3"/>
      <c r="AF31" s="3"/>
      <c r="AG31" s="3"/>
      <c r="AH31" s="3"/>
      <c r="AI31" s="3"/>
      <c r="AJ31" s="3"/>
      <c r="AK31" s="41">
        <v>0</v>
      </c>
      <c r="AL31" s="3"/>
      <c r="AM31" s="3"/>
      <c r="AN31" s="3"/>
      <c r="AO31" s="3"/>
      <c r="AP31" s="3"/>
      <c r="AQ31" s="3"/>
      <c r="AR31" s="34"/>
      <c r="BE31" s="3"/>
    </row>
    <row r="32" hidden="1" s="3" customFormat="1" ht="14.4" customHeight="1">
      <c r="A32" s="3"/>
      <c r="B32" s="34"/>
      <c r="C32" s="3"/>
      <c r="D32" s="3"/>
      <c r="E32" s="3"/>
      <c r="F32" s="25" t="s">
        <v>41</v>
      </c>
      <c r="G32" s="3"/>
      <c r="H32" s="3"/>
      <c r="I32" s="3"/>
      <c r="J32" s="3"/>
      <c r="K32" s="3"/>
      <c r="L32" s="40">
        <v>0.20000000000000001</v>
      </c>
      <c r="M32" s="3"/>
      <c r="N32" s="3"/>
      <c r="O32" s="3"/>
      <c r="P32" s="3"/>
      <c r="Q32" s="3"/>
      <c r="R32" s="3"/>
      <c r="S32" s="3"/>
      <c r="T32" s="3"/>
      <c r="U32" s="3"/>
      <c r="V32" s="3"/>
      <c r="W32" s="41">
        <f>ROUND(BC94, 2)</f>
        <v>0</v>
      </c>
      <c r="X32" s="3"/>
      <c r="Y32" s="3"/>
      <c r="Z32" s="3"/>
      <c r="AA32" s="3"/>
      <c r="AB32" s="3"/>
      <c r="AC32" s="3"/>
      <c r="AD32" s="3"/>
      <c r="AE32" s="3"/>
      <c r="AF32" s="3"/>
      <c r="AG32" s="3"/>
      <c r="AH32" s="3"/>
      <c r="AI32" s="3"/>
      <c r="AJ32" s="3"/>
      <c r="AK32" s="41">
        <v>0</v>
      </c>
      <c r="AL32" s="3"/>
      <c r="AM32" s="3"/>
      <c r="AN32" s="3"/>
      <c r="AO32" s="3"/>
      <c r="AP32" s="3"/>
      <c r="AQ32" s="3"/>
      <c r="AR32" s="34"/>
      <c r="BE32" s="3"/>
    </row>
    <row r="33" hidden="1" s="3" customFormat="1" ht="14.4" customHeight="1">
      <c r="A33" s="3"/>
      <c r="B33" s="34"/>
      <c r="C33" s="3"/>
      <c r="D33" s="3"/>
      <c r="E33" s="3"/>
      <c r="F33" s="35" t="s">
        <v>42</v>
      </c>
      <c r="G33" s="3"/>
      <c r="H33" s="3"/>
      <c r="I33" s="3"/>
      <c r="J33" s="3"/>
      <c r="K33" s="3"/>
      <c r="L33" s="36">
        <v>0</v>
      </c>
      <c r="M33" s="37"/>
      <c r="N33" s="37"/>
      <c r="O33" s="37"/>
      <c r="P33" s="37"/>
      <c r="Q33" s="37"/>
      <c r="R33" s="37"/>
      <c r="S33" s="37"/>
      <c r="T33" s="37"/>
      <c r="U33" s="37"/>
      <c r="V33" s="37"/>
      <c r="W33" s="38">
        <f>ROUND(BD94, 2)</f>
        <v>0</v>
      </c>
      <c r="X33" s="37"/>
      <c r="Y33" s="37"/>
      <c r="Z33" s="37"/>
      <c r="AA33" s="37"/>
      <c r="AB33" s="37"/>
      <c r="AC33" s="37"/>
      <c r="AD33" s="37"/>
      <c r="AE33" s="37"/>
      <c r="AF33" s="37"/>
      <c r="AG33" s="37"/>
      <c r="AH33" s="37"/>
      <c r="AI33" s="37"/>
      <c r="AJ33" s="37"/>
      <c r="AK33" s="38">
        <v>0</v>
      </c>
      <c r="AL33" s="37"/>
      <c r="AM33" s="37"/>
      <c r="AN33" s="37"/>
      <c r="AO33" s="37"/>
      <c r="AP33" s="37"/>
      <c r="AQ33" s="37"/>
      <c r="AR33" s="39"/>
      <c r="AS33" s="37"/>
      <c r="AT33" s="37"/>
      <c r="AU33" s="37"/>
      <c r="AV33" s="37"/>
      <c r="AW33" s="37"/>
      <c r="AX33" s="37"/>
      <c r="AY33" s="37"/>
      <c r="AZ33" s="37"/>
      <c r="BE33" s="3"/>
    </row>
    <row r="34" s="2" customFormat="1" ht="6.96" customHeight="1">
      <c r="A34" s="28"/>
      <c r="B34" s="29"/>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9"/>
      <c r="BE34" s="28"/>
    </row>
    <row r="35" s="2" customFormat="1" ht="25.92" customHeight="1">
      <c r="A35" s="28"/>
      <c r="B35" s="29"/>
      <c r="C35" s="42"/>
      <c r="D35" s="43" t="s">
        <v>43</v>
      </c>
      <c r="E35" s="44"/>
      <c r="F35" s="44"/>
      <c r="G35" s="44"/>
      <c r="H35" s="44"/>
      <c r="I35" s="44"/>
      <c r="J35" s="44"/>
      <c r="K35" s="44"/>
      <c r="L35" s="44"/>
      <c r="M35" s="44"/>
      <c r="N35" s="44"/>
      <c r="O35" s="44"/>
      <c r="P35" s="44"/>
      <c r="Q35" s="44"/>
      <c r="R35" s="44"/>
      <c r="S35" s="44"/>
      <c r="T35" s="45" t="s">
        <v>44</v>
      </c>
      <c r="U35" s="44"/>
      <c r="V35" s="44"/>
      <c r="W35" s="44"/>
      <c r="X35" s="46" t="s">
        <v>45</v>
      </c>
      <c r="Y35" s="44"/>
      <c r="Z35" s="44"/>
      <c r="AA35" s="44"/>
      <c r="AB35" s="44"/>
      <c r="AC35" s="44"/>
      <c r="AD35" s="44"/>
      <c r="AE35" s="44"/>
      <c r="AF35" s="44"/>
      <c r="AG35" s="44"/>
      <c r="AH35" s="44"/>
      <c r="AI35" s="44"/>
      <c r="AJ35" s="44"/>
      <c r="AK35" s="47">
        <f>SUM(AK26:AK33)</f>
        <v>2940990.3799999999</v>
      </c>
      <c r="AL35" s="44"/>
      <c r="AM35" s="44"/>
      <c r="AN35" s="44"/>
      <c r="AO35" s="48"/>
      <c r="AP35" s="42"/>
      <c r="AQ35" s="42"/>
      <c r="AR35" s="29"/>
      <c r="BE35" s="28"/>
    </row>
    <row r="36" s="2" customFormat="1" ht="6.96" customHeight="1">
      <c r="A36" s="28"/>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9"/>
      <c r="BE36" s="28"/>
    </row>
    <row r="37" s="2" customFormat="1" ht="14.4" customHeight="1">
      <c r="A37" s="28"/>
      <c r="B37" s="29"/>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9"/>
      <c r="BE37" s="28"/>
    </row>
    <row r="38" s="1" customFormat="1" ht="14.4" customHeight="1">
      <c r="B38" s="18"/>
      <c r="AR38" s="18"/>
    </row>
    <row r="39" s="1" customFormat="1" ht="14.4" customHeight="1">
      <c r="B39" s="18"/>
      <c r="AR39" s="18"/>
    </row>
    <row r="40" s="1" customFormat="1" ht="14.4" customHeight="1">
      <c r="B40" s="18"/>
      <c r="AR40" s="18"/>
    </row>
    <row r="41" s="1" customFormat="1" ht="14.4" customHeight="1">
      <c r="B41" s="18"/>
      <c r="AR41" s="18"/>
    </row>
    <row r="42" s="1" customFormat="1" ht="14.4" customHeight="1">
      <c r="B42" s="18"/>
      <c r="AR42" s="18"/>
    </row>
    <row r="43" s="1" customFormat="1" ht="14.4" customHeight="1">
      <c r="B43" s="18"/>
      <c r="AR43" s="18"/>
    </row>
    <row r="44" s="1" customFormat="1" ht="14.4" customHeight="1">
      <c r="B44" s="18"/>
      <c r="AR44" s="18"/>
    </row>
    <row r="45" s="1" customFormat="1" ht="14.4" customHeight="1">
      <c r="B45" s="18"/>
      <c r="AR45" s="18"/>
    </row>
    <row r="46" s="1" customFormat="1" ht="14.4" customHeight="1">
      <c r="B46" s="18"/>
      <c r="AR46" s="18"/>
    </row>
    <row r="47" s="1" customFormat="1" ht="14.4" customHeight="1">
      <c r="B47" s="18"/>
      <c r="AR47" s="18"/>
    </row>
    <row r="48" s="1" customFormat="1" ht="14.4" customHeight="1">
      <c r="B48" s="18"/>
      <c r="AR48" s="18"/>
    </row>
    <row r="49" s="2" customFormat="1" ht="14.4" customHeight="1">
      <c r="B49" s="49"/>
      <c r="D49" s="50" t="s">
        <v>46</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47</v>
      </c>
      <c r="AI49" s="51"/>
      <c r="AJ49" s="51"/>
      <c r="AK49" s="51"/>
      <c r="AL49" s="51"/>
      <c r="AM49" s="51"/>
      <c r="AN49" s="51"/>
      <c r="AO49" s="51"/>
      <c r="AR49" s="49"/>
    </row>
    <row r="50">
      <c r="B50" s="18"/>
      <c r="AR50" s="18"/>
    </row>
    <row r="51">
      <c r="B51" s="18"/>
      <c r="AR51" s="18"/>
    </row>
    <row r="52">
      <c r="B52" s="18"/>
      <c r="AR52" s="18"/>
    </row>
    <row r="53">
      <c r="B53" s="18"/>
      <c r="AR53" s="18"/>
    </row>
    <row r="54">
      <c r="B54" s="18"/>
      <c r="AR54" s="18"/>
    </row>
    <row r="55">
      <c r="B55" s="18"/>
      <c r="AR55" s="18"/>
    </row>
    <row r="56">
      <c r="B56" s="18"/>
      <c r="AR56" s="18"/>
    </row>
    <row r="57">
      <c r="B57" s="18"/>
      <c r="AR57" s="18"/>
    </row>
    <row r="58">
      <c r="B58" s="18"/>
      <c r="AR58" s="18"/>
    </row>
    <row r="59">
      <c r="B59" s="18"/>
      <c r="AR59" s="18"/>
    </row>
    <row r="60" s="2" customFormat="1">
      <c r="A60" s="28"/>
      <c r="B60" s="29"/>
      <c r="C60" s="28"/>
      <c r="D60" s="52" t="s">
        <v>48</v>
      </c>
      <c r="E60" s="31"/>
      <c r="F60" s="31"/>
      <c r="G60" s="31"/>
      <c r="H60" s="31"/>
      <c r="I60" s="31"/>
      <c r="J60" s="31"/>
      <c r="K60" s="31"/>
      <c r="L60" s="31"/>
      <c r="M60" s="31"/>
      <c r="N60" s="31"/>
      <c r="O60" s="31"/>
      <c r="P60" s="31"/>
      <c r="Q60" s="31"/>
      <c r="R60" s="31"/>
      <c r="S60" s="31"/>
      <c r="T60" s="31"/>
      <c r="U60" s="31"/>
      <c r="V60" s="52" t="s">
        <v>49</v>
      </c>
      <c r="W60" s="31"/>
      <c r="X60" s="31"/>
      <c r="Y60" s="31"/>
      <c r="Z60" s="31"/>
      <c r="AA60" s="31"/>
      <c r="AB60" s="31"/>
      <c r="AC60" s="31"/>
      <c r="AD60" s="31"/>
      <c r="AE60" s="31"/>
      <c r="AF60" s="31"/>
      <c r="AG60" s="31"/>
      <c r="AH60" s="52" t="s">
        <v>48</v>
      </c>
      <c r="AI60" s="31"/>
      <c r="AJ60" s="31"/>
      <c r="AK60" s="31"/>
      <c r="AL60" s="31"/>
      <c r="AM60" s="52" t="s">
        <v>49</v>
      </c>
      <c r="AN60" s="31"/>
      <c r="AO60" s="31"/>
      <c r="AP60" s="28"/>
      <c r="AQ60" s="28"/>
      <c r="AR60" s="29"/>
      <c r="BE60" s="28"/>
    </row>
    <row r="61">
      <c r="B61" s="18"/>
      <c r="AR61" s="18"/>
    </row>
    <row r="62">
      <c r="B62" s="18"/>
      <c r="AR62" s="18"/>
    </row>
    <row r="63">
      <c r="B63" s="18"/>
      <c r="AR63" s="18"/>
    </row>
    <row r="64" s="2" customFormat="1">
      <c r="A64" s="28"/>
      <c r="B64" s="29"/>
      <c r="C64" s="28"/>
      <c r="D64" s="50" t="s">
        <v>50</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0" t="s">
        <v>51</v>
      </c>
      <c r="AI64" s="53"/>
      <c r="AJ64" s="53"/>
      <c r="AK64" s="53"/>
      <c r="AL64" s="53"/>
      <c r="AM64" s="53"/>
      <c r="AN64" s="53"/>
      <c r="AO64" s="53"/>
      <c r="AP64" s="28"/>
      <c r="AQ64" s="28"/>
      <c r="AR64" s="29"/>
      <c r="BE64" s="28"/>
    </row>
    <row r="65">
      <c r="B65" s="18"/>
      <c r="AR65" s="18"/>
    </row>
    <row r="66">
      <c r="B66" s="18"/>
      <c r="AR66" s="18"/>
    </row>
    <row r="67">
      <c r="B67" s="18"/>
      <c r="AR67" s="18"/>
    </row>
    <row r="68">
      <c r="B68" s="18"/>
      <c r="AR68" s="18"/>
    </row>
    <row r="69">
      <c r="B69" s="18"/>
      <c r="AR69" s="18"/>
    </row>
    <row r="70">
      <c r="B70" s="18"/>
      <c r="AR70" s="18"/>
    </row>
    <row r="71">
      <c r="B71" s="18"/>
      <c r="AR71" s="18"/>
    </row>
    <row r="72">
      <c r="B72" s="18"/>
      <c r="AR72" s="18"/>
    </row>
    <row r="73">
      <c r="B73" s="18"/>
      <c r="AR73" s="18"/>
    </row>
    <row r="74">
      <c r="B74" s="18"/>
      <c r="AR74" s="18"/>
    </row>
    <row r="75" s="2" customFormat="1">
      <c r="A75" s="28"/>
      <c r="B75" s="29"/>
      <c r="C75" s="28"/>
      <c r="D75" s="52" t="s">
        <v>48</v>
      </c>
      <c r="E75" s="31"/>
      <c r="F75" s="31"/>
      <c r="G75" s="31"/>
      <c r="H75" s="31"/>
      <c r="I75" s="31"/>
      <c r="J75" s="31"/>
      <c r="K75" s="31"/>
      <c r="L75" s="31"/>
      <c r="M75" s="31"/>
      <c r="N75" s="31"/>
      <c r="O75" s="31"/>
      <c r="P75" s="31"/>
      <c r="Q75" s="31"/>
      <c r="R75" s="31"/>
      <c r="S75" s="31"/>
      <c r="T75" s="31"/>
      <c r="U75" s="31"/>
      <c r="V75" s="52" t="s">
        <v>49</v>
      </c>
      <c r="W75" s="31"/>
      <c r="X75" s="31"/>
      <c r="Y75" s="31"/>
      <c r="Z75" s="31"/>
      <c r="AA75" s="31"/>
      <c r="AB75" s="31"/>
      <c r="AC75" s="31"/>
      <c r="AD75" s="31"/>
      <c r="AE75" s="31"/>
      <c r="AF75" s="31"/>
      <c r="AG75" s="31"/>
      <c r="AH75" s="52" t="s">
        <v>48</v>
      </c>
      <c r="AI75" s="31"/>
      <c r="AJ75" s="31"/>
      <c r="AK75" s="31"/>
      <c r="AL75" s="31"/>
      <c r="AM75" s="52" t="s">
        <v>49</v>
      </c>
      <c r="AN75" s="31"/>
      <c r="AO75" s="31"/>
      <c r="AP75" s="28"/>
      <c r="AQ75" s="28"/>
      <c r="AR75" s="29"/>
      <c r="BE75" s="28"/>
    </row>
    <row r="76" s="2" customFormat="1">
      <c r="A76" s="28"/>
      <c r="B76" s="29"/>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9"/>
      <c r="BE76" s="28"/>
    </row>
    <row r="77" s="2" customFormat="1" ht="6.96" customHeight="1">
      <c r="A77" s="28"/>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29"/>
      <c r="BE77" s="28"/>
    </row>
    <row r="81" s="2" customFormat="1" ht="6.96" customHeight="1">
      <c r="A81" s="28"/>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29"/>
      <c r="BE81" s="28"/>
    </row>
    <row r="82" s="2" customFormat="1" ht="24.96" customHeight="1">
      <c r="A82" s="28"/>
      <c r="B82" s="29"/>
      <c r="C82" s="19" t="s">
        <v>52</v>
      </c>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9"/>
      <c r="BE82" s="28"/>
    </row>
    <row r="83" s="2" customFormat="1" ht="6.96" customHeight="1">
      <c r="A83" s="28"/>
      <c r="B83" s="29"/>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9"/>
      <c r="BE83" s="28"/>
    </row>
    <row r="84" s="4" customFormat="1" ht="12" customHeight="1">
      <c r="A84" s="4"/>
      <c r="B84" s="58"/>
      <c r="C84" s="25" t="s">
        <v>11</v>
      </c>
      <c r="D84" s="4"/>
      <c r="E84" s="4"/>
      <c r="F84" s="4"/>
      <c r="G84" s="4"/>
      <c r="H84" s="4"/>
      <c r="I84" s="4"/>
      <c r="J84" s="4"/>
      <c r="K84" s="4"/>
      <c r="L84" s="4" t="str">
        <f>K5</f>
        <v>Zmena003</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58"/>
      <c r="BE84" s="4"/>
    </row>
    <row r="85" s="5" customFormat="1" ht="36.96" customHeight="1">
      <c r="A85" s="5"/>
      <c r="B85" s="59"/>
      <c r="C85" s="60" t="s">
        <v>13</v>
      </c>
      <c r="D85" s="5"/>
      <c r="E85" s="5"/>
      <c r="F85" s="5"/>
      <c r="G85" s="5"/>
      <c r="H85" s="5"/>
      <c r="I85" s="5"/>
      <c r="J85" s="5"/>
      <c r="K85" s="5"/>
      <c r="L85" s="61" t="str">
        <f>K6</f>
        <v>Dod.č.4_Modernizácia ZŠ P.Demitru_časť strecha</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9"/>
      <c r="BE85" s="5"/>
    </row>
    <row r="86" s="2" customFormat="1" ht="6.96" customHeight="1">
      <c r="A86" s="28"/>
      <c r="B86" s="29"/>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9"/>
      <c r="BE86" s="28"/>
    </row>
    <row r="87" s="2" customFormat="1" ht="12" customHeight="1">
      <c r="A87" s="28"/>
      <c r="B87" s="29"/>
      <c r="C87" s="25" t="s">
        <v>17</v>
      </c>
      <c r="D87" s="28"/>
      <c r="E87" s="28"/>
      <c r="F87" s="28"/>
      <c r="G87" s="28"/>
      <c r="H87" s="28"/>
      <c r="I87" s="28"/>
      <c r="J87" s="28"/>
      <c r="K87" s="28"/>
      <c r="L87" s="62" t="str">
        <f>IF(K8="","",K8)</f>
        <v>Trenčín</v>
      </c>
      <c r="M87" s="28"/>
      <c r="N87" s="28"/>
      <c r="O87" s="28"/>
      <c r="P87" s="28"/>
      <c r="Q87" s="28"/>
      <c r="R87" s="28"/>
      <c r="S87" s="28"/>
      <c r="T87" s="28"/>
      <c r="U87" s="28"/>
      <c r="V87" s="28"/>
      <c r="W87" s="28"/>
      <c r="X87" s="28"/>
      <c r="Y87" s="28"/>
      <c r="Z87" s="28"/>
      <c r="AA87" s="28"/>
      <c r="AB87" s="28"/>
      <c r="AC87" s="28"/>
      <c r="AD87" s="28"/>
      <c r="AE87" s="28"/>
      <c r="AF87" s="28"/>
      <c r="AG87" s="28"/>
      <c r="AH87" s="28"/>
      <c r="AI87" s="25" t="s">
        <v>19</v>
      </c>
      <c r="AJ87" s="28"/>
      <c r="AK87" s="28"/>
      <c r="AL87" s="28"/>
      <c r="AM87" s="63" t="str">
        <f>IF(AN8= "","",AN8)</f>
        <v>2. 12. 2022</v>
      </c>
      <c r="AN87" s="63"/>
      <c r="AO87" s="28"/>
      <c r="AP87" s="28"/>
      <c r="AQ87" s="28"/>
      <c r="AR87" s="29"/>
      <c r="BE87" s="28"/>
    </row>
    <row r="88" s="2" customFormat="1" ht="6.96" customHeight="1">
      <c r="A88" s="28"/>
      <c r="B88" s="29"/>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9"/>
      <c r="BE88" s="28"/>
    </row>
    <row r="89" s="2" customFormat="1" ht="40.05" customHeight="1">
      <c r="A89" s="28"/>
      <c r="B89" s="29"/>
      <c r="C89" s="25" t="s">
        <v>21</v>
      </c>
      <c r="D89" s="28"/>
      <c r="E89" s="28"/>
      <c r="F89" s="28"/>
      <c r="G89" s="28"/>
      <c r="H89" s="28"/>
      <c r="I89" s="28"/>
      <c r="J89" s="28"/>
      <c r="K89" s="28"/>
      <c r="L89" s="4" t="str">
        <f>IF(E11= "","",E11)</f>
        <v>Mesto Trenčín, Mierové námestie 2, 911 64 Trenčín</v>
      </c>
      <c r="M89" s="28"/>
      <c r="N89" s="28"/>
      <c r="O89" s="28"/>
      <c r="P89" s="28"/>
      <c r="Q89" s="28"/>
      <c r="R89" s="28"/>
      <c r="S89" s="28"/>
      <c r="T89" s="28"/>
      <c r="U89" s="28"/>
      <c r="V89" s="28"/>
      <c r="W89" s="28"/>
      <c r="X89" s="28"/>
      <c r="Y89" s="28"/>
      <c r="Z89" s="28"/>
      <c r="AA89" s="28"/>
      <c r="AB89" s="28"/>
      <c r="AC89" s="28"/>
      <c r="AD89" s="28"/>
      <c r="AE89" s="28"/>
      <c r="AF89" s="28"/>
      <c r="AG89" s="28"/>
      <c r="AH89" s="28"/>
      <c r="AI89" s="25" t="s">
        <v>27</v>
      </c>
      <c r="AJ89" s="28"/>
      <c r="AK89" s="28"/>
      <c r="AL89" s="28"/>
      <c r="AM89" s="64" t="str">
        <f>IF(E17="","",E17)</f>
        <v>STAVOKOV PROJEKT s.r.o., Brnianska 10, 911 05 Tren</v>
      </c>
      <c r="AN89" s="4"/>
      <c r="AO89" s="4"/>
      <c r="AP89" s="4"/>
      <c r="AQ89" s="28"/>
      <c r="AR89" s="29"/>
      <c r="AS89" s="65" t="s">
        <v>53</v>
      </c>
      <c r="AT89" s="66"/>
      <c r="AU89" s="67"/>
      <c r="AV89" s="67"/>
      <c r="AW89" s="67"/>
      <c r="AX89" s="67"/>
      <c r="AY89" s="67"/>
      <c r="AZ89" s="67"/>
      <c r="BA89" s="67"/>
      <c r="BB89" s="67"/>
      <c r="BC89" s="67"/>
      <c r="BD89" s="68"/>
      <c r="BE89" s="28"/>
    </row>
    <row r="90" s="2" customFormat="1" ht="15.15" customHeight="1">
      <c r="A90" s="28"/>
      <c r="B90" s="29"/>
      <c r="C90" s="25" t="s">
        <v>25</v>
      </c>
      <c r="D90" s="28"/>
      <c r="E90" s="28"/>
      <c r="F90" s="28"/>
      <c r="G90" s="28"/>
      <c r="H90" s="28"/>
      <c r="I90" s="28"/>
      <c r="J90" s="28"/>
      <c r="K90" s="28"/>
      <c r="L90" s="4" t="str">
        <f>IF(E14="","",E14)</f>
        <v>Adifex a.s.</v>
      </c>
      <c r="M90" s="28"/>
      <c r="N90" s="28"/>
      <c r="O90" s="28"/>
      <c r="P90" s="28"/>
      <c r="Q90" s="28"/>
      <c r="R90" s="28"/>
      <c r="S90" s="28"/>
      <c r="T90" s="28"/>
      <c r="U90" s="28"/>
      <c r="V90" s="28"/>
      <c r="W90" s="28"/>
      <c r="X90" s="28"/>
      <c r="Y90" s="28"/>
      <c r="Z90" s="28"/>
      <c r="AA90" s="28"/>
      <c r="AB90" s="28"/>
      <c r="AC90" s="28"/>
      <c r="AD90" s="28"/>
      <c r="AE90" s="28"/>
      <c r="AF90" s="28"/>
      <c r="AG90" s="28"/>
      <c r="AH90" s="28"/>
      <c r="AI90" s="25" t="s">
        <v>30</v>
      </c>
      <c r="AJ90" s="28"/>
      <c r="AK90" s="28"/>
      <c r="AL90" s="28"/>
      <c r="AM90" s="64" t="str">
        <f>IF(E20="","",E20)</f>
        <v xml:space="preserve"> </v>
      </c>
      <c r="AN90" s="4"/>
      <c r="AO90" s="4"/>
      <c r="AP90" s="4"/>
      <c r="AQ90" s="28"/>
      <c r="AR90" s="29"/>
      <c r="AS90" s="69"/>
      <c r="AT90" s="70"/>
      <c r="AU90" s="71"/>
      <c r="AV90" s="71"/>
      <c r="AW90" s="71"/>
      <c r="AX90" s="71"/>
      <c r="AY90" s="71"/>
      <c r="AZ90" s="71"/>
      <c r="BA90" s="71"/>
      <c r="BB90" s="71"/>
      <c r="BC90" s="71"/>
      <c r="BD90" s="72"/>
      <c r="BE90" s="28"/>
    </row>
    <row r="91" s="2" customFormat="1" ht="10.8" customHeight="1">
      <c r="A91" s="28"/>
      <c r="B91" s="29"/>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9"/>
      <c r="AS91" s="69"/>
      <c r="AT91" s="70"/>
      <c r="AU91" s="71"/>
      <c r="AV91" s="71"/>
      <c r="AW91" s="71"/>
      <c r="AX91" s="71"/>
      <c r="AY91" s="71"/>
      <c r="AZ91" s="71"/>
      <c r="BA91" s="71"/>
      <c r="BB91" s="71"/>
      <c r="BC91" s="71"/>
      <c r="BD91" s="72"/>
      <c r="BE91" s="28"/>
    </row>
    <row r="92" s="2" customFormat="1" ht="29.28" customHeight="1">
      <c r="A92" s="28"/>
      <c r="B92" s="29"/>
      <c r="C92" s="73" t="s">
        <v>54</v>
      </c>
      <c r="D92" s="74"/>
      <c r="E92" s="74"/>
      <c r="F92" s="74"/>
      <c r="G92" s="74"/>
      <c r="H92" s="75"/>
      <c r="I92" s="76" t="s">
        <v>55</v>
      </c>
      <c r="J92" s="74"/>
      <c r="K92" s="74"/>
      <c r="L92" s="74"/>
      <c r="M92" s="74"/>
      <c r="N92" s="74"/>
      <c r="O92" s="74"/>
      <c r="P92" s="74"/>
      <c r="Q92" s="74"/>
      <c r="R92" s="74"/>
      <c r="S92" s="74"/>
      <c r="T92" s="74"/>
      <c r="U92" s="74"/>
      <c r="V92" s="74"/>
      <c r="W92" s="74"/>
      <c r="X92" s="74"/>
      <c r="Y92" s="74"/>
      <c r="Z92" s="74"/>
      <c r="AA92" s="74"/>
      <c r="AB92" s="74"/>
      <c r="AC92" s="74"/>
      <c r="AD92" s="74"/>
      <c r="AE92" s="74"/>
      <c r="AF92" s="74"/>
      <c r="AG92" s="77" t="s">
        <v>56</v>
      </c>
      <c r="AH92" s="74"/>
      <c r="AI92" s="74"/>
      <c r="AJ92" s="74"/>
      <c r="AK92" s="74"/>
      <c r="AL92" s="74"/>
      <c r="AM92" s="74"/>
      <c r="AN92" s="76" t="s">
        <v>57</v>
      </c>
      <c r="AO92" s="74"/>
      <c r="AP92" s="78"/>
      <c r="AQ92" s="79" t="s">
        <v>58</v>
      </c>
      <c r="AR92" s="29"/>
      <c r="AS92" s="80" t="s">
        <v>59</v>
      </c>
      <c r="AT92" s="81" t="s">
        <v>60</v>
      </c>
      <c r="AU92" s="81" t="s">
        <v>61</v>
      </c>
      <c r="AV92" s="81" t="s">
        <v>62</v>
      </c>
      <c r="AW92" s="81" t="s">
        <v>63</v>
      </c>
      <c r="AX92" s="81" t="s">
        <v>64</v>
      </c>
      <c r="AY92" s="81" t="s">
        <v>65</v>
      </c>
      <c r="AZ92" s="81" t="s">
        <v>66</v>
      </c>
      <c r="BA92" s="81" t="s">
        <v>67</v>
      </c>
      <c r="BB92" s="81" t="s">
        <v>68</v>
      </c>
      <c r="BC92" s="81" t="s">
        <v>69</v>
      </c>
      <c r="BD92" s="82" t="s">
        <v>70</v>
      </c>
      <c r="BE92" s="28"/>
    </row>
    <row r="93" s="2" customFormat="1" ht="10.8" customHeight="1">
      <c r="A93" s="28"/>
      <c r="B93" s="29"/>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9"/>
      <c r="AS93" s="83"/>
      <c r="AT93" s="84"/>
      <c r="AU93" s="84"/>
      <c r="AV93" s="84"/>
      <c r="AW93" s="84"/>
      <c r="AX93" s="84"/>
      <c r="AY93" s="84"/>
      <c r="AZ93" s="84"/>
      <c r="BA93" s="84"/>
      <c r="BB93" s="84"/>
      <c r="BC93" s="84"/>
      <c r="BD93" s="85"/>
      <c r="BE93" s="28"/>
    </row>
    <row r="94" s="6" customFormat="1" ht="32.4" customHeight="1">
      <c r="A94" s="6"/>
      <c r="B94" s="86"/>
      <c r="C94" s="87" t="s">
        <v>71</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9">
        <f>ROUND(SUM(AG95:AG107),2)</f>
        <v>2450825.3199999998</v>
      </c>
      <c r="AH94" s="89"/>
      <c r="AI94" s="89"/>
      <c r="AJ94" s="89"/>
      <c r="AK94" s="89"/>
      <c r="AL94" s="89"/>
      <c r="AM94" s="89"/>
      <c r="AN94" s="90">
        <f>SUM(AG94,AT94)</f>
        <v>2940990.3799999999</v>
      </c>
      <c r="AO94" s="90"/>
      <c r="AP94" s="90"/>
      <c r="AQ94" s="91" t="s">
        <v>1</v>
      </c>
      <c r="AR94" s="86"/>
      <c r="AS94" s="92">
        <f>ROUND(SUM(AS95:AS107),2)</f>
        <v>0</v>
      </c>
      <c r="AT94" s="93">
        <f>ROUND(SUM(AV94:AW94),2)</f>
        <v>490165.06</v>
      </c>
      <c r="AU94" s="94">
        <f>ROUND(SUM(AU95:AU107),5)</f>
        <v>934.26207999999997</v>
      </c>
      <c r="AV94" s="93">
        <f>ROUND(AZ94*L29,2)</f>
        <v>0</v>
      </c>
      <c r="AW94" s="93">
        <f>ROUND(BA94*L30,2)</f>
        <v>490165.06</v>
      </c>
      <c r="AX94" s="93">
        <f>ROUND(BB94*L29,2)</f>
        <v>0</v>
      </c>
      <c r="AY94" s="93">
        <f>ROUND(BC94*L30,2)</f>
        <v>0</v>
      </c>
      <c r="AZ94" s="93">
        <f>ROUND(SUM(AZ95:AZ107),2)</f>
        <v>0</v>
      </c>
      <c r="BA94" s="93">
        <f>ROUND(SUM(BA95:BA107),2)</f>
        <v>2450825.3199999998</v>
      </c>
      <c r="BB94" s="93">
        <f>ROUND(SUM(BB95:BB107),2)</f>
        <v>0</v>
      </c>
      <c r="BC94" s="93">
        <f>ROUND(SUM(BC95:BC107),2)</f>
        <v>0</v>
      </c>
      <c r="BD94" s="95">
        <f>ROUND(SUM(BD95:BD107),2)</f>
        <v>0</v>
      </c>
      <c r="BE94" s="6"/>
      <c r="BS94" s="96" t="s">
        <v>72</v>
      </c>
      <c r="BT94" s="96" t="s">
        <v>73</v>
      </c>
      <c r="BU94" s="97" t="s">
        <v>74</v>
      </c>
      <c r="BV94" s="96" t="s">
        <v>75</v>
      </c>
      <c r="BW94" s="96" t="s">
        <v>4</v>
      </c>
      <c r="BX94" s="96" t="s">
        <v>76</v>
      </c>
      <c r="CL94" s="96" t="s">
        <v>1</v>
      </c>
    </row>
    <row r="95" s="7" customFormat="1" ht="16.5" customHeight="1">
      <c r="A95" s="98" t="s">
        <v>77</v>
      </c>
      <c r="B95" s="99"/>
      <c r="C95" s="100"/>
      <c r="D95" s="101" t="s">
        <v>78</v>
      </c>
      <c r="E95" s="101"/>
      <c r="F95" s="101"/>
      <c r="G95" s="101"/>
      <c r="H95" s="101"/>
      <c r="I95" s="102"/>
      <c r="J95" s="101" t="s">
        <v>79</v>
      </c>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3">
        <f>'D.1.1.1 - Búracie práce'!J30</f>
        <v>188524.95000000001</v>
      </c>
      <c r="AH95" s="102"/>
      <c r="AI95" s="102"/>
      <c r="AJ95" s="102"/>
      <c r="AK95" s="102"/>
      <c r="AL95" s="102"/>
      <c r="AM95" s="102"/>
      <c r="AN95" s="103">
        <f>SUM(AG95,AT95)</f>
        <v>226229.94</v>
      </c>
      <c r="AO95" s="102"/>
      <c r="AP95" s="102"/>
      <c r="AQ95" s="104" t="s">
        <v>80</v>
      </c>
      <c r="AR95" s="99"/>
      <c r="AS95" s="105">
        <v>0</v>
      </c>
      <c r="AT95" s="106">
        <f>ROUND(SUM(AV95:AW95),2)</f>
        <v>37704.989999999998</v>
      </c>
      <c r="AU95" s="107">
        <f>'D.1.1.1 - Búracie práce'!P125</f>
        <v>0</v>
      </c>
      <c r="AV95" s="106">
        <f>'D.1.1.1 - Búracie práce'!J33</f>
        <v>0</v>
      </c>
      <c r="AW95" s="106">
        <f>'D.1.1.1 - Búracie práce'!J34</f>
        <v>37704.989999999998</v>
      </c>
      <c r="AX95" s="106">
        <f>'D.1.1.1 - Búracie práce'!J35</f>
        <v>0</v>
      </c>
      <c r="AY95" s="106">
        <f>'D.1.1.1 - Búracie práce'!J36</f>
        <v>0</v>
      </c>
      <c r="AZ95" s="106">
        <f>'D.1.1.1 - Búracie práce'!F33</f>
        <v>0</v>
      </c>
      <c r="BA95" s="106">
        <f>'D.1.1.1 - Búracie práce'!F34</f>
        <v>188524.95000000001</v>
      </c>
      <c r="BB95" s="106">
        <f>'D.1.1.1 - Búracie práce'!F35</f>
        <v>0</v>
      </c>
      <c r="BC95" s="106">
        <f>'D.1.1.1 - Búracie práce'!F36</f>
        <v>0</v>
      </c>
      <c r="BD95" s="108">
        <f>'D.1.1.1 - Búracie práce'!F37</f>
        <v>0</v>
      </c>
      <c r="BE95" s="7"/>
      <c r="BT95" s="109" t="s">
        <v>81</v>
      </c>
      <c r="BV95" s="109" t="s">
        <v>75</v>
      </c>
      <c r="BW95" s="109" t="s">
        <v>82</v>
      </c>
      <c r="BX95" s="109" t="s">
        <v>4</v>
      </c>
      <c r="CL95" s="109" t="s">
        <v>1</v>
      </c>
      <c r="CM95" s="109" t="s">
        <v>73</v>
      </c>
    </row>
    <row r="96" s="7" customFormat="1" ht="24.75" customHeight="1">
      <c r="A96" s="98" t="s">
        <v>77</v>
      </c>
      <c r="B96" s="99"/>
      <c r="C96" s="100"/>
      <c r="D96" s="101" t="s">
        <v>83</v>
      </c>
      <c r="E96" s="101"/>
      <c r="F96" s="101"/>
      <c r="G96" s="101"/>
      <c r="H96" s="101"/>
      <c r="I96" s="102"/>
      <c r="J96" s="101" t="s">
        <v>84</v>
      </c>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3">
        <f>'D1.1.2-D.1.2 - Stavebné ú...'!J30</f>
        <v>1185429.0800000001</v>
      </c>
      <c r="AH96" s="102"/>
      <c r="AI96" s="102"/>
      <c r="AJ96" s="102"/>
      <c r="AK96" s="102"/>
      <c r="AL96" s="102"/>
      <c r="AM96" s="102"/>
      <c r="AN96" s="103">
        <f>SUM(AG96,AT96)</f>
        <v>1422514.9000000001</v>
      </c>
      <c r="AO96" s="102"/>
      <c r="AP96" s="102"/>
      <c r="AQ96" s="104" t="s">
        <v>80</v>
      </c>
      <c r="AR96" s="99"/>
      <c r="AS96" s="105">
        <v>0</v>
      </c>
      <c r="AT96" s="106">
        <f>ROUND(SUM(AV96:AW96),2)</f>
        <v>237085.82000000001</v>
      </c>
      <c r="AU96" s="107">
        <f>'D1.1.2-D.1.2 - Stavebné ú...'!P128</f>
        <v>634.45507999999995</v>
      </c>
      <c r="AV96" s="106">
        <f>'D1.1.2-D.1.2 - Stavebné ú...'!J33</f>
        <v>0</v>
      </c>
      <c r="AW96" s="106">
        <f>'D1.1.2-D.1.2 - Stavebné ú...'!J34</f>
        <v>237085.82000000001</v>
      </c>
      <c r="AX96" s="106">
        <f>'D1.1.2-D.1.2 - Stavebné ú...'!J35</f>
        <v>0</v>
      </c>
      <c r="AY96" s="106">
        <f>'D1.1.2-D.1.2 - Stavebné ú...'!J36</f>
        <v>0</v>
      </c>
      <c r="AZ96" s="106">
        <f>'D1.1.2-D.1.2 - Stavebné ú...'!F33</f>
        <v>0</v>
      </c>
      <c r="BA96" s="106">
        <f>'D1.1.2-D.1.2 - Stavebné ú...'!F34</f>
        <v>1185429.0800000001</v>
      </c>
      <c r="BB96" s="106">
        <f>'D1.1.2-D.1.2 - Stavebné ú...'!F35</f>
        <v>0</v>
      </c>
      <c r="BC96" s="106">
        <f>'D1.1.2-D.1.2 - Stavebné ú...'!F36</f>
        <v>0</v>
      </c>
      <c r="BD96" s="108">
        <f>'D1.1.2-D.1.2 - Stavebné ú...'!F37</f>
        <v>0</v>
      </c>
      <c r="BE96" s="7"/>
      <c r="BT96" s="109" t="s">
        <v>81</v>
      </c>
      <c r="BV96" s="109" t="s">
        <v>75</v>
      </c>
      <c r="BW96" s="109" t="s">
        <v>85</v>
      </c>
      <c r="BX96" s="109" t="s">
        <v>4</v>
      </c>
      <c r="CL96" s="109" t="s">
        <v>1</v>
      </c>
      <c r="CM96" s="109" t="s">
        <v>73</v>
      </c>
    </row>
    <row r="97" s="7" customFormat="1" ht="16.5" customHeight="1">
      <c r="A97" s="98" t="s">
        <v>77</v>
      </c>
      <c r="B97" s="99"/>
      <c r="C97" s="100"/>
      <c r="D97" s="101" t="s">
        <v>86</v>
      </c>
      <c r="E97" s="101"/>
      <c r="F97" s="101"/>
      <c r="G97" s="101"/>
      <c r="H97" s="101"/>
      <c r="I97" s="102"/>
      <c r="J97" s="101" t="s">
        <v>87</v>
      </c>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3">
        <f>'D1.6 - Vzduchotechnické z...'!J30</f>
        <v>70572.75</v>
      </c>
      <c r="AH97" s="102"/>
      <c r="AI97" s="102"/>
      <c r="AJ97" s="102"/>
      <c r="AK97" s="102"/>
      <c r="AL97" s="102"/>
      <c r="AM97" s="102"/>
      <c r="AN97" s="103">
        <f>SUM(AG97,AT97)</f>
        <v>84687.300000000003</v>
      </c>
      <c r="AO97" s="102"/>
      <c r="AP97" s="102"/>
      <c r="AQ97" s="104" t="s">
        <v>80</v>
      </c>
      <c r="AR97" s="99"/>
      <c r="AS97" s="105">
        <v>0</v>
      </c>
      <c r="AT97" s="106">
        <f>ROUND(SUM(AV97:AW97),2)</f>
        <v>14114.549999999999</v>
      </c>
      <c r="AU97" s="107">
        <f>'D1.6 - Vzduchotechnické z...'!P118</f>
        <v>0</v>
      </c>
      <c r="AV97" s="106">
        <f>'D1.6 - Vzduchotechnické z...'!J33</f>
        <v>0</v>
      </c>
      <c r="AW97" s="106">
        <f>'D1.6 - Vzduchotechnické z...'!J34</f>
        <v>14114.549999999999</v>
      </c>
      <c r="AX97" s="106">
        <f>'D1.6 - Vzduchotechnické z...'!J35</f>
        <v>0</v>
      </c>
      <c r="AY97" s="106">
        <f>'D1.6 - Vzduchotechnické z...'!J36</f>
        <v>0</v>
      </c>
      <c r="AZ97" s="106">
        <f>'D1.6 - Vzduchotechnické z...'!F33</f>
        <v>0</v>
      </c>
      <c r="BA97" s="106">
        <f>'D1.6 - Vzduchotechnické z...'!F34</f>
        <v>70572.75</v>
      </c>
      <c r="BB97" s="106">
        <f>'D1.6 - Vzduchotechnické z...'!F35</f>
        <v>0</v>
      </c>
      <c r="BC97" s="106">
        <f>'D1.6 - Vzduchotechnické z...'!F36</f>
        <v>0</v>
      </c>
      <c r="BD97" s="108">
        <f>'D1.6 - Vzduchotechnické z...'!F37</f>
        <v>0</v>
      </c>
      <c r="BE97" s="7"/>
      <c r="BT97" s="109" t="s">
        <v>81</v>
      </c>
      <c r="BV97" s="109" t="s">
        <v>75</v>
      </c>
      <c r="BW97" s="109" t="s">
        <v>88</v>
      </c>
      <c r="BX97" s="109" t="s">
        <v>4</v>
      </c>
      <c r="CL97" s="109" t="s">
        <v>1</v>
      </c>
      <c r="CM97" s="109" t="s">
        <v>73</v>
      </c>
    </row>
    <row r="98" s="7" customFormat="1" ht="16.5" customHeight="1">
      <c r="A98" s="98" t="s">
        <v>77</v>
      </c>
      <c r="B98" s="99"/>
      <c r="C98" s="100"/>
      <c r="D98" s="101" t="s">
        <v>89</v>
      </c>
      <c r="E98" s="101"/>
      <c r="F98" s="101"/>
      <c r="G98" s="101"/>
      <c r="H98" s="101"/>
      <c r="I98" s="102"/>
      <c r="J98" s="101" t="s">
        <v>90</v>
      </c>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3">
        <f>'D1.7 - Vnút.silnopr.rozvody'!J30</f>
        <v>77318.240000000005</v>
      </c>
      <c r="AH98" s="102"/>
      <c r="AI98" s="102"/>
      <c r="AJ98" s="102"/>
      <c r="AK98" s="102"/>
      <c r="AL98" s="102"/>
      <c r="AM98" s="102"/>
      <c r="AN98" s="103">
        <f>SUM(AG98,AT98)</f>
        <v>92781.889999999999</v>
      </c>
      <c r="AO98" s="102"/>
      <c r="AP98" s="102"/>
      <c r="AQ98" s="104" t="s">
        <v>80</v>
      </c>
      <c r="AR98" s="99"/>
      <c r="AS98" s="105">
        <v>0</v>
      </c>
      <c r="AT98" s="106">
        <f>ROUND(SUM(AV98:AW98),2)</f>
        <v>15463.65</v>
      </c>
      <c r="AU98" s="107">
        <f>'D1.7 - Vnút.silnopr.rozvody'!P122</f>
        <v>0</v>
      </c>
      <c r="AV98" s="106">
        <f>'D1.7 - Vnút.silnopr.rozvody'!J33</f>
        <v>0</v>
      </c>
      <c r="AW98" s="106">
        <f>'D1.7 - Vnút.silnopr.rozvody'!J34</f>
        <v>15463.65</v>
      </c>
      <c r="AX98" s="106">
        <f>'D1.7 - Vnút.silnopr.rozvody'!J35</f>
        <v>0</v>
      </c>
      <c r="AY98" s="106">
        <f>'D1.7 - Vnút.silnopr.rozvody'!J36</f>
        <v>0</v>
      </c>
      <c r="AZ98" s="106">
        <f>'D1.7 - Vnút.silnopr.rozvody'!F33</f>
        <v>0</v>
      </c>
      <c r="BA98" s="106">
        <f>'D1.7 - Vnút.silnopr.rozvody'!F34</f>
        <v>77318.240000000005</v>
      </c>
      <c r="BB98" s="106">
        <f>'D1.7 - Vnút.silnopr.rozvody'!F35</f>
        <v>0</v>
      </c>
      <c r="BC98" s="106">
        <f>'D1.7 - Vnút.silnopr.rozvody'!F36</f>
        <v>0</v>
      </c>
      <c r="BD98" s="108">
        <f>'D1.7 - Vnút.silnopr.rozvody'!F37</f>
        <v>0</v>
      </c>
      <c r="BE98" s="7"/>
      <c r="BT98" s="109" t="s">
        <v>81</v>
      </c>
      <c r="BV98" s="109" t="s">
        <v>75</v>
      </c>
      <c r="BW98" s="109" t="s">
        <v>91</v>
      </c>
      <c r="BX98" s="109" t="s">
        <v>4</v>
      </c>
      <c r="CL98" s="109" t="s">
        <v>1</v>
      </c>
      <c r="CM98" s="109" t="s">
        <v>73</v>
      </c>
    </row>
    <row r="99" s="7" customFormat="1" ht="16.5" customHeight="1">
      <c r="A99" s="98" t="s">
        <v>77</v>
      </c>
      <c r="B99" s="99"/>
      <c r="C99" s="100"/>
      <c r="D99" s="101" t="s">
        <v>92</v>
      </c>
      <c r="E99" s="101"/>
      <c r="F99" s="101"/>
      <c r="G99" s="101"/>
      <c r="H99" s="101"/>
      <c r="I99" s="102"/>
      <c r="J99" s="101" t="s">
        <v>93</v>
      </c>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3">
        <f>'D1.7.1 - RS21'!J30</f>
        <v>1718.1400000000001</v>
      </c>
      <c r="AH99" s="102"/>
      <c r="AI99" s="102"/>
      <c r="AJ99" s="102"/>
      <c r="AK99" s="102"/>
      <c r="AL99" s="102"/>
      <c r="AM99" s="102"/>
      <c r="AN99" s="103">
        <f>SUM(AG99,AT99)</f>
        <v>2061.77</v>
      </c>
      <c r="AO99" s="102"/>
      <c r="AP99" s="102"/>
      <c r="AQ99" s="104" t="s">
        <v>80</v>
      </c>
      <c r="AR99" s="99"/>
      <c r="AS99" s="105">
        <v>0</v>
      </c>
      <c r="AT99" s="106">
        <f>ROUND(SUM(AV99:AW99),2)</f>
        <v>343.63</v>
      </c>
      <c r="AU99" s="107">
        <f>'D1.7.1 - RS21'!P118</f>
        <v>0</v>
      </c>
      <c r="AV99" s="106">
        <f>'D1.7.1 - RS21'!J33</f>
        <v>0</v>
      </c>
      <c r="AW99" s="106">
        <f>'D1.7.1 - RS21'!J34</f>
        <v>343.63</v>
      </c>
      <c r="AX99" s="106">
        <f>'D1.7.1 - RS21'!J35</f>
        <v>0</v>
      </c>
      <c r="AY99" s="106">
        <f>'D1.7.1 - RS21'!J36</f>
        <v>0</v>
      </c>
      <c r="AZ99" s="106">
        <f>'D1.7.1 - RS21'!F33</f>
        <v>0</v>
      </c>
      <c r="BA99" s="106">
        <f>'D1.7.1 - RS21'!F34</f>
        <v>1718.1400000000001</v>
      </c>
      <c r="BB99" s="106">
        <f>'D1.7.1 - RS21'!F35</f>
        <v>0</v>
      </c>
      <c r="BC99" s="106">
        <f>'D1.7.1 - RS21'!F36</f>
        <v>0</v>
      </c>
      <c r="BD99" s="108">
        <f>'D1.7.1 - RS21'!F37</f>
        <v>0</v>
      </c>
      <c r="BE99" s="7"/>
      <c r="BT99" s="109" t="s">
        <v>81</v>
      </c>
      <c r="BV99" s="109" t="s">
        <v>75</v>
      </c>
      <c r="BW99" s="109" t="s">
        <v>94</v>
      </c>
      <c r="BX99" s="109" t="s">
        <v>4</v>
      </c>
      <c r="CL99" s="109" t="s">
        <v>1</v>
      </c>
      <c r="CM99" s="109" t="s">
        <v>73</v>
      </c>
    </row>
    <row r="100" s="7" customFormat="1" ht="16.5" customHeight="1">
      <c r="A100" s="98" t="s">
        <v>77</v>
      </c>
      <c r="B100" s="99"/>
      <c r="C100" s="100"/>
      <c r="D100" s="101" t="s">
        <v>95</v>
      </c>
      <c r="E100" s="101"/>
      <c r="F100" s="101"/>
      <c r="G100" s="101"/>
      <c r="H100" s="101"/>
      <c r="I100" s="102"/>
      <c r="J100" s="101" t="s">
        <v>96</v>
      </c>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3">
        <f>'D1.7.2 - RS26'!J30</f>
        <v>1669.4000000000001</v>
      </c>
      <c r="AH100" s="102"/>
      <c r="AI100" s="102"/>
      <c r="AJ100" s="102"/>
      <c r="AK100" s="102"/>
      <c r="AL100" s="102"/>
      <c r="AM100" s="102"/>
      <c r="AN100" s="103">
        <f>SUM(AG100,AT100)</f>
        <v>2003.2800000000002</v>
      </c>
      <c r="AO100" s="102"/>
      <c r="AP100" s="102"/>
      <c r="AQ100" s="104" t="s">
        <v>80</v>
      </c>
      <c r="AR100" s="99"/>
      <c r="AS100" s="105">
        <v>0</v>
      </c>
      <c r="AT100" s="106">
        <f>ROUND(SUM(AV100:AW100),2)</f>
        <v>333.88</v>
      </c>
      <c r="AU100" s="107">
        <f>'D1.7.2 - RS26'!P118</f>
        <v>0</v>
      </c>
      <c r="AV100" s="106">
        <f>'D1.7.2 - RS26'!J33</f>
        <v>0</v>
      </c>
      <c r="AW100" s="106">
        <f>'D1.7.2 - RS26'!J34</f>
        <v>333.88</v>
      </c>
      <c r="AX100" s="106">
        <f>'D1.7.2 - RS26'!J35</f>
        <v>0</v>
      </c>
      <c r="AY100" s="106">
        <f>'D1.7.2 - RS26'!J36</f>
        <v>0</v>
      </c>
      <c r="AZ100" s="106">
        <f>'D1.7.2 - RS26'!F33</f>
        <v>0</v>
      </c>
      <c r="BA100" s="106">
        <f>'D1.7.2 - RS26'!F34</f>
        <v>1669.4000000000001</v>
      </c>
      <c r="BB100" s="106">
        <f>'D1.7.2 - RS26'!F35</f>
        <v>0</v>
      </c>
      <c r="BC100" s="106">
        <f>'D1.7.2 - RS26'!F36</f>
        <v>0</v>
      </c>
      <c r="BD100" s="108">
        <f>'D1.7.2 - RS26'!F37</f>
        <v>0</v>
      </c>
      <c r="BE100" s="7"/>
      <c r="BT100" s="109" t="s">
        <v>81</v>
      </c>
      <c r="BV100" s="109" t="s">
        <v>75</v>
      </c>
      <c r="BW100" s="109" t="s">
        <v>97</v>
      </c>
      <c r="BX100" s="109" t="s">
        <v>4</v>
      </c>
      <c r="CL100" s="109" t="s">
        <v>1</v>
      </c>
      <c r="CM100" s="109" t="s">
        <v>73</v>
      </c>
    </row>
    <row r="101" s="7" customFormat="1" ht="16.5" customHeight="1">
      <c r="A101" s="98" t="s">
        <v>77</v>
      </c>
      <c r="B101" s="99"/>
      <c r="C101" s="100"/>
      <c r="D101" s="101" t="s">
        <v>98</v>
      </c>
      <c r="E101" s="101"/>
      <c r="F101" s="101"/>
      <c r="G101" s="101"/>
      <c r="H101" s="101"/>
      <c r="I101" s="102"/>
      <c r="J101" s="101" t="s">
        <v>99</v>
      </c>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3">
        <f>'D1.7.3 - RH1'!J30</f>
        <v>7024.7799999999997</v>
      </c>
      <c r="AH101" s="102"/>
      <c r="AI101" s="102"/>
      <c r="AJ101" s="102"/>
      <c r="AK101" s="102"/>
      <c r="AL101" s="102"/>
      <c r="AM101" s="102"/>
      <c r="AN101" s="103">
        <f>SUM(AG101,AT101)</f>
        <v>8429.7399999999998</v>
      </c>
      <c r="AO101" s="102"/>
      <c r="AP101" s="102"/>
      <c r="AQ101" s="104" t="s">
        <v>80</v>
      </c>
      <c r="AR101" s="99"/>
      <c r="AS101" s="105">
        <v>0</v>
      </c>
      <c r="AT101" s="106">
        <f>ROUND(SUM(AV101:AW101),2)</f>
        <v>1404.96</v>
      </c>
      <c r="AU101" s="107">
        <f>'D1.7.3 - RH1'!P120</f>
        <v>0</v>
      </c>
      <c r="AV101" s="106">
        <f>'D1.7.3 - RH1'!J33</f>
        <v>0</v>
      </c>
      <c r="AW101" s="106">
        <f>'D1.7.3 - RH1'!J34</f>
        <v>1404.96</v>
      </c>
      <c r="AX101" s="106">
        <f>'D1.7.3 - RH1'!J35</f>
        <v>0</v>
      </c>
      <c r="AY101" s="106">
        <f>'D1.7.3 - RH1'!J36</f>
        <v>0</v>
      </c>
      <c r="AZ101" s="106">
        <f>'D1.7.3 - RH1'!F33</f>
        <v>0</v>
      </c>
      <c r="BA101" s="106">
        <f>'D1.7.3 - RH1'!F34</f>
        <v>7024.7799999999997</v>
      </c>
      <c r="BB101" s="106">
        <f>'D1.7.3 - RH1'!F35</f>
        <v>0</v>
      </c>
      <c r="BC101" s="106">
        <f>'D1.7.3 - RH1'!F36</f>
        <v>0</v>
      </c>
      <c r="BD101" s="108">
        <f>'D1.7.3 - RH1'!F37</f>
        <v>0</v>
      </c>
      <c r="BE101" s="7"/>
      <c r="BT101" s="109" t="s">
        <v>81</v>
      </c>
      <c r="BV101" s="109" t="s">
        <v>75</v>
      </c>
      <c r="BW101" s="109" t="s">
        <v>100</v>
      </c>
      <c r="BX101" s="109" t="s">
        <v>4</v>
      </c>
      <c r="CL101" s="109" t="s">
        <v>1</v>
      </c>
      <c r="CM101" s="109" t="s">
        <v>73</v>
      </c>
    </row>
    <row r="102" s="7" customFormat="1" ht="16.5" customHeight="1">
      <c r="A102" s="98" t="s">
        <v>77</v>
      </c>
      <c r="B102" s="99"/>
      <c r="C102" s="100"/>
      <c r="D102" s="101" t="s">
        <v>101</v>
      </c>
      <c r="E102" s="101"/>
      <c r="F102" s="101"/>
      <c r="G102" s="101"/>
      <c r="H102" s="101"/>
      <c r="I102" s="102"/>
      <c r="J102" s="101" t="s">
        <v>102</v>
      </c>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3">
        <f>'D1.8 - Núdz.osvetlenie'!J30</f>
        <v>84851.940000000002</v>
      </c>
      <c r="AH102" s="102"/>
      <c r="AI102" s="102"/>
      <c r="AJ102" s="102"/>
      <c r="AK102" s="102"/>
      <c r="AL102" s="102"/>
      <c r="AM102" s="102"/>
      <c r="AN102" s="103">
        <f>SUM(AG102,AT102)</f>
        <v>101822.33</v>
      </c>
      <c r="AO102" s="102"/>
      <c r="AP102" s="102"/>
      <c r="AQ102" s="104" t="s">
        <v>80</v>
      </c>
      <c r="AR102" s="99"/>
      <c r="AS102" s="105">
        <v>0</v>
      </c>
      <c r="AT102" s="106">
        <f>ROUND(SUM(AV102:AW102),2)</f>
        <v>16970.389999999999</v>
      </c>
      <c r="AU102" s="107">
        <f>'D1.8 - Núdz.osvetlenie'!P120</f>
        <v>0</v>
      </c>
      <c r="AV102" s="106">
        <f>'D1.8 - Núdz.osvetlenie'!J33</f>
        <v>0</v>
      </c>
      <c r="AW102" s="106">
        <f>'D1.8 - Núdz.osvetlenie'!J34</f>
        <v>16970.389999999999</v>
      </c>
      <c r="AX102" s="106">
        <f>'D1.8 - Núdz.osvetlenie'!J35</f>
        <v>0</v>
      </c>
      <c r="AY102" s="106">
        <f>'D1.8 - Núdz.osvetlenie'!J36</f>
        <v>0</v>
      </c>
      <c r="AZ102" s="106">
        <f>'D1.8 - Núdz.osvetlenie'!F33</f>
        <v>0</v>
      </c>
      <c r="BA102" s="106">
        <f>'D1.8 - Núdz.osvetlenie'!F34</f>
        <v>84851.940000000002</v>
      </c>
      <c r="BB102" s="106">
        <f>'D1.8 - Núdz.osvetlenie'!F35</f>
        <v>0</v>
      </c>
      <c r="BC102" s="106">
        <f>'D1.8 - Núdz.osvetlenie'!F36</f>
        <v>0</v>
      </c>
      <c r="BD102" s="108">
        <f>'D1.8 - Núdz.osvetlenie'!F37</f>
        <v>0</v>
      </c>
      <c r="BE102" s="7"/>
      <c r="BT102" s="109" t="s">
        <v>81</v>
      </c>
      <c r="BV102" s="109" t="s">
        <v>75</v>
      </c>
      <c r="BW102" s="109" t="s">
        <v>103</v>
      </c>
      <c r="BX102" s="109" t="s">
        <v>4</v>
      </c>
      <c r="CL102" s="109" t="s">
        <v>1</v>
      </c>
      <c r="CM102" s="109" t="s">
        <v>73</v>
      </c>
    </row>
    <row r="103" s="7" customFormat="1" ht="16.5" customHeight="1">
      <c r="A103" s="98" t="s">
        <v>77</v>
      </c>
      <c r="B103" s="99"/>
      <c r="C103" s="100"/>
      <c r="D103" s="101" t="s">
        <v>104</v>
      </c>
      <c r="E103" s="101"/>
      <c r="F103" s="101"/>
      <c r="G103" s="101"/>
      <c r="H103" s="101"/>
      <c r="I103" s="102"/>
      <c r="J103" s="101" t="s">
        <v>105</v>
      </c>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3">
        <f>'D.1.8 - Um.osvetlenie'!J30</f>
        <v>279293.90999999997</v>
      </c>
      <c r="AH103" s="102"/>
      <c r="AI103" s="102"/>
      <c r="AJ103" s="102"/>
      <c r="AK103" s="102"/>
      <c r="AL103" s="102"/>
      <c r="AM103" s="102"/>
      <c r="AN103" s="103">
        <f>SUM(AG103,AT103)</f>
        <v>335152.68999999994</v>
      </c>
      <c r="AO103" s="102"/>
      <c r="AP103" s="102"/>
      <c r="AQ103" s="104" t="s">
        <v>80</v>
      </c>
      <c r="AR103" s="99"/>
      <c r="AS103" s="105">
        <v>0</v>
      </c>
      <c r="AT103" s="106">
        <f>ROUND(SUM(AV103:AW103),2)</f>
        <v>55858.779999999999</v>
      </c>
      <c r="AU103" s="107">
        <f>'D.1.8 - Um.osvetlenie'!P121</f>
        <v>0</v>
      </c>
      <c r="AV103" s="106">
        <f>'D.1.8 - Um.osvetlenie'!J33</f>
        <v>0</v>
      </c>
      <c r="AW103" s="106">
        <f>'D.1.8 - Um.osvetlenie'!J34</f>
        <v>55858.779999999999</v>
      </c>
      <c r="AX103" s="106">
        <f>'D.1.8 - Um.osvetlenie'!J35</f>
        <v>0</v>
      </c>
      <c r="AY103" s="106">
        <f>'D.1.8 - Um.osvetlenie'!J36</f>
        <v>0</v>
      </c>
      <c r="AZ103" s="106">
        <f>'D.1.8 - Um.osvetlenie'!F33</f>
        <v>0</v>
      </c>
      <c r="BA103" s="106">
        <f>'D.1.8 - Um.osvetlenie'!F34</f>
        <v>279293.90999999997</v>
      </c>
      <c r="BB103" s="106">
        <f>'D.1.8 - Um.osvetlenie'!F35</f>
        <v>0</v>
      </c>
      <c r="BC103" s="106">
        <f>'D.1.8 - Um.osvetlenie'!F36</f>
        <v>0</v>
      </c>
      <c r="BD103" s="108">
        <f>'D.1.8 - Um.osvetlenie'!F37</f>
        <v>0</v>
      </c>
      <c r="BE103" s="7"/>
      <c r="BT103" s="109" t="s">
        <v>81</v>
      </c>
      <c r="BV103" s="109" t="s">
        <v>75</v>
      </c>
      <c r="BW103" s="109" t="s">
        <v>106</v>
      </c>
      <c r="BX103" s="109" t="s">
        <v>4</v>
      </c>
      <c r="CL103" s="109" t="s">
        <v>1</v>
      </c>
      <c r="CM103" s="109" t="s">
        <v>73</v>
      </c>
    </row>
    <row r="104" s="7" customFormat="1" ht="16.5" customHeight="1">
      <c r="A104" s="98" t="s">
        <v>77</v>
      </c>
      <c r="B104" s="99"/>
      <c r="C104" s="100"/>
      <c r="D104" s="101" t="s">
        <v>107</v>
      </c>
      <c r="E104" s="101"/>
      <c r="F104" s="101"/>
      <c r="G104" s="101"/>
      <c r="H104" s="101"/>
      <c r="I104" s="102"/>
      <c r="J104" s="101" t="s">
        <v>108</v>
      </c>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3">
        <f>'D.1.9 - Bleskozvod'!J30</f>
        <v>37082.889999999999</v>
      </c>
      <c r="AH104" s="102"/>
      <c r="AI104" s="102"/>
      <c r="AJ104" s="102"/>
      <c r="AK104" s="102"/>
      <c r="AL104" s="102"/>
      <c r="AM104" s="102"/>
      <c r="AN104" s="103">
        <f>SUM(AG104,AT104)</f>
        <v>44499.470000000001</v>
      </c>
      <c r="AO104" s="102"/>
      <c r="AP104" s="102"/>
      <c r="AQ104" s="104" t="s">
        <v>80</v>
      </c>
      <c r="AR104" s="99"/>
      <c r="AS104" s="105">
        <v>0</v>
      </c>
      <c r="AT104" s="106">
        <f>ROUND(SUM(AV104:AW104),2)</f>
        <v>7416.5799999999999</v>
      </c>
      <c r="AU104" s="107">
        <f>'D.1.9 - Bleskozvod'!P119</f>
        <v>0</v>
      </c>
      <c r="AV104" s="106">
        <f>'D.1.9 - Bleskozvod'!J33</f>
        <v>0</v>
      </c>
      <c r="AW104" s="106">
        <f>'D.1.9 - Bleskozvod'!J34</f>
        <v>7416.5799999999999</v>
      </c>
      <c r="AX104" s="106">
        <f>'D.1.9 - Bleskozvod'!J35</f>
        <v>0</v>
      </c>
      <c r="AY104" s="106">
        <f>'D.1.9 - Bleskozvod'!J36</f>
        <v>0</v>
      </c>
      <c r="AZ104" s="106">
        <f>'D.1.9 - Bleskozvod'!F33</f>
        <v>0</v>
      </c>
      <c r="BA104" s="106">
        <f>'D.1.9 - Bleskozvod'!F34</f>
        <v>37082.889999999999</v>
      </c>
      <c r="BB104" s="106">
        <f>'D.1.9 - Bleskozvod'!F35</f>
        <v>0</v>
      </c>
      <c r="BC104" s="106">
        <f>'D.1.9 - Bleskozvod'!F36</f>
        <v>0</v>
      </c>
      <c r="BD104" s="108">
        <f>'D.1.9 - Bleskozvod'!F37</f>
        <v>0</v>
      </c>
      <c r="BE104" s="7"/>
      <c r="BT104" s="109" t="s">
        <v>81</v>
      </c>
      <c r="BV104" s="109" t="s">
        <v>75</v>
      </c>
      <c r="BW104" s="109" t="s">
        <v>109</v>
      </c>
      <c r="BX104" s="109" t="s">
        <v>4</v>
      </c>
      <c r="CL104" s="109" t="s">
        <v>1</v>
      </c>
      <c r="CM104" s="109" t="s">
        <v>73</v>
      </c>
    </row>
    <row r="105" s="7" customFormat="1" ht="16.5" customHeight="1">
      <c r="A105" s="98" t="s">
        <v>77</v>
      </c>
      <c r="B105" s="99"/>
      <c r="C105" s="100"/>
      <c r="D105" s="101" t="s">
        <v>110</v>
      </c>
      <c r="E105" s="101"/>
      <c r="F105" s="101"/>
      <c r="G105" s="101"/>
      <c r="H105" s="101"/>
      <c r="I105" s="102"/>
      <c r="J105" s="101" t="s">
        <v>111</v>
      </c>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3">
        <f>'D.1.10 - ŠK'!J30</f>
        <v>130160.63000000001</v>
      </c>
      <c r="AH105" s="102"/>
      <c r="AI105" s="102"/>
      <c r="AJ105" s="102"/>
      <c r="AK105" s="102"/>
      <c r="AL105" s="102"/>
      <c r="AM105" s="102"/>
      <c r="AN105" s="103">
        <f>SUM(AG105,AT105)</f>
        <v>156192.76000000001</v>
      </c>
      <c r="AO105" s="102"/>
      <c r="AP105" s="102"/>
      <c r="AQ105" s="104" t="s">
        <v>80</v>
      </c>
      <c r="AR105" s="99"/>
      <c r="AS105" s="105">
        <v>0</v>
      </c>
      <c r="AT105" s="106">
        <f>ROUND(SUM(AV105:AW105),2)</f>
        <v>26032.130000000001</v>
      </c>
      <c r="AU105" s="107">
        <f>'D.1.10 - ŠK'!P127</f>
        <v>299.80700000000002</v>
      </c>
      <c r="AV105" s="106">
        <f>'D.1.10 - ŠK'!J33</f>
        <v>0</v>
      </c>
      <c r="AW105" s="106">
        <f>'D.1.10 - ŠK'!J34</f>
        <v>26032.130000000001</v>
      </c>
      <c r="AX105" s="106">
        <f>'D.1.10 - ŠK'!J35</f>
        <v>0</v>
      </c>
      <c r="AY105" s="106">
        <f>'D.1.10 - ŠK'!J36</f>
        <v>0</v>
      </c>
      <c r="AZ105" s="106">
        <f>'D.1.10 - ŠK'!F33</f>
        <v>0</v>
      </c>
      <c r="BA105" s="106">
        <f>'D.1.10 - ŠK'!F34</f>
        <v>130160.63000000001</v>
      </c>
      <c r="BB105" s="106">
        <f>'D.1.10 - ŠK'!F35</f>
        <v>0</v>
      </c>
      <c r="BC105" s="106">
        <f>'D.1.10 - ŠK'!F36</f>
        <v>0</v>
      </c>
      <c r="BD105" s="108">
        <f>'D.1.10 - ŠK'!F37</f>
        <v>0</v>
      </c>
      <c r="BE105" s="7"/>
      <c r="BT105" s="109" t="s">
        <v>81</v>
      </c>
      <c r="BV105" s="109" t="s">
        <v>75</v>
      </c>
      <c r="BW105" s="109" t="s">
        <v>112</v>
      </c>
      <c r="BX105" s="109" t="s">
        <v>4</v>
      </c>
      <c r="CL105" s="109" t="s">
        <v>1</v>
      </c>
      <c r="CM105" s="109" t="s">
        <v>73</v>
      </c>
    </row>
    <row r="106" s="7" customFormat="1" ht="16.5" customHeight="1">
      <c r="A106" s="98" t="s">
        <v>77</v>
      </c>
      <c r="B106" s="99"/>
      <c r="C106" s="100"/>
      <c r="D106" s="101" t="s">
        <v>113</v>
      </c>
      <c r="E106" s="101"/>
      <c r="F106" s="101"/>
      <c r="G106" s="101"/>
      <c r="H106" s="101"/>
      <c r="I106" s="102"/>
      <c r="J106" s="101" t="s">
        <v>114</v>
      </c>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3">
        <f>'D1.10 - Ozvučenie, scénic...'!J30</f>
        <v>341606.31</v>
      </c>
      <c r="AH106" s="102"/>
      <c r="AI106" s="102"/>
      <c r="AJ106" s="102"/>
      <c r="AK106" s="102"/>
      <c r="AL106" s="102"/>
      <c r="AM106" s="102"/>
      <c r="AN106" s="103">
        <f>SUM(AG106,AT106)</f>
        <v>409927.57000000001</v>
      </c>
      <c r="AO106" s="102"/>
      <c r="AP106" s="102"/>
      <c r="AQ106" s="104" t="s">
        <v>80</v>
      </c>
      <c r="AR106" s="99"/>
      <c r="AS106" s="105">
        <v>0</v>
      </c>
      <c r="AT106" s="106">
        <f>ROUND(SUM(AV106:AW106),2)</f>
        <v>68321.259999999995</v>
      </c>
      <c r="AU106" s="107">
        <f>'D1.10 - Ozvučenie, scénic...'!P124</f>
        <v>0</v>
      </c>
      <c r="AV106" s="106">
        <f>'D1.10 - Ozvučenie, scénic...'!J33</f>
        <v>0</v>
      </c>
      <c r="AW106" s="106">
        <f>'D1.10 - Ozvučenie, scénic...'!J34</f>
        <v>68321.259999999995</v>
      </c>
      <c r="AX106" s="106">
        <f>'D1.10 - Ozvučenie, scénic...'!J35</f>
        <v>0</v>
      </c>
      <c r="AY106" s="106">
        <f>'D1.10 - Ozvučenie, scénic...'!J36</f>
        <v>0</v>
      </c>
      <c r="AZ106" s="106">
        <f>'D1.10 - Ozvučenie, scénic...'!F33</f>
        <v>0</v>
      </c>
      <c r="BA106" s="106">
        <f>'D1.10 - Ozvučenie, scénic...'!F34</f>
        <v>341606.31</v>
      </c>
      <c r="BB106" s="106">
        <f>'D1.10 - Ozvučenie, scénic...'!F35</f>
        <v>0</v>
      </c>
      <c r="BC106" s="106">
        <f>'D1.10 - Ozvučenie, scénic...'!F36</f>
        <v>0</v>
      </c>
      <c r="BD106" s="108">
        <f>'D1.10 - Ozvučenie, scénic...'!F37</f>
        <v>0</v>
      </c>
      <c r="BE106" s="7"/>
      <c r="BT106" s="109" t="s">
        <v>81</v>
      </c>
      <c r="BV106" s="109" t="s">
        <v>75</v>
      </c>
      <c r="BW106" s="109" t="s">
        <v>115</v>
      </c>
      <c r="BX106" s="109" t="s">
        <v>4</v>
      </c>
      <c r="CL106" s="109" t="s">
        <v>1</v>
      </c>
      <c r="CM106" s="109" t="s">
        <v>73</v>
      </c>
    </row>
    <row r="107" s="7" customFormat="1" ht="16.5" customHeight="1">
      <c r="A107" s="98" t="s">
        <v>77</v>
      </c>
      <c r="B107" s="99"/>
      <c r="C107" s="100"/>
      <c r="D107" s="101" t="s">
        <v>116</v>
      </c>
      <c r="E107" s="101"/>
      <c r="F107" s="101"/>
      <c r="G107" s="101"/>
      <c r="H107" s="101"/>
      <c r="I107" s="102"/>
      <c r="J107" s="101" t="s">
        <v>117</v>
      </c>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3">
        <f>'D1.11 - VRN'!J30</f>
        <v>45572.300000000003</v>
      </c>
      <c r="AH107" s="102"/>
      <c r="AI107" s="102"/>
      <c r="AJ107" s="102"/>
      <c r="AK107" s="102"/>
      <c r="AL107" s="102"/>
      <c r="AM107" s="102"/>
      <c r="AN107" s="103">
        <f>SUM(AG107,AT107)</f>
        <v>54686.760000000002</v>
      </c>
      <c r="AO107" s="102"/>
      <c r="AP107" s="102"/>
      <c r="AQ107" s="104" t="s">
        <v>80</v>
      </c>
      <c r="AR107" s="99"/>
      <c r="AS107" s="110">
        <v>0</v>
      </c>
      <c r="AT107" s="111">
        <f>ROUND(SUM(AV107:AW107),2)</f>
        <v>9114.4599999999991</v>
      </c>
      <c r="AU107" s="112">
        <f>'D1.11 - VRN'!P117</f>
        <v>0</v>
      </c>
      <c r="AV107" s="111">
        <f>'D1.11 - VRN'!J33</f>
        <v>0</v>
      </c>
      <c r="AW107" s="111">
        <f>'D1.11 - VRN'!J34</f>
        <v>9114.4599999999991</v>
      </c>
      <c r="AX107" s="111">
        <f>'D1.11 - VRN'!J35</f>
        <v>0</v>
      </c>
      <c r="AY107" s="111">
        <f>'D1.11 - VRN'!J36</f>
        <v>0</v>
      </c>
      <c r="AZ107" s="111">
        <f>'D1.11 - VRN'!F33</f>
        <v>0</v>
      </c>
      <c r="BA107" s="111">
        <f>'D1.11 - VRN'!F34</f>
        <v>45572.300000000003</v>
      </c>
      <c r="BB107" s="111">
        <f>'D1.11 - VRN'!F35</f>
        <v>0</v>
      </c>
      <c r="BC107" s="111">
        <f>'D1.11 - VRN'!F36</f>
        <v>0</v>
      </c>
      <c r="BD107" s="113">
        <f>'D1.11 - VRN'!F37</f>
        <v>0</v>
      </c>
      <c r="BE107" s="7"/>
      <c r="BT107" s="109" t="s">
        <v>81</v>
      </c>
      <c r="BV107" s="109" t="s">
        <v>75</v>
      </c>
      <c r="BW107" s="109" t="s">
        <v>118</v>
      </c>
      <c r="BX107" s="109" t="s">
        <v>4</v>
      </c>
      <c r="CL107" s="109" t="s">
        <v>1</v>
      </c>
      <c r="CM107" s="109" t="s">
        <v>73</v>
      </c>
    </row>
    <row r="108" s="2" customFormat="1" ht="30" customHeight="1">
      <c r="A108" s="28"/>
      <c r="B108" s="29"/>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9"/>
      <c r="AS108" s="28"/>
      <c r="AT108" s="28"/>
      <c r="AU108" s="28"/>
      <c r="AV108" s="28"/>
      <c r="AW108" s="28"/>
      <c r="AX108" s="28"/>
      <c r="AY108" s="28"/>
      <c r="AZ108" s="28"/>
      <c r="BA108" s="28"/>
      <c r="BB108" s="28"/>
      <c r="BC108" s="28"/>
      <c r="BD108" s="28"/>
      <c r="BE108" s="28"/>
    </row>
    <row r="109" s="2" customFormat="1" ht="6.96" customHeight="1">
      <c r="A109" s="28"/>
      <c r="B109" s="54"/>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29"/>
      <c r="AS109" s="28"/>
      <c r="AT109" s="28"/>
      <c r="AU109" s="28"/>
      <c r="AV109" s="28"/>
      <c r="AW109" s="28"/>
      <c r="AX109" s="28"/>
      <c r="AY109" s="28"/>
      <c r="AZ109" s="28"/>
      <c r="BA109" s="28"/>
      <c r="BB109" s="28"/>
      <c r="BC109" s="28"/>
      <c r="BD109" s="28"/>
      <c r="BE109" s="28"/>
    </row>
  </sheetData>
  <mergeCells count="88">
    <mergeCell ref="C92:G92"/>
    <mergeCell ref="D98:H98"/>
    <mergeCell ref="D99:H99"/>
    <mergeCell ref="D95:H95"/>
    <mergeCell ref="D100:H100"/>
    <mergeCell ref="D97:H97"/>
    <mergeCell ref="D96:H96"/>
    <mergeCell ref="D102:H102"/>
    <mergeCell ref="D103:H103"/>
    <mergeCell ref="D104:H104"/>
    <mergeCell ref="D101:H101"/>
    <mergeCell ref="I92:AF92"/>
    <mergeCell ref="J102:AF102"/>
    <mergeCell ref="J103:AF103"/>
    <mergeCell ref="J100:AF100"/>
    <mergeCell ref="J99:AF99"/>
    <mergeCell ref="J98:AF98"/>
    <mergeCell ref="J97:AF97"/>
    <mergeCell ref="J101:AF101"/>
    <mergeCell ref="J104:AF104"/>
    <mergeCell ref="J96:AF96"/>
    <mergeCell ref="J95:AF95"/>
    <mergeCell ref="L85:AJ85"/>
    <mergeCell ref="D105:H105"/>
    <mergeCell ref="J105:AF105"/>
    <mergeCell ref="D106:H106"/>
    <mergeCell ref="J106:AF106"/>
    <mergeCell ref="D107:H107"/>
    <mergeCell ref="J107:AF107"/>
    <mergeCell ref="K5:AJ5"/>
    <mergeCell ref="K6:AJ6"/>
    <mergeCell ref="E23:AN23"/>
    <mergeCell ref="AK26:AO26"/>
    <mergeCell ref="L28:P28"/>
    <mergeCell ref="W28:AE28"/>
    <mergeCell ref="AK28:AO28"/>
    <mergeCell ref="L29:P29"/>
    <mergeCell ref="W29:AE29"/>
    <mergeCell ref="AK29:AO29"/>
    <mergeCell ref="AK30:AO30"/>
    <mergeCell ref="L30:P30"/>
    <mergeCell ref="W30:AE30"/>
    <mergeCell ref="W31:AE31"/>
    <mergeCell ref="AK31:AO31"/>
    <mergeCell ref="L31:P31"/>
    <mergeCell ref="L32:P32"/>
    <mergeCell ref="W32:AE32"/>
    <mergeCell ref="AK32:AO32"/>
    <mergeCell ref="L33:P33"/>
    <mergeCell ref="W33:AE33"/>
    <mergeCell ref="AK33:AO33"/>
    <mergeCell ref="AK35:AO35"/>
    <mergeCell ref="X35:AB35"/>
    <mergeCell ref="AR2:BE2"/>
    <mergeCell ref="AG103:AM103"/>
    <mergeCell ref="AG102:AM102"/>
    <mergeCell ref="AG92:AM92"/>
    <mergeCell ref="AG97:AM97"/>
    <mergeCell ref="AG95:AM95"/>
    <mergeCell ref="AG100:AM100"/>
    <mergeCell ref="AG101:AM101"/>
    <mergeCell ref="AG99:AM99"/>
    <mergeCell ref="AG96:AM96"/>
    <mergeCell ref="AG104:AM104"/>
    <mergeCell ref="AG98:AM98"/>
    <mergeCell ref="AM87:AN87"/>
    <mergeCell ref="AM89:AP89"/>
    <mergeCell ref="AM90:AP90"/>
    <mergeCell ref="AN104:AP104"/>
    <mergeCell ref="AN103:AP103"/>
    <mergeCell ref="AN96:AP96"/>
    <mergeCell ref="AN102:AP102"/>
    <mergeCell ref="AN92:AP92"/>
    <mergeCell ref="AN101:AP101"/>
    <mergeCell ref="AN98:AP98"/>
    <mergeCell ref="AN100:AP100"/>
    <mergeCell ref="AN99:AP99"/>
    <mergeCell ref="AN95:AP95"/>
    <mergeCell ref="AN97:AP97"/>
    <mergeCell ref="AS89:AT91"/>
    <mergeCell ref="AN105:AP105"/>
    <mergeCell ref="AG105:AM105"/>
    <mergeCell ref="AN106:AP106"/>
    <mergeCell ref="AG106:AM106"/>
    <mergeCell ref="AN107:AP107"/>
    <mergeCell ref="AG107:AM107"/>
    <mergeCell ref="AG94:AM94"/>
    <mergeCell ref="AN94:AP94"/>
  </mergeCells>
  <hyperlinks>
    <hyperlink ref="A95" location="'D.1.1.1 - Búracie práce'!C2" display="/"/>
    <hyperlink ref="A96" location="'D1.1.2-D.1.2 - Stavebné ú...'!C2" display="/"/>
    <hyperlink ref="A97" location="'D1.6 - Vzduchotechnické z...'!C2" display="/"/>
    <hyperlink ref="A98" location="'D1.7 - Vnút.silnopr.rozvody'!C2" display="/"/>
    <hyperlink ref="A99" location="'D1.7.1 - RS21'!C2" display="/"/>
    <hyperlink ref="A100" location="'D1.7.2 - RS26'!C2" display="/"/>
    <hyperlink ref="A101" location="'D1.7.3 - RH1'!C2" display="/"/>
    <hyperlink ref="A102" location="'D1.8 - Núdz.osvetlenie'!C2" display="/"/>
    <hyperlink ref="A103" location="'D.1.8 - Um.osvetlenie'!C2" display="/"/>
    <hyperlink ref="A104" location="'D.1.9 - Bleskozvod'!C2" display="/"/>
    <hyperlink ref="A105" location="'D.1.10 - ŠK'!C2" display="/"/>
    <hyperlink ref="A106" location="'D1.10 - Ozvučenie, scénic...'!C2" display="/"/>
    <hyperlink ref="A107" location="'D1.11 - VRN'!C2" display="/"/>
  </hyperlinks>
  <pageMargins left="0.39375" right="0.39375" top="0.39375" bottom="0.39375" header="0" footer="0"/>
  <pageSetup paperSize="9" orientation="portrait" blackAndWhite="1" fitToHeight="100"/>
  <headerFooter>
    <oddFooter>&amp;CStrana &amp;P z &amp;N</oddFooter>
  </headerFooter>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106</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941</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ROUND(J121, 2)</f>
        <v>279293.90999999997</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ROUND((SUM(BE121:BE202)),  2)</f>
        <v>0</v>
      </c>
      <c r="G33" s="123"/>
      <c r="H33" s="123"/>
      <c r="I33" s="124">
        <v>0.20000000000000001</v>
      </c>
      <c r="J33" s="122">
        <f>ROUND(((SUM(BE121:BE202))*I33),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ROUND((SUM(BF121:BF202)),  2)</f>
        <v>279293.90999999997</v>
      </c>
      <c r="G34" s="28"/>
      <c r="H34" s="28"/>
      <c r="I34" s="126">
        <v>0.20000000000000001</v>
      </c>
      <c r="J34" s="125">
        <f>ROUND(((SUM(BF121:BF202))*I34),  2)</f>
        <v>55858.779999999999</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ROUND((SUM(BG121:BG202)),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ROUND((SUM(BH121:BH202)),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ROUND((SUM(BI121:BI202)),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335152.68999999994</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D.1.8 - Um.osvetlenie</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J121</f>
        <v>279293.91000000003</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127</v>
      </c>
      <c r="E97" s="140"/>
      <c r="F97" s="140"/>
      <c r="G97" s="140"/>
      <c r="H97" s="140"/>
      <c r="I97" s="140"/>
      <c r="J97" s="141">
        <f>J122</f>
        <v>1008.38</v>
      </c>
      <c r="K97" s="9"/>
      <c r="L97" s="138"/>
      <c r="S97" s="9"/>
      <c r="T97" s="9"/>
      <c r="U97" s="9"/>
      <c r="V97" s="9"/>
      <c r="W97" s="9"/>
      <c r="X97" s="9"/>
      <c r="Y97" s="9"/>
      <c r="Z97" s="9"/>
      <c r="AA97" s="9"/>
      <c r="AB97" s="9"/>
      <c r="AC97" s="9"/>
      <c r="AD97" s="9"/>
      <c r="AE97" s="9"/>
    </row>
    <row r="98" hidden="1" s="10" customFormat="1" ht="19.92" customHeight="1">
      <c r="A98" s="10"/>
      <c r="B98" s="142"/>
      <c r="C98" s="10"/>
      <c r="D98" s="143" t="s">
        <v>471</v>
      </c>
      <c r="E98" s="144"/>
      <c r="F98" s="144"/>
      <c r="G98" s="144"/>
      <c r="H98" s="144"/>
      <c r="I98" s="144"/>
      <c r="J98" s="145">
        <f>J123</f>
        <v>39.82</v>
      </c>
      <c r="K98" s="10"/>
      <c r="L98" s="142"/>
      <c r="S98" s="10"/>
      <c r="T98" s="10"/>
      <c r="U98" s="10"/>
      <c r="V98" s="10"/>
      <c r="W98" s="10"/>
      <c r="X98" s="10"/>
      <c r="Y98" s="10"/>
      <c r="Z98" s="10"/>
      <c r="AA98" s="10"/>
      <c r="AB98" s="10"/>
      <c r="AC98" s="10"/>
      <c r="AD98" s="10"/>
      <c r="AE98" s="10"/>
    </row>
    <row r="99" hidden="1" s="10" customFormat="1" ht="19.92" customHeight="1">
      <c r="A99" s="10"/>
      <c r="B99" s="142"/>
      <c r="C99" s="10"/>
      <c r="D99" s="143" t="s">
        <v>471</v>
      </c>
      <c r="E99" s="144"/>
      <c r="F99" s="144"/>
      <c r="G99" s="144"/>
      <c r="H99" s="144"/>
      <c r="I99" s="144"/>
      <c r="J99" s="145">
        <f>J127</f>
        <v>968.55999999999995</v>
      </c>
      <c r="K99" s="10"/>
      <c r="L99" s="142"/>
      <c r="S99" s="10"/>
      <c r="T99" s="10"/>
      <c r="U99" s="10"/>
      <c r="V99" s="10"/>
      <c r="W99" s="10"/>
      <c r="X99" s="10"/>
      <c r="Y99" s="10"/>
      <c r="Z99" s="10"/>
      <c r="AA99" s="10"/>
      <c r="AB99" s="10"/>
      <c r="AC99" s="10"/>
      <c r="AD99" s="10"/>
      <c r="AE99" s="10"/>
    </row>
    <row r="100" hidden="1" s="9" customFormat="1" ht="24.96" customHeight="1">
      <c r="A100" s="9"/>
      <c r="B100" s="138"/>
      <c r="C100" s="9"/>
      <c r="D100" s="139" t="s">
        <v>127</v>
      </c>
      <c r="E100" s="140"/>
      <c r="F100" s="140"/>
      <c r="G100" s="140"/>
      <c r="H100" s="140"/>
      <c r="I100" s="140"/>
      <c r="J100" s="141">
        <f>J134</f>
        <v>278285.53000000003</v>
      </c>
      <c r="K100" s="9"/>
      <c r="L100" s="138"/>
      <c r="S100" s="9"/>
      <c r="T100" s="9"/>
      <c r="U100" s="9"/>
      <c r="V100" s="9"/>
      <c r="W100" s="9"/>
      <c r="X100" s="9"/>
      <c r="Y100" s="9"/>
      <c r="Z100" s="9"/>
      <c r="AA100" s="9"/>
      <c r="AB100" s="9"/>
      <c r="AC100" s="9"/>
      <c r="AD100" s="9"/>
      <c r="AE100" s="9"/>
    </row>
    <row r="101" hidden="1" s="10" customFormat="1" ht="19.92" customHeight="1">
      <c r="A101" s="10"/>
      <c r="B101" s="142"/>
      <c r="C101" s="10"/>
      <c r="D101" s="143" t="s">
        <v>471</v>
      </c>
      <c r="E101" s="144"/>
      <c r="F101" s="144"/>
      <c r="G101" s="144"/>
      <c r="H101" s="144"/>
      <c r="I101" s="144"/>
      <c r="J101" s="145">
        <f>J135</f>
        <v>278285.53000000003</v>
      </c>
      <c r="K101" s="10"/>
      <c r="L101" s="142"/>
      <c r="S101" s="10"/>
      <c r="T101" s="10"/>
      <c r="U101" s="10"/>
      <c r="V101" s="10"/>
      <c r="W101" s="10"/>
      <c r="X101" s="10"/>
      <c r="Y101" s="10"/>
      <c r="Z101" s="10"/>
      <c r="AA101" s="10"/>
      <c r="AB101" s="10"/>
      <c r="AC101" s="10"/>
      <c r="AD101" s="10"/>
      <c r="AE101" s="10"/>
    </row>
    <row r="102" hidden="1" s="2" customFormat="1" ht="21.84" customHeight="1">
      <c r="A102" s="28"/>
      <c r="B102" s="29"/>
      <c r="C102" s="28"/>
      <c r="D102" s="28"/>
      <c r="E102" s="28"/>
      <c r="F102" s="28"/>
      <c r="G102" s="28"/>
      <c r="H102" s="28"/>
      <c r="I102" s="28"/>
      <c r="J102" s="28"/>
      <c r="K102" s="28"/>
      <c r="L102" s="49"/>
      <c r="S102" s="28"/>
      <c r="T102" s="28"/>
      <c r="U102" s="28"/>
      <c r="V102" s="28"/>
      <c r="W102" s="28"/>
      <c r="X102" s="28"/>
      <c r="Y102" s="28"/>
      <c r="Z102" s="28"/>
      <c r="AA102" s="28"/>
      <c r="AB102" s="28"/>
      <c r="AC102" s="28"/>
      <c r="AD102" s="28"/>
      <c r="AE102" s="28"/>
    </row>
    <row r="103" hidden="1" s="2" customFormat="1" ht="6.96" customHeight="1">
      <c r="A103" s="28"/>
      <c r="B103" s="54"/>
      <c r="C103" s="55"/>
      <c r="D103" s="55"/>
      <c r="E103" s="55"/>
      <c r="F103" s="55"/>
      <c r="G103" s="55"/>
      <c r="H103" s="55"/>
      <c r="I103" s="55"/>
      <c r="J103" s="55"/>
      <c r="K103" s="55"/>
      <c r="L103" s="49"/>
      <c r="S103" s="28"/>
      <c r="T103" s="28"/>
      <c r="U103" s="28"/>
      <c r="V103" s="28"/>
      <c r="W103" s="28"/>
      <c r="X103" s="28"/>
      <c r="Y103" s="28"/>
      <c r="Z103" s="28"/>
      <c r="AA103" s="28"/>
      <c r="AB103" s="28"/>
      <c r="AC103" s="28"/>
      <c r="AD103" s="28"/>
      <c r="AE103" s="28"/>
    </row>
    <row r="104" hidden="1"/>
    <row r="105" hidden="1"/>
    <row r="106" hidden="1"/>
    <row r="107" s="2" customFormat="1" ht="6.96" customHeight="1">
      <c r="A107" s="28"/>
      <c r="B107" s="56"/>
      <c r="C107" s="57"/>
      <c r="D107" s="57"/>
      <c r="E107" s="57"/>
      <c r="F107" s="57"/>
      <c r="G107" s="57"/>
      <c r="H107" s="57"/>
      <c r="I107" s="57"/>
      <c r="J107" s="57"/>
      <c r="K107" s="57"/>
      <c r="L107" s="49"/>
      <c r="S107" s="28"/>
      <c r="T107" s="28"/>
      <c r="U107" s="28"/>
      <c r="V107" s="28"/>
      <c r="W107" s="28"/>
      <c r="X107" s="28"/>
      <c r="Y107" s="28"/>
      <c r="Z107" s="28"/>
      <c r="AA107" s="28"/>
      <c r="AB107" s="28"/>
      <c r="AC107" s="28"/>
      <c r="AD107" s="28"/>
      <c r="AE107" s="28"/>
    </row>
    <row r="108" s="2" customFormat="1" ht="24.96" customHeight="1">
      <c r="A108" s="28"/>
      <c r="B108" s="29"/>
      <c r="C108" s="19" t="s">
        <v>136</v>
      </c>
      <c r="D108" s="28"/>
      <c r="E108" s="28"/>
      <c r="F108" s="28"/>
      <c r="G108" s="28"/>
      <c r="H108" s="28"/>
      <c r="I108" s="28"/>
      <c r="J108" s="28"/>
      <c r="K108" s="28"/>
      <c r="L108" s="49"/>
      <c r="S108" s="28"/>
      <c r="T108" s="28"/>
      <c r="U108" s="28"/>
      <c r="V108" s="28"/>
      <c r="W108" s="28"/>
      <c r="X108" s="28"/>
      <c r="Y108" s="28"/>
      <c r="Z108" s="28"/>
      <c r="AA108" s="28"/>
      <c r="AB108" s="28"/>
      <c r="AC108" s="28"/>
      <c r="AD108" s="28"/>
      <c r="AE108" s="28"/>
    </row>
    <row r="109" s="2" customFormat="1" ht="6.96" customHeight="1">
      <c r="A109" s="28"/>
      <c r="B109" s="29"/>
      <c r="C109" s="28"/>
      <c r="D109" s="28"/>
      <c r="E109" s="28"/>
      <c r="F109" s="28"/>
      <c r="G109" s="28"/>
      <c r="H109" s="28"/>
      <c r="I109" s="28"/>
      <c r="J109" s="28"/>
      <c r="K109" s="28"/>
      <c r="L109" s="49"/>
      <c r="S109" s="28"/>
      <c r="T109" s="28"/>
      <c r="U109" s="28"/>
      <c r="V109" s="28"/>
      <c r="W109" s="28"/>
      <c r="X109" s="28"/>
      <c r="Y109" s="28"/>
      <c r="Z109" s="28"/>
      <c r="AA109" s="28"/>
      <c r="AB109" s="28"/>
      <c r="AC109" s="28"/>
      <c r="AD109" s="28"/>
      <c r="AE109" s="28"/>
    </row>
    <row r="110" s="2" customFormat="1" ht="12" customHeight="1">
      <c r="A110" s="28"/>
      <c r="B110" s="29"/>
      <c r="C110" s="25" t="s">
        <v>13</v>
      </c>
      <c r="D110" s="28"/>
      <c r="E110" s="28"/>
      <c r="F110" s="28"/>
      <c r="G110" s="28"/>
      <c r="H110" s="28"/>
      <c r="I110" s="28"/>
      <c r="J110" s="28"/>
      <c r="K110" s="28"/>
      <c r="L110" s="49"/>
      <c r="S110" s="28"/>
      <c r="T110" s="28"/>
      <c r="U110" s="28"/>
      <c r="V110" s="28"/>
      <c r="W110" s="28"/>
      <c r="X110" s="28"/>
      <c r="Y110" s="28"/>
      <c r="Z110" s="28"/>
      <c r="AA110" s="28"/>
      <c r="AB110" s="28"/>
      <c r="AC110" s="28"/>
      <c r="AD110" s="28"/>
      <c r="AE110" s="28"/>
    </row>
    <row r="111" s="2" customFormat="1" ht="16.5" customHeight="1">
      <c r="A111" s="28"/>
      <c r="B111" s="29"/>
      <c r="C111" s="28"/>
      <c r="D111" s="28"/>
      <c r="E111" s="116" t="str">
        <f>E7</f>
        <v>Dod.č.4_Modernizácia ZŠ P.Demitru_časť strecha</v>
      </c>
      <c r="F111" s="25"/>
      <c r="G111" s="25"/>
      <c r="H111" s="25"/>
      <c r="I111" s="28"/>
      <c r="J111" s="28"/>
      <c r="K111" s="28"/>
      <c r="L111" s="49"/>
      <c r="S111" s="28"/>
      <c r="T111" s="28"/>
      <c r="U111" s="28"/>
      <c r="V111" s="28"/>
      <c r="W111" s="28"/>
      <c r="X111" s="28"/>
      <c r="Y111" s="28"/>
      <c r="Z111" s="28"/>
      <c r="AA111" s="28"/>
      <c r="AB111" s="28"/>
      <c r="AC111" s="28"/>
      <c r="AD111" s="28"/>
      <c r="AE111" s="28"/>
    </row>
    <row r="112" s="2" customFormat="1" ht="12" customHeight="1">
      <c r="A112" s="28"/>
      <c r="B112" s="29"/>
      <c r="C112" s="25" t="s">
        <v>120</v>
      </c>
      <c r="D112" s="28"/>
      <c r="E112" s="28"/>
      <c r="F112" s="28"/>
      <c r="G112" s="28"/>
      <c r="H112" s="28"/>
      <c r="I112" s="28"/>
      <c r="J112" s="28"/>
      <c r="K112" s="28"/>
      <c r="L112" s="49"/>
      <c r="S112" s="28"/>
      <c r="T112" s="28"/>
      <c r="U112" s="28"/>
      <c r="V112" s="28"/>
      <c r="W112" s="28"/>
      <c r="X112" s="28"/>
      <c r="Y112" s="28"/>
      <c r="Z112" s="28"/>
      <c r="AA112" s="28"/>
      <c r="AB112" s="28"/>
      <c r="AC112" s="28"/>
      <c r="AD112" s="28"/>
      <c r="AE112" s="28"/>
    </row>
    <row r="113" s="2" customFormat="1" ht="16.5" customHeight="1">
      <c r="A113" s="28"/>
      <c r="B113" s="29"/>
      <c r="C113" s="28"/>
      <c r="D113" s="28"/>
      <c r="E113" s="61" t="str">
        <f>E9</f>
        <v>D.1.8 - Um.osvetlenie</v>
      </c>
      <c r="F113" s="28"/>
      <c r="G113" s="28"/>
      <c r="H113" s="28"/>
      <c r="I113" s="28"/>
      <c r="J113" s="28"/>
      <c r="K113" s="28"/>
      <c r="L113" s="49"/>
      <c r="S113" s="28"/>
      <c r="T113" s="28"/>
      <c r="U113" s="28"/>
      <c r="V113" s="28"/>
      <c r="W113" s="28"/>
      <c r="X113" s="28"/>
      <c r="Y113" s="28"/>
      <c r="Z113" s="28"/>
      <c r="AA113" s="28"/>
      <c r="AB113" s="28"/>
      <c r="AC113" s="28"/>
      <c r="AD113" s="28"/>
      <c r="AE113" s="28"/>
    </row>
    <row r="114" s="2" customFormat="1" ht="6.96" customHeight="1">
      <c r="A114" s="28"/>
      <c r="B114" s="29"/>
      <c r="C114" s="28"/>
      <c r="D114" s="28"/>
      <c r="E114" s="28"/>
      <c r="F114" s="28"/>
      <c r="G114" s="28"/>
      <c r="H114" s="28"/>
      <c r="I114" s="28"/>
      <c r="J114" s="28"/>
      <c r="K114" s="28"/>
      <c r="L114" s="49"/>
      <c r="S114" s="28"/>
      <c r="T114" s="28"/>
      <c r="U114" s="28"/>
      <c r="V114" s="28"/>
      <c r="W114" s="28"/>
      <c r="X114" s="28"/>
      <c r="Y114" s="28"/>
      <c r="Z114" s="28"/>
      <c r="AA114" s="28"/>
      <c r="AB114" s="28"/>
      <c r="AC114" s="28"/>
      <c r="AD114" s="28"/>
      <c r="AE114" s="28"/>
    </row>
    <row r="115" s="2" customFormat="1" ht="12" customHeight="1">
      <c r="A115" s="28"/>
      <c r="B115" s="29"/>
      <c r="C115" s="25" t="s">
        <v>17</v>
      </c>
      <c r="D115" s="28"/>
      <c r="E115" s="28"/>
      <c r="F115" s="22" t="str">
        <f>F12</f>
        <v>Trenčín</v>
      </c>
      <c r="G115" s="28"/>
      <c r="H115" s="28"/>
      <c r="I115" s="25" t="s">
        <v>19</v>
      </c>
      <c r="J115" s="63" t="str">
        <f>IF(J12="","",J12)</f>
        <v>2. 12. 2022</v>
      </c>
      <c r="K115" s="28"/>
      <c r="L115" s="49"/>
      <c r="S115" s="28"/>
      <c r="T115" s="28"/>
      <c r="U115" s="28"/>
      <c r="V115" s="28"/>
      <c r="W115" s="28"/>
      <c r="X115" s="28"/>
      <c r="Y115" s="28"/>
      <c r="Z115" s="28"/>
      <c r="AA115" s="28"/>
      <c r="AB115" s="28"/>
      <c r="AC115" s="28"/>
      <c r="AD115" s="28"/>
      <c r="AE115" s="28"/>
    </row>
    <row r="116" s="2" customFormat="1" ht="6.96" customHeight="1">
      <c r="A116" s="28"/>
      <c r="B116" s="29"/>
      <c r="C116" s="28"/>
      <c r="D116" s="28"/>
      <c r="E116" s="28"/>
      <c r="F116" s="28"/>
      <c r="G116" s="28"/>
      <c r="H116" s="28"/>
      <c r="I116" s="28"/>
      <c r="J116" s="28"/>
      <c r="K116" s="28"/>
      <c r="L116" s="49"/>
      <c r="S116" s="28"/>
      <c r="T116" s="28"/>
      <c r="U116" s="28"/>
      <c r="V116" s="28"/>
      <c r="W116" s="28"/>
      <c r="X116" s="28"/>
      <c r="Y116" s="28"/>
      <c r="Z116" s="28"/>
      <c r="AA116" s="28"/>
      <c r="AB116" s="28"/>
      <c r="AC116" s="28"/>
      <c r="AD116" s="28"/>
      <c r="AE116" s="28"/>
    </row>
    <row r="117" s="2" customFormat="1" ht="54.45" customHeight="1">
      <c r="A117" s="28"/>
      <c r="B117" s="29"/>
      <c r="C117" s="25" t="s">
        <v>21</v>
      </c>
      <c r="D117" s="28"/>
      <c r="E117" s="28"/>
      <c r="F117" s="22" t="str">
        <f>E15</f>
        <v>Mesto Trenčín, Mierové námestie 2, 911 64 Trenčín</v>
      </c>
      <c r="G117" s="28"/>
      <c r="H117" s="28"/>
      <c r="I117" s="25" t="s">
        <v>27</v>
      </c>
      <c r="J117" s="26" t="str">
        <f>E21</f>
        <v>STAVOKOV PROJEKT s.r.o., Brnianska 10, 911 05 Tren</v>
      </c>
      <c r="K117" s="28"/>
      <c r="L117" s="49"/>
      <c r="S117" s="28"/>
      <c r="T117" s="28"/>
      <c r="U117" s="28"/>
      <c r="V117" s="28"/>
      <c r="W117" s="28"/>
      <c r="X117" s="28"/>
      <c r="Y117" s="28"/>
      <c r="Z117" s="28"/>
      <c r="AA117" s="28"/>
      <c r="AB117" s="28"/>
      <c r="AC117" s="28"/>
      <c r="AD117" s="28"/>
      <c r="AE117" s="28"/>
    </row>
    <row r="118" s="2" customFormat="1" ht="15.15" customHeight="1">
      <c r="A118" s="28"/>
      <c r="B118" s="29"/>
      <c r="C118" s="25" t="s">
        <v>25</v>
      </c>
      <c r="D118" s="28"/>
      <c r="E118" s="28"/>
      <c r="F118" s="22" t="str">
        <f>IF(E18="","",E18)</f>
        <v>Adifex a.s.</v>
      </c>
      <c r="G118" s="28"/>
      <c r="H118" s="28"/>
      <c r="I118" s="25" t="s">
        <v>30</v>
      </c>
      <c r="J118" s="26" t="str">
        <f>E24</f>
        <v xml:space="preserve"> </v>
      </c>
      <c r="K118" s="28"/>
      <c r="L118" s="49"/>
      <c r="S118" s="28"/>
      <c r="T118" s="28"/>
      <c r="U118" s="28"/>
      <c r="V118" s="28"/>
      <c r="W118" s="28"/>
      <c r="X118" s="28"/>
      <c r="Y118" s="28"/>
      <c r="Z118" s="28"/>
      <c r="AA118" s="28"/>
      <c r="AB118" s="28"/>
      <c r="AC118" s="28"/>
      <c r="AD118" s="28"/>
      <c r="AE118" s="28"/>
    </row>
    <row r="119" s="2" customFormat="1" ht="10.32" customHeight="1">
      <c r="A119" s="28"/>
      <c r="B119" s="29"/>
      <c r="C119" s="28"/>
      <c r="D119" s="28"/>
      <c r="E119" s="28"/>
      <c r="F119" s="28"/>
      <c r="G119" s="28"/>
      <c r="H119" s="28"/>
      <c r="I119" s="28"/>
      <c r="J119" s="28"/>
      <c r="K119" s="28"/>
      <c r="L119" s="49"/>
      <c r="S119" s="28"/>
      <c r="T119" s="28"/>
      <c r="U119" s="28"/>
      <c r="V119" s="28"/>
      <c r="W119" s="28"/>
      <c r="X119" s="28"/>
      <c r="Y119" s="28"/>
      <c r="Z119" s="28"/>
      <c r="AA119" s="28"/>
      <c r="AB119" s="28"/>
      <c r="AC119" s="28"/>
      <c r="AD119" s="28"/>
      <c r="AE119" s="28"/>
    </row>
    <row r="120" s="11" customFormat="1" ht="29.28" customHeight="1">
      <c r="A120" s="146"/>
      <c r="B120" s="147"/>
      <c r="C120" s="148" t="s">
        <v>137</v>
      </c>
      <c r="D120" s="149" t="s">
        <v>58</v>
      </c>
      <c r="E120" s="149" t="s">
        <v>54</v>
      </c>
      <c r="F120" s="149" t="s">
        <v>55</v>
      </c>
      <c r="G120" s="149" t="s">
        <v>138</v>
      </c>
      <c r="H120" s="149" t="s">
        <v>139</v>
      </c>
      <c r="I120" s="149" t="s">
        <v>140</v>
      </c>
      <c r="J120" s="150" t="s">
        <v>124</v>
      </c>
      <c r="K120" s="151" t="s">
        <v>141</v>
      </c>
      <c r="L120" s="152"/>
      <c r="M120" s="80" t="s">
        <v>1</v>
      </c>
      <c r="N120" s="81" t="s">
        <v>37</v>
      </c>
      <c r="O120" s="81" t="s">
        <v>142</v>
      </c>
      <c r="P120" s="81" t="s">
        <v>143</v>
      </c>
      <c r="Q120" s="81" t="s">
        <v>144</v>
      </c>
      <c r="R120" s="81" t="s">
        <v>145</v>
      </c>
      <c r="S120" s="81" t="s">
        <v>146</v>
      </c>
      <c r="T120" s="82" t="s">
        <v>147</v>
      </c>
      <c r="U120" s="146"/>
      <c r="V120" s="146"/>
      <c r="W120" s="146"/>
      <c r="X120" s="146"/>
      <c r="Y120" s="146"/>
      <c r="Z120" s="146"/>
      <c r="AA120" s="146"/>
      <c r="AB120" s="146"/>
      <c r="AC120" s="146"/>
      <c r="AD120" s="146"/>
      <c r="AE120" s="146"/>
    </row>
    <row r="121" s="2" customFormat="1" ht="22.8" customHeight="1">
      <c r="A121" s="28"/>
      <c r="B121" s="29"/>
      <c r="C121" s="87" t="s">
        <v>125</v>
      </c>
      <c r="D121" s="28"/>
      <c r="E121" s="28"/>
      <c r="F121" s="28"/>
      <c r="G121" s="28"/>
      <c r="H121" s="28"/>
      <c r="I121" s="28"/>
      <c r="J121" s="153">
        <f>BK121</f>
        <v>279293.91000000003</v>
      </c>
      <c r="K121" s="28"/>
      <c r="L121" s="29"/>
      <c r="M121" s="83"/>
      <c r="N121" s="67"/>
      <c r="O121" s="84"/>
      <c r="P121" s="154">
        <f>P122+P134</f>
        <v>0</v>
      </c>
      <c r="Q121" s="84"/>
      <c r="R121" s="154">
        <f>R122+R134</f>
        <v>0</v>
      </c>
      <c r="S121" s="84"/>
      <c r="T121" s="155">
        <f>T122+T134</f>
        <v>0</v>
      </c>
      <c r="U121" s="28"/>
      <c r="V121" s="28"/>
      <c r="W121" s="28"/>
      <c r="X121" s="28"/>
      <c r="Y121" s="28"/>
      <c r="Z121" s="28"/>
      <c r="AA121" s="28"/>
      <c r="AB121" s="28"/>
      <c r="AC121" s="28"/>
      <c r="AD121" s="28"/>
      <c r="AE121" s="28"/>
      <c r="AT121" s="15" t="s">
        <v>72</v>
      </c>
      <c r="AU121" s="15" t="s">
        <v>126</v>
      </c>
      <c r="BK121" s="156">
        <f>BK122+BK134</f>
        <v>279293.91000000003</v>
      </c>
    </row>
    <row r="122" s="12" customFormat="1" ht="25.92" customHeight="1">
      <c r="A122" s="12"/>
      <c r="B122" s="157"/>
      <c r="C122" s="12"/>
      <c r="D122" s="158" t="s">
        <v>72</v>
      </c>
      <c r="E122" s="159" t="s">
        <v>148</v>
      </c>
      <c r="F122" s="159" t="s">
        <v>1</v>
      </c>
      <c r="G122" s="12"/>
      <c r="H122" s="12"/>
      <c r="I122" s="12"/>
      <c r="J122" s="160">
        <f>BK122</f>
        <v>1008.38</v>
      </c>
      <c r="K122" s="12"/>
      <c r="L122" s="157"/>
      <c r="M122" s="161"/>
      <c r="N122" s="162"/>
      <c r="O122" s="162"/>
      <c r="P122" s="163">
        <f>P123+P127</f>
        <v>0</v>
      </c>
      <c r="Q122" s="162"/>
      <c r="R122" s="163">
        <f>R123+R127</f>
        <v>0</v>
      </c>
      <c r="S122" s="162"/>
      <c r="T122" s="164">
        <f>T123+T127</f>
        <v>0</v>
      </c>
      <c r="U122" s="12"/>
      <c r="V122" s="12"/>
      <c r="W122" s="12"/>
      <c r="X122" s="12"/>
      <c r="Y122" s="12"/>
      <c r="Z122" s="12"/>
      <c r="AA122" s="12"/>
      <c r="AB122" s="12"/>
      <c r="AC122" s="12"/>
      <c r="AD122" s="12"/>
      <c r="AE122" s="12"/>
      <c r="AR122" s="158" t="s">
        <v>81</v>
      </c>
      <c r="AT122" s="165" t="s">
        <v>72</v>
      </c>
      <c r="AU122" s="165" t="s">
        <v>73</v>
      </c>
      <c r="AY122" s="158" t="s">
        <v>149</v>
      </c>
      <c r="BK122" s="166">
        <f>BK123+BK127</f>
        <v>1008.38</v>
      </c>
    </row>
    <row r="123" s="12" customFormat="1" ht="22.8" customHeight="1">
      <c r="A123" s="12"/>
      <c r="B123" s="157"/>
      <c r="C123" s="12"/>
      <c r="D123" s="158" t="s">
        <v>72</v>
      </c>
      <c r="E123" s="181" t="s">
        <v>148</v>
      </c>
      <c r="F123" s="181" t="s">
        <v>1</v>
      </c>
      <c r="G123" s="12"/>
      <c r="H123" s="12"/>
      <c r="I123" s="12"/>
      <c r="J123" s="182">
        <f>BK123</f>
        <v>39.82</v>
      </c>
      <c r="K123" s="12"/>
      <c r="L123" s="157"/>
      <c r="M123" s="161"/>
      <c r="N123" s="162"/>
      <c r="O123" s="162"/>
      <c r="P123" s="163">
        <f>SUM(P124:P126)</f>
        <v>0</v>
      </c>
      <c r="Q123" s="162"/>
      <c r="R123" s="163">
        <f>SUM(R124:R126)</f>
        <v>0</v>
      </c>
      <c r="S123" s="162"/>
      <c r="T123" s="164">
        <f>SUM(T124:T126)</f>
        <v>0</v>
      </c>
      <c r="U123" s="12"/>
      <c r="V123" s="12"/>
      <c r="W123" s="12"/>
      <c r="X123" s="12"/>
      <c r="Y123" s="12"/>
      <c r="Z123" s="12"/>
      <c r="AA123" s="12"/>
      <c r="AB123" s="12"/>
      <c r="AC123" s="12"/>
      <c r="AD123" s="12"/>
      <c r="AE123" s="12"/>
      <c r="AR123" s="158" t="s">
        <v>81</v>
      </c>
      <c r="AT123" s="165" t="s">
        <v>72</v>
      </c>
      <c r="AU123" s="165" t="s">
        <v>81</v>
      </c>
      <c r="AY123" s="158" t="s">
        <v>149</v>
      </c>
      <c r="BK123" s="166">
        <f>SUM(BK124:BK126)</f>
        <v>39.82</v>
      </c>
    </row>
    <row r="124" s="2" customFormat="1" ht="21.75" customHeight="1">
      <c r="A124" s="28"/>
      <c r="B124" s="167"/>
      <c r="C124" s="168" t="s">
        <v>81</v>
      </c>
      <c r="D124" s="168" t="s">
        <v>151</v>
      </c>
      <c r="E124" s="169" t="s">
        <v>472</v>
      </c>
      <c r="F124" s="170" t="s">
        <v>473</v>
      </c>
      <c r="G124" s="171" t="s">
        <v>154</v>
      </c>
      <c r="H124" s="172">
        <v>2.5</v>
      </c>
      <c r="I124" s="173">
        <v>11.15</v>
      </c>
      <c r="J124" s="173">
        <f>ROUND(I124*H124,2)</f>
        <v>27.879999999999999</v>
      </c>
      <c r="K124" s="174"/>
      <c r="L124" s="29"/>
      <c r="M124" s="175" t="s">
        <v>1</v>
      </c>
      <c r="N124" s="176" t="s">
        <v>39</v>
      </c>
      <c r="O124" s="177">
        <v>0</v>
      </c>
      <c r="P124" s="177">
        <f>O124*H124</f>
        <v>0</v>
      </c>
      <c r="Q124" s="177">
        <v>0</v>
      </c>
      <c r="R124" s="177">
        <f>Q124*H124</f>
        <v>0</v>
      </c>
      <c r="S124" s="177">
        <v>0</v>
      </c>
      <c r="T124" s="178">
        <f>S124*H124</f>
        <v>0</v>
      </c>
      <c r="U124" s="28"/>
      <c r="V124" s="28"/>
      <c r="W124" s="28"/>
      <c r="X124" s="28"/>
      <c r="Y124" s="28"/>
      <c r="Z124" s="28"/>
      <c r="AA124" s="28"/>
      <c r="AB124" s="28"/>
      <c r="AC124" s="28"/>
      <c r="AD124" s="28"/>
      <c r="AE124" s="28"/>
      <c r="AR124" s="179" t="s">
        <v>155</v>
      </c>
      <c r="AT124" s="179" t="s">
        <v>151</v>
      </c>
      <c r="AU124" s="179" t="s">
        <v>156</v>
      </c>
      <c r="AY124" s="15" t="s">
        <v>149</v>
      </c>
      <c r="BE124" s="180">
        <f>IF(N124="základná",J124,0)</f>
        <v>0</v>
      </c>
      <c r="BF124" s="180">
        <f>IF(N124="znížená",J124,0)</f>
        <v>27.879999999999999</v>
      </c>
      <c r="BG124" s="180">
        <f>IF(N124="zákl. prenesená",J124,0)</f>
        <v>0</v>
      </c>
      <c r="BH124" s="180">
        <f>IF(N124="zníž. prenesená",J124,0)</f>
        <v>0</v>
      </c>
      <c r="BI124" s="180">
        <f>IF(N124="nulová",J124,0)</f>
        <v>0</v>
      </c>
      <c r="BJ124" s="15" t="s">
        <v>156</v>
      </c>
      <c r="BK124" s="180">
        <f>ROUND(I124*H124,2)</f>
        <v>27.879999999999999</v>
      </c>
      <c r="BL124" s="15" t="s">
        <v>155</v>
      </c>
      <c r="BM124" s="179" t="s">
        <v>156</v>
      </c>
    </row>
    <row r="125" s="2" customFormat="1" ht="16.5" customHeight="1">
      <c r="A125" s="28"/>
      <c r="B125" s="167"/>
      <c r="C125" s="168" t="s">
        <v>156</v>
      </c>
      <c r="D125" s="168" t="s">
        <v>151</v>
      </c>
      <c r="E125" s="169" t="s">
        <v>474</v>
      </c>
      <c r="F125" s="170" t="s">
        <v>475</v>
      </c>
      <c r="G125" s="171" t="s">
        <v>476</v>
      </c>
      <c r="H125" s="172">
        <v>0.20000000000000001</v>
      </c>
      <c r="I125" s="173">
        <v>6.0899999999999999</v>
      </c>
      <c r="J125" s="173">
        <f>ROUND(I125*H125,2)</f>
        <v>1.22</v>
      </c>
      <c r="K125" s="174"/>
      <c r="L125" s="29"/>
      <c r="M125" s="175" t="s">
        <v>1</v>
      </c>
      <c r="N125" s="176" t="s">
        <v>39</v>
      </c>
      <c r="O125" s="177">
        <v>0</v>
      </c>
      <c r="P125" s="177">
        <f>O125*H125</f>
        <v>0</v>
      </c>
      <c r="Q125" s="177">
        <v>0</v>
      </c>
      <c r="R125" s="177">
        <f>Q125*H125</f>
        <v>0</v>
      </c>
      <c r="S125" s="177">
        <v>0</v>
      </c>
      <c r="T125" s="178">
        <f>S125*H125</f>
        <v>0</v>
      </c>
      <c r="U125" s="28"/>
      <c r="V125" s="28"/>
      <c r="W125" s="28"/>
      <c r="X125" s="28"/>
      <c r="Y125" s="28"/>
      <c r="Z125" s="28"/>
      <c r="AA125" s="28"/>
      <c r="AB125" s="28"/>
      <c r="AC125" s="28"/>
      <c r="AD125" s="28"/>
      <c r="AE125" s="28"/>
      <c r="AR125" s="179" t="s">
        <v>155</v>
      </c>
      <c r="AT125" s="179" t="s">
        <v>151</v>
      </c>
      <c r="AU125" s="179" t="s">
        <v>156</v>
      </c>
      <c r="AY125" s="15" t="s">
        <v>149</v>
      </c>
      <c r="BE125" s="180">
        <f>IF(N125="základná",J125,0)</f>
        <v>0</v>
      </c>
      <c r="BF125" s="180">
        <f>IF(N125="znížená",J125,0)</f>
        <v>1.22</v>
      </c>
      <c r="BG125" s="180">
        <f>IF(N125="zákl. prenesená",J125,0)</f>
        <v>0</v>
      </c>
      <c r="BH125" s="180">
        <f>IF(N125="zníž. prenesená",J125,0)</f>
        <v>0</v>
      </c>
      <c r="BI125" s="180">
        <f>IF(N125="nulová",J125,0)</f>
        <v>0</v>
      </c>
      <c r="BJ125" s="15" t="s">
        <v>156</v>
      </c>
      <c r="BK125" s="180">
        <f>ROUND(I125*H125,2)</f>
        <v>1.22</v>
      </c>
      <c r="BL125" s="15" t="s">
        <v>155</v>
      </c>
      <c r="BM125" s="179" t="s">
        <v>155</v>
      </c>
    </row>
    <row r="126" s="2" customFormat="1" ht="16.5" customHeight="1">
      <c r="A126" s="28"/>
      <c r="B126" s="167"/>
      <c r="C126" s="168" t="s">
        <v>194</v>
      </c>
      <c r="D126" s="168" t="s">
        <v>151</v>
      </c>
      <c r="E126" s="169" t="s">
        <v>477</v>
      </c>
      <c r="F126" s="170" t="s">
        <v>478</v>
      </c>
      <c r="G126" s="171" t="s">
        <v>368</v>
      </c>
      <c r="H126" s="172">
        <v>1</v>
      </c>
      <c r="I126" s="173">
        <v>10.720000000000001</v>
      </c>
      <c r="J126" s="173">
        <f>ROUND(I126*H126,2)</f>
        <v>10.720000000000001</v>
      </c>
      <c r="K126" s="174"/>
      <c r="L126" s="29"/>
      <c r="M126" s="175" t="s">
        <v>1</v>
      </c>
      <c r="N126" s="176" t="s">
        <v>39</v>
      </c>
      <c r="O126" s="177">
        <v>0</v>
      </c>
      <c r="P126" s="177">
        <f>O126*H126</f>
        <v>0</v>
      </c>
      <c r="Q126" s="177">
        <v>0</v>
      </c>
      <c r="R126" s="177">
        <f>Q126*H126</f>
        <v>0</v>
      </c>
      <c r="S126" s="177">
        <v>0</v>
      </c>
      <c r="T126" s="178">
        <f>S126*H126</f>
        <v>0</v>
      </c>
      <c r="U126" s="28"/>
      <c r="V126" s="28"/>
      <c r="W126" s="28"/>
      <c r="X126" s="28"/>
      <c r="Y126" s="28"/>
      <c r="Z126" s="28"/>
      <c r="AA126" s="28"/>
      <c r="AB126" s="28"/>
      <c r="AC126" s="28"/>
      <c r="AD126" s="28"/>
      <c r="AE126" s="28"/>
      <c r="AR126" s="179" t="s">
        <v>155</v>
      </c>
      <c r="AT126" s="179" t="s">
        <v>151</v>
      </c>
      <c r="AU126" s="179" t="s">
        <v>156</v>
      </c>
      <c r="AY126" s="15" t="s">
        <v>149</v>
      </c>
      <c r="BE126" s="180">
        <f>IF(N126="základná",J126,0)</f>
        <v>0</v>
      </c>
      <c r="BF126" s="180">
        <f>IF(N126="znížená",J126,0)</f>
        <v>10.720000000000001</v>
      </c>
      <c r="BG126" s="180">
        <f>IF(N126="zákl. prenesená",J126,0)</f>
        <v>0</v>
      </c>
      <c r="BH126" s="180">
        <f>IF(N126="zníž. prenesená",J126,0)</f>
        <v>0</v>
      </c>
      <c r="BI126" s="180">
        <f>IF(N126="nulová",J126,0)</f>
        <v>0</v>
      </c>
      <c r="BJ126" s="15" t="s">
        <v>156</v>
      </c>
      <c r="BK126" s="180">
        <f>ROUND(I126*H126,2)</f>
        <v>10.720000000000001</v>
      </c>
      <c r="BL126" s="15" t="s">
        <v>155</v>
      </c>
      <c r="BM126" s="179" t="s">
        <v>198</v>
      </c>
    </row>
    <row r="127" s="12" customFormat="1" ht="22.8" customHeight="1">
      <c r="A127" s="12"/>
      <c r="B127" s="157"/>
      <c r="C127" s="12"/>
      <c r="D127" s="158" t="s">
        <v>72</v>
      </c>
      <c r="E127" s="181" t="s">
        <v>148</v>
      </c>
      <c r="F127" s="181" t="s">
        <v>1</v>
      </c>
      <c r="G127" s="12"/>
      <c r="H127" s="12"/>
      <c r="I127" s="12"/>
      <c r="J127" s="182">
        <f>BK127</f>
        <v>968.55999999999995</v>
      </c>
      <c r="K127" s="12"/>
      <c r="L127" s="157"/>
      <c r="M127" s="161"/>
      <c r="N127" s="162"/>
      <c r="O127" s="162"/>
      <c r="P127" s="163">
        <f>SUM(P128:P133)</f>
        <v>0</v>
      </c>
      <c r="Q127" s="162"/>
      <c r="R127" s="163">
        <f>SUM(R128:R133)</f>
        <v>0</v>
      </c>
      <c r="S127" s="162"/>
      <c r="T127" s="164">
        <f>SUM(T128:T133)</f>
        <v>0</v>
      </c>
      <c r="U127" s="12"/>
      <c r="V127" s="12"/>
      <c r="W127" s="12"/>
      <c r="X127" s="12"/>
      <c r="Y127" s="12"/>
      <c r="Z127" s="12"/>
      <c r="AA127" s="12"/>
      <c r="AB127" s="12"/>
      <c r="AC127" s="12"/>
      <c r="AD127" s="12"/>
      <c r="AE127" s="12"/>
      <c r="AR127" s="158" t="s">
        <v>81</v>
      </c>
      <c r="AT127" s="165" t="s">
        <v>72</v>
      </c>
      <c r="AU127" s="165" t="s">
        <v>81</v>
      </c>
      <c r="AY127" s="158" t="s">
        <v>149</v>
      </c>
      <c r="BK127" s="166">
        <f>SUM(BK128:BK133)</f>
        <v>968.55999999999995</v>
      </c>
    </row>
    <row r="128" s="2" customFormat="1" ht="21.75" customHeight="1">
      <c r="A128" s="28"/>
      <c r="B128" s="167"/>
      <c r="C128" s="168" t="s">
        <v>155</v>
      </c>
      <c r="D128" s="168" t="s">
        <v>151</v>
      </c>
      <c r="E128" s="169" t="s">
        <v>479</v>
      </c>
      <c r="F128" s="170" t="s">
        <v>480</v>
      </c>
      <c r="G128" s="171" t="s">
        <v>368</v>
      </c>
      <c r="H128" s="172">
        <v>14</v>
      </c>
      <c r="I128" s="173">
        <v>10.380000000000001</v>
      </c>
      <c r="J128" s="173">
        <f>ROUND(I128*H128,2)</f>
        <v>145.31999999999999</v>
      </c>
      <c r="K128" s="174"/>
      <c r="L128" s="29"/>
      <c r="M128" s="175" t="s">
        <v>1</v>
      </c>
      <c r="N128" s="176" t="s">
        <v>39</v>
      </c>
      <c r="O128" s="177">
        <v>0</v>
      </c>
      <c r="P128" s="177">
        <f>O128*H128</f>
        <v>0</v>
      </c>
      <c r="Q128" s="177">
        <v>0</v>
      </c>
      <c r="R128" s="177">
        <f>Q128*H128</f>
        <v>0</v>
      </c>
      <c r="S128" s="177">
        <v>0</v>
      </c>
      <c r="T128" s="178">
        <f>S128*H128</f>
        <v>0</v>
      </c>
      <c r="U128" s="28"/>
      <c r="V128" s="28"/>
      <c r="W128" s="28"/>
      <c r="X128" s="28"/>
      <c r="Y128" s="28"/>
      <c r="Z128" s="28"/>
      <c r="AA128" s="28"/>
      <c r="AB128" s="28"/>
      <c r="AC128" s="28"/>
      <c r="AD128" s="28"/>
      <c r="AE128" s="28"/>
      <c r="AR128" s="179" t="s">
        <v>155</v>
      </c>
      <c r="AT128" s="179" t="s">
        <v>151</v>
      </c>
      <c r="AU128" s="179" t="s">
        <v>156</v>
      </c>
      <c r="AY128" s="15" t="s">
        <v>149</v>
      </c>
      <c r="BE128" s="180">
        <f>IF(N128="základná",J128,0)</f>
        <v>0</v>
      </c>
      <c r="BF128" s="180">
        <f>IF(N128="znížená",J128,0)</f>
        <v>145.31999999999999</v>
      </c>
      <c r="BG128" s="180">
        <f>IF(N128="zákl. prenesená",J128,0)</f>
        <v>0</v>
      </c>
      <c r="BH128" s="180">
        <f>IF(N128="zníž. prenesená",J128,0)</f>
        <v>0</v>
      </c>
      <c r="BI128" s="180">
        <f>IF(N128="nulová",J128,0)</f>
        <v>0</v>
      </c>
      <c r="BJ128" s="15" t="s">
        <v>156</v>
      </c>
      <c r="BK128" s="180">
        <f>ROUND(I128*H128,2)</f>
        <v>145.31999999999999</v>
      </c>
      <c r="BL128" s="15" t="s">
        <v>155</v>
      </c>
      <c r="BM128" s="179" t="s">
        <v>201</v>
      </c>
    </row>
    <row r="129" s="2" customFormat="1" ht="21.75" customHeight="1">
      <c r="A129" s="28"/>
      <c r="B129" s="167"/>
      <c r="C129" s="168" t="s">
        <v>202</v>
      </c>
      <c r="D129" s="168" t="s">
        <v>151</v>
      </c>
      <c r="E129" s="169" t="s">
        <v>481</v>
      </c>
      <c r="F129" s="170" t="s">
        <v>482</v>
      </c>
      <c r="G129" s="171" t="s">
        <v>368</v>
      </c>
      <c r="H129" s="172">
        <v>2</v>
      </c>
      <c r="I129" s="173">
        <v>13.93</v>
      </c>
      <c r="J129" s="173">
        <f>ROUND(I129*H129,2)</f>
        <v>27.859999999999999</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156</v>
      </c>
      <c r="AY129" s="15" t="s">
        <v>149</v>
      </c>
      <c r="BE129" s="180">
        <f>IF(N129="základná",J129,0)</f>
        <v>0</v>
      </c>
      <c r="BF129" s="180">
        <f>IF(N129="znížená",J129,0)</f>
        <v>27.859999999999999</v>
      </c>
      <c r="BG129" s="180">
        <f>IF(N129="zákl. prenesená",J129,0)</f>
        <v>0</v>
      </c>
      <c r="BH129" s="180">
        <f>IF(N129="zníž. prenesená",J129,0)</f>
        <v>0</v>
      </c>
      <c r="BI129" s="180">
        <f>IF(N129="nulová",J129,0)</f>
        <v>0</v>
      </c>
      <c r="BJ129" s="15" t="s">
        <v>156</v>
      </c>
      <c r="BK129" s="180">
        <f>ROUND(I129*H129,2)</f>
        <v>27.859999999999999</v>
      </c>
      <c r="BL129" s="15" t="s">
        <v>155</v>
      </c>
      <c r="BM129" s="179" t="s">
        <v>205</v>
      </c>
    </row>
    <row r="130" s="2" customFormat="1" ht="21.75" customHeight="1">
      <c r="A130" s="28"/>
      <c r="B130" s="167"/>
      <c r="C130" s="168" t="s">
        <v>198</v>
      </c>
      <c r="D130" s="168" t="s">
        <v>151</v>
      </c>
      <c r="E130" s="169" t="s">
        <v>483</v>
      </c>
      <c r="F130" s="170" t="s">
        <v>484</v>
      </c>
      <c r="G130" s="171" t="s">
        <v>368</v>
      </c>
      <c r="H130" s="172">
        <v>1</v>
      </c>
      <c r="I130" s="173">
        <v>20.899999999999999</v>
      </c>
      <c r="J130" s="173">
        <f>ROUND(I130*H130,2)</f>
        <v>20.899999999999999</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156</v>
      </c>
      <c r="AY130" s="15" t="s">
        <v>149</v>
      </c>
      <c r="BE130" s="180">
        <f>IF(N130="základná",J130,0)</f>
        <v>0</v>
      </c>
      <c r="BF130" s="180">
        <f>IF(N130="znížená",J130,0)</f>
        <v>20.899999999999999</v>
      </c>
      <c r="BG130" s="180">
        <f>IF(N130="zákl. prenesená",J130,0)</f>
        <v>0</v>
      </c>
      <c r="BH130" s="180">
        <f>IF(N130="zníž. prenesená",J130,0)</f>
        <v>0</v>
      </c>
      <c r="BI130" s="180">
        <f>IF(N130="nulová",J130,0)</f>
        <v>0</v>
      </c>
      <c r="BJ130" s="15" t="s">
        <v>156</v>
      </c>
      <c r="BK130" s="180">
        <f>ROUND(I130*H130,2)</f>
        <v>20.899999999999999</v>
      </c>
      <c r="BL130" s="15" t="s">
        <v>155</v>
      </c>
      <c r="BM130" s="179" t="s">
        <v>208</v>
      </c>
    </row>
    <row r="131" s="2" customFormat="1" ht="24.15" customHeight="1">
      <c r="A131" s="28"/>
      <c r="B131" s="167"/>
      <c r="C131" s="168" t="s">
        <v>209</v>
      </c>
      <c r="D131" s="168" t="s">
        <v>151</v>
      </c>
      <c r="E131" s="169" t="s">
        <v>485</v>
      </c>
      <c r="F131" s="170" t="s">
        <v>486</v>
      </c>
      <c r="G131" s="171" t="s">
        <v>368</v>
      </c>
      <c r="H131" s="172">
        <v>14</v>
      </c>
      <c r="I131" s="173">
        <v>23.469999999999999</v>
      </c>
      <c r="J131" s="173">
        <f>ROUND(I131*H131,2)</f>
        <v>328.57999999999998</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156</v>
      </c>
      <c r="AY131" s="15" t="s">
        <v>149</v>
      </c>
      <c r="BE131" s="180">
        <f>IF(N131="základná",J131,0)</f>
        <v>0</v>
      </c>
      <c r="BF131" s="180">
        <f>IF(N131="znížená",J131,0)</f>
        <v>328.57999999999998</v>
      </c>
      <c r="BG131" s="180">
        <f>IF(N131="zákl. prenesená",J131,0)</f>
        <v>0</v>
      </c>
      <c r="BH131" s="180">
        <f>IF(N131="zníž. prenesená",J131,0)</f>
        <v>0</v>
      </c>
      <c r="BI131" s="180">
        <f>IF(N131="nulová",J131,0)</f>
        <v>0</v>
      </c>
      <c r="BJ131" s="15" t="s">
        <v>156</v>
      </c>
      <c r="BK131" s="180">
        <f>ROUND(I131*H131,2)</f>
        <v>328.57999999999998</v>
      </c>
      <c r="BL131" s="15" t="s">
        <v>155</v>
      </c>
      <c r="BM131" s="179" t="s">
        <v>212</v>
      </c>
    </row>
    <row r="132" s="2" customFormat="1" ht="21.75" customHeight="1">
      <c r="A132" s="28"/>
      <c r="B132" s="167"/>
      <c r="C132" s="168" t="s">
        <v>201</v>
      </c>
      <c r="D132" s="168" t="s">
        <v>151</v>
      </c>
      <c r="E132" s="169" t="s">
        <v>489</v>
      </c>
      <c r="F132" s="170" t="s">
        <v>490</v>
      </c>
      <c r="G132" s="171" t="s">
        <v>161</v>
      </c>
      <c r="H132" s="172">
        <v>32</v>
      </c>
      <c r="I132" s="173">
        <v>10.449999999999999</v>
      </c>
      <c r="J132" s="173">
        <f>ROUND(I132*H132,2)</f>
        <v>334.39999999999998</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156</v>
      </c>
      <c r="AY132" s="15" t="s">
        <v>149</v>
      </c>
      <c r="BE132" s="180">
        <f>IF(N132="základná",J132,0)</f>
        <v>0</v>
      </c>
      <c r="BF132" s="180">
        <f>IF(N132="znížená",J132,0)</f>
        <v>334.39999999999998</v>
      </c>
      <c r="BG132" s="180">
        <f>IF(N132="zákl. prenesená",J132,0)</f>
        <v>0</v>
      </c>
      <c r="BH132" s="180">
        <f>IF(N132="zníž. prenesená",J132,0)</f>
        <v>0</v>
      </c>
      <c r="BI132" s="180">
        <f>IF(N132="nulová",J132,0)</f>
        <v>0</v>
      </c>
      <c r="BJ132" s="15" t="s">
        <v>156</v>
      </c>
      <c r="BK132" s="180">
        <f>ROUND(I132*H132,2)</f>
        <v>334.39999999999998</v>
      </c>
      <c r="BL132" s="15" t="s">
        <v>155</v>
      </c>
      <c r="BM132" s="179" t="s">
        <v>215</v>
      </c>
    </row>
    <row r="133" s="2" customFormat="1" ht="24.15" customHeight="1">
      <c r="A133" s="28"/>
      <c r="B133" s="167"/>
      <c r="C133" s="168" t="s">
        <v>216</v>
      </c>
      <c r="D133" s="168" t="s">
        <v>151</v>
      </c>
      <c r="E133" s="169" t="s">
        <v>491</v>
      </c>
      <c r="F133" s="170" t="s">
        <v>492</v>
      </c>
      <c r="G133" s="171" t="s">
        <v>161</v>
      </c>
      <c r="H133" s="172">
        <v>10</v>
      </c>
      <c r="I133" s="173">
        <v>11.15</v>
      </c>
      <c r="J133" s="173">
        <f>ROUND(I133*H133,2)</f>
        <v>111.5</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156</v>
      </c>
      <c r="AY133" s="15" t="s">
        <v>149</v>
      </c>
      <c r="BE133" s="180">
        <f>IF(N133="základná",J133,0)</f>
        <v>0</v>
      </c>
      <c r="BF133" s="180">
        <f>IF(N133="znížená",J133,0)</f>
        <v>111.5</v>
      </c>
      <c r="BG133" s="180">
        <f>IF(N133="zákl. prenesená",J133,0)</f>
        <v>0</v>
      </c>
      <c r="BH133" s="180">
        <f>IF(N133="zníž. prenesená",J133,0)</f>
        <v>0</v>
      </c>
      <c r="BI133" s="180">
        <f>IF(N133="nulová",J133,0)</f>
        <v>0</v>
      </c>
      <c r="BJ133" s="15" t="s">
        <v>156</v>
      </c>
      <c r="BK133" s="180">
        <f>ROUND(I133*H133,2)</f>
        <v>111.5</v>
      </c>
      <c r="BL133" s="15" t="s">
        <v>155</v>
      </c>
      <c r="BM133" s="179" t="s">
        <v>219</v>
      </c>
    </row>
    <row r="134" s="12" customFormat="1" ht="25.92" customHeight="1">
      <c r="A134" s="12"/>
      <c r="B134" s="157"/>
      <c r="C134" s="12"/>
      <c r="D134" s="158" t="s">
        <v>72</v>
      </c>
      <c r="E134" s="159" t="s">
        <v>148</v>
      </c>
      <c r="F134" s="159" t="s">
        <v>1</v>
      </c>
      <c r="G134" s="12"/>
      <c r="H134" s="12"/>
      <c r="I134" s="12"/>
      <c r="J134" s="160">
        <f>BK134</f>
        <v>278285.53000000003</v>
      </c>
      <c r="K134" s="12"/>
      <c r="L134" s="157"/>
      <c r="M134" s="161"/>
      <c r="N134" s="162"/>
      <c r="O134" s="162"/>
      <c r="P134" s="163">
        <f>P135</f>
        <v>0</v>
      </c>
      <c r="Q134" s="162"/>
      <c r="R134" s="163">
        <f>R135</f>
        <v>0</v>
      </c>
      <c r="S134" s="162"/>
      <c r="T134" s="164">
        <f>T135</f>
        <v>0</v>
      </c>
      <c r="U134" s="12"/>
      <c r="V134" s="12"/>
      <c r="W134" s="12"/>
      <c r="X134" s="12"/>
      <c r="Y134" s="12"/>
      <c r="Z134" s="12"/>
      <c r="AA134" s="12"/>
      <c r="AB134" s="12"/>
      <c r="AC134" s="12"/>
      <c r="AD134" s="12"/>
      <c r="AE134" s="12"/>
      <c r="AR134" s="158" t="s">
        <v>81</v>
      </c>
      <c r="AT134" s="165" t="s">
        <v>72</v>
      </c>
      <c r="AU134" s="165" t="s">
        <v>73</v>
      </c>
      <c r="AY134" s="158" t="s">
        <v>149</v>
      </c>
      <c r="BK134" s="166">
        <f>BK135</f>
        <v>278285.53000000003</v>
      </c>
    </row>
    <row r="135" s="12" customFormat="1" ht="22.8" customHeight="1">
      <c r="A135" s="12"/>
      <c r="B135" s="157"/>
      <c r="C135" s="12"/>
      <c r="D135" s="158" t="s">
        <v>72</v>
      </c>
      <c r="E135" s="181" t="s">
        <v>148</v>
      </c>
      <c r="F135" s="181" t="s">
        <v>1</v>
      </c>
      <c r="G135" s="12"/>
      <c r="H135" s="12"/>
      <c r="I135" s="12"/>
      <c r="J135" s="182">
        <f>BK135</f>
        <v>278285.53000000003</v>
      </c>
      <c r="K135" s="12"/>
      <c r="L135" s="157"/>
      <c r="M135" s="161"/>
      <c r="N135" s="162"/>
      <c r="O135" s="162"/>
      <c r="P135" s="163">
        <f>SUM(P136:P202)</f>
        <v>0</v>
      </c>
      <c r="Q135" s="162"/>
      <c r="R135" s="163">
        <f>SUM(R136:R202)</f>
        <v>0</v>
      </c>
      <c r="S135" s="162"/>
      <c r="T135" s="164">
        <f>SUM(T136:T202)</f>
        <v>0</v>
      </c>
      <c r="U135" s="12"/>
      <c r="V135" s="12"/>
      <c r="W135" s="12"/>
      <c r="X135" s="12"/>
      <c r="Y135" s="12"/>
      <c r="Z135" s="12"/>
      <c r="AA135" s="12"/>
      <c r="AB135" s="12"/>
      <c r="AC135" s="12"/>
      <c r="AD135" s="12"/>
      <c r="AE135" s="12"/>
      <c r="AR135" s="158" t="s">
        <v>81</v>
      </c>
      <c r="AT135" s="165" t="s">
        <v>72</v>
      </c>
      <c r="AU135" s="165" t="s">
        <v>81</v>
      </c>
      <c r="AY135" s="158" t="s">
        <v>149</v>
      </c>
      <c r="BK135" s="166">
        <f>SUM(BK136:BK202)</f>
        <v>278285.53000000003</v>
      </c>
    </row>
    <row r="136" s="2" customFormat="1" ht="24.15" customHeight="1">
      <c r="A136" s="28"/>
      <c r="B136" s="167"/>
      <c r="C136" s="168" t="s">
        <v>205</v>
      </c>
      <c r="D136" s="168" t="s">
        <v>151</v>
      </c>
      <c r="E136" s="169" t="s">
        <v>493</v>
      </c>
      <c r="F136" s="170" t="s">
        <v>494</v>
      </c>
      <c r="G136" s="171" t="s">
        <v>161</v>
      </c>
      <c r="H136" s="172">
        <v>20</v>
      </c>
      <c r="I136" s="173">
        <v>0.69999999999999996</v>
      </c>
      <c r="J136" s="173">
        <f>ROUND(I136*H136,2)</f>
        <v>14</v>
      </c>
      <c r="K136" s="174"/>
      <c r="L136" s="29"/>
      <c r="M136" s="175" t="s">
        <v>1</v>
      </c>
      <c r="N136" s="176" t="s">
        <v>39</v>
      </c>
      <c r="O136" s="177">
        <v>0</v>
      </c>
      <c r="P136" s="177">
        <f>O136*H136</f>
        <v>0</v>
      </c>
      <c r="Q136" s="177">
        <v>0</v>
      </c>
      <c r="R136" s="177">
        <f>Q136*H136</f>
        <v>0</v>
      </c>
      <c r="S136" s="177">
        <v>0</v>
      </c>
      <c r="T136" s="178">
        <f>S136*H136</f>
        <v>0</v>
      </c>
      <c r="U136" s="28"/>
      <c r="V136" s="28"/>
      <c r="W136" s="28"/>
      <c r="X136" s="28"/>
      <c r="Y136" s="28"/>
      <c r="Z136" s="28"/>
      <c r="AA136" s="28"/>
      <c r="AB136" s="28"/>
      <c r="AC136" s="28"/>
      <c r="AD136" s="28"/>
      <c r="AE136" s="28"/>
      <c r="AR136" s="179" t="s">
        <v>155</v>
      </c>
      <c r="AT136" s="179" t="s">
        <v>151</v>
      </c>
      <c r="AU136" s="179" t="s">
        <v>156</v>
      </c>
      <c r="AY136" s="15" t="s">
        <v>149</v>
      </c>
      <c r="BE136" s="180">
        <f>IF(N136="základná",J136,0)</f>
        <v>0</v>
      </c>
      <c r="BF136" s="180">
        <f>IF(N136="znížená",J136,0)</f>
        <v>14</v>
      </c>
      <c r="BG136" s="180">
        <f>IF(N136="zákl. prenesená",J136,0)</f>
        <v>0</v>
      </c>
      <c r="BH136" s="180">
        <f>IF(N136="zníž. prenesená",J136,0)</f>
        <v>0</v>
      </c>
      <c r="BI136" s="180">
        <f>IF(N136="nulová",J136,0)</f>
        <v>0</v>
      </c>
      <c r="BJ136" s="15" t="s">
        <v>156</v>
      </c>
      <c r="BK136" s="180">
        <f>ROUND(I136*H136,2)</f>
        <v>14</v>
      </c>
      <c r="BL136" s="15" t="s">
        <v>155</v>
      </c>
      <c r="BM136" s="179" t="s">
        <v>7</v>
      </c>
    </row>
    <row r="137" s="2" customFormat="1" ht="16.5" customHeight="1">
      <c r="A137" s="28"/>
      <c r="B137" s="167"/>
      <c r="C137" s="168" t="s">
        <v>222</v>
      </c>
      <c r="D137" s="168" t="s">
        <v>151</v>
      </c>
      <c r="E137" s="169" t="s">
        <v>495</v>
      </c>
      <c r="F137" s="170" t="s">
        <v>496</v>
      </c>
      <c r="G137" s="171" t="s">
        <v>161</v>
      </c>
      <c r="H137" s="172">
        <v>20</v>
      </c>
      <c r="I137" s="173">
        <v>0.45000000000000001</v>
      </c>
      <c r="J137" s="173">
        <f>ROUND(I137*H137,2)</f>
        <v>9</v>
      </c>
      <c r="K137" s="174"/>
      <c r="L137" s="29"/>
      <c r="M137" s="175" t="s">
        <v>1</v>
      </c>
      <c r="N137" s="176" t="s">
        <v>39</v>
      </c>
      <c r="O137" s="177">
        <v>0</v>
      </c>
      <c r="P137" s="177">
        <f>O137*H137</f>
        <v>0</v>
      </c>
      <c r="Q137" s="177">
        <v>0</v>
      </c>
      <c r="R137" s="177">
        <f>Q137*H137</f>
        <v>0</v>
      </c>
      <c r="S137" s="177">
        <v>0</v>
      </c>
      <c r="T137" s="178">
        <f>S137*H137</f>
        <v>0</v>
      </c>
      <c r="U137" s="28"/>
      <c r="V137" s="28"/>
      <c r="W137" s="28"/>
      <c r="X137" s="28"/>
      <c r="Y137" s="28"/>
      <c r="Z137" s="28"/>
      <c r="AA137" s="28"/>
      <c r="AB137" s="28"/>
      <c r="AC137" s="28"/>
      <c r="AD137" s="28"/>
      <c r="AE137" s="28"/>
      <c r="AR137" s="179" t="s">
        <v>155</v>
      </c>
      <c r="AT137" s="179" t="s">
        <v>151</v>
      </c>
      <c r="AU137" s="179" t="s">
        <v>156</v>
      </c>
      <c r="AY137" s="15" t="s">
        <v>149</v>
      </c>
      <c r="BE137" s="180">
        <f>IF(N137="základná",J137,0)</f>
        <v>0</v>
      </c>
      <c r="BF137" s="180">
        <f>IF(N137="znížená",J137,0)</f>
        <v>9</v>
      </c>
      <c r="BG137" s="180">
        <f>IF(N137="zákl. prenesená",J137,0)</f>
        <v>0</v>
      </c>
      <c r="BH137" s="180">
        <f>IF(N137="zníž. prenesená",J137,0)</f>
        <v>0</v>
      </c>
      <c r="BI137" s="180">
        <f>IF(N137="nulová",J137,0)</f>
        <v>0</v>
      </c>
      <c r="BJ137" s="15" t="s">
        <v>156</v>
      </c>
      <c r="BK137" s="180">
        <f>ROUND(I137*H137,2)</f>
        <v>9</v>
      </c>
      <c r="BL137" s="15" t="s">
        <v>155</v>
      </c>
      <c r="BM137" s="179" t="s">
        <v>225</v>
      </c>
    </row>
    <row r="138" s="2" customFormat="1" ht="24.15" customHeight="1">
      <c r="A138" s="28"/>
      <c r="B138" s="167"/>
      <c r="C138" s="168" t="s">
        <v>208</v>
      </c>
      <c r="D138" s="168" t="s">
        <v>151</v>
      </c>
      <c r="E138" s="169" t="s">
        <v>497</v>
      </c>
      <c r="F138" s="170" t="s">
        <v>498</v>
      </c>
      <c r="G138" s="171" t="s">
        <v>161</v>
      </c>
      <c r="H138" s="172">
        <v>12</v>
      </c>
      <c r="I138" s="173">
        <v>0.69999999999999996</v>
      </c>
      <c r="J138" s="173">
        <f>ROUND(I138*H138,2)</f>
        <v>8.4000000000000004</v>
      </c>
      <c r="K138" s="174"/>
      <c r="L138" s="29"/>
      <c r="M138" s="175" t="s">
        <v>1</v>
      </c>
      <c r="N138" s="176" t="s">
        <v>39</v>
      </c>
      <c r="O138" s="177">
        <v>0</v>
      </c>
      <c r="P138" s="177">
        <f>O138*H138</f>
        <v>0</v>
      </c>
      <c r="Q138" s="177">
        <v>0</v>
      </c>
      <c r="R138" s="177">
        <f>Q138*H138</f>
        <v>0</v>
      </c>
      <c r="S138" s="177">
        <v>0</v>
      </c>
      <c r="T138" s="178">
        <f>S138*H138</f>
        <v>0</v>
      </c>
      <c r="U138" s="28"/>
      <c r="V138" s="28"/>
      <c r="W138" s="28"/>
      <c r="X138" s="28"/>
      <c r="Y138" s="28"/>
      <c r="Z138" s="28"/>
      <c r="AA138" s="28"/>
      <c r="AB138" s="28"/>
      <c r="AC138" s="28"/>
      <c r="AD138" s="28"/>
      <c r="AE138" s="28"/>
      <c r="AR138" s="179" t="s">
        <v>155</v>
      </c>
      <c r="AT138" s="179" t="s">
        <v>151</v>
      </c>
      <c r="AU138" s="179" t="s">
        <v>156</v>
      </c>
      <c r="AY138" s="15" t="s">
        <v>149</v>
      </c>
      <c r="BE138" s="180">
        <f>IF(N138="základná",J138,0)</f>
        <v>0</v>
      </c>
      <c r="BF138" s="180">
        <f>IF(N138="znížená",J138,0)</f>
        <v>8.4000000000000004</v>
      </c>
      <c r="BG138" s="180">
        <f>IF(N138="zákl. prenesená",J138,0)</f>
        <v>0</v>
      </c>
      <c r="BH138" s="180">
        <f>IF(N138="zníž. prenesená",J138,0)</f>
        <v>0</v>
      </c>
      <c r="BI138" s="180">
        <f>IF(N138="nulová",J138,0)</f>
        <v>0</v>
      </c>
      <c r="BJ138" s="15" t="s">
        <v>156</v>
      </c>
      <c r="BK138" s="180">
        <f>ROUND(I138*H138,2)</f>
        <v>8.4000000000000004</v>
      </c>
      <c r="BL138" s="15" t="s">
        <v>155</v>
      </c>
      <c r="BM138" s="179" t="s">
        <v>229</v>
      </c>
    </row>
    <row r="139" s="2" customFormat="1" ht="16.5" customHeight="1">
      <c r="A139" s="28"/>
      <c r="B139" s="167"/>
      <c r="C139" s="168" t="s">
        <v>241</v>
      </c>
      <c r="D139" s="168" t="s">
        <v>151</v>
      </c>
      <c r="E139" s="169" t="s">
        <v>499</v>
      </c>
      <c r="F139" s="170" t="s">
        <v>500</v>
      </c>
      <c r="G139" s="171" t="s">
        <v>161</v>
      </c>
      <c r="H139" s="172">
        <v>12</v>
      </c>
      <c r="I139" s="173">
        <v>0.60999999999999999</v>
      </c>
      <c r="J139" s="173">
        <f>ROUND(I139*H139,2)</f>
        <v>7.3200000000000003</v>
      </c>
      <c r="K139" s="174"/>
      <c r="L139" s="29"/>
      <c r="M139" s="175" t="s">
        <v>1</v>
      </c>
      <c r="N139" s="176" t="s">
        <v>39</v>
      </c>
      <c r="O139" s="177">
        <v>0</v>
      </c>
      <c r="P139" s="177">
        <f>O139*H139</f>
        <v>0</v>
      </c>
      <c r="Q139" s="177">
        <v>0</v>
      </c>
      <c r="R139" s="177">
        <f>Q139*H139</f>
        <v>0</v>
      </c>
      <c r="S139" s="177">
        <v>0</v>
      </c>
      <c r="T139" s="178">
        <f>S139*H139</f>
        <v>0</v>
      </c>
      <c r="U139" s="28"/>
      <c r="V139" s="28"/>
      <c r="W139" s="28"/>
      <c r="X139" s="28"/>
      <c r="Y139" s="28"/>
      <c r="Z139" s="28"/>
      <c r="AA139" s="28"/>
      <c r="AB139" s="28"/>
      <c r="AC139" s="28"/>
      <c r="AD139" s="28"/>
      <c r="AE139" s="28"/>
      <c r="AR139" s="179" t="s">
        <v>155</v>
      </c>
      <c r="AT139" s="179" t="s">
        <v>151</v>
      </c>
      <c r="AU139" s="179" t="s">
        <v>156</v>
      </c>
      <c r="AY139" s="15" t="s">
        <v>149</v>
      </c>
      <c r="BE139" s="180">
        <f>IF(N139="základná",J139,0)</f>
        <v>0</v>
      </c>
      <c r="BF139" s="180">
        <f>IF(N139="znížená",J139,0)</f>
        <v>7.3200000000000003</v>
      </c>
      <c r="BG139" s="180">
        <f>IF(N139="zákl. prenesená",J139,0)</f>
        <v>0</v>
      </c>
      <c r="BH139" s="180">
        <f>IF(N139="zníž. prenesená",J139,0)</f>
        <v>0</v>
      </c>
      <c r="BI139" s="180">
        <f>IF(N139="nulová",J139,0)</f>
        <v>0</v>
      </c>
      <c r="BJ139" s="15" t="s">
        <v>156</v>
      </c>
      <c r="BK139" s="180">
        <f>ROUND(I139*H139,2)</f>
        <v>7.3200000000000003</v>
      </c>
      <c r="BL139" s="15" t="s">
        <v>155</v>
      </c>
      <c r="BM139" s="179" t="s">
        <v>244</v>
      </c>
    </row>
    <row r="140" s="2" customFormat="1" ht="24.15" customHeight="1">
      <c r="A140" s="28"/>
      <c r="B140" s="167"/>
      <c r="C140" s="168" t="s">
        <v>212</v>
      </c>
      <c r="D140" s="168" t="s">
        <v>151</v>
      </c>
      <c r="E140" s="169" t="s">
        <v>501</v>
      </c>
      <c r="F140" s="170" t="s">
        <v>502</v>
      </c>
      <c r="G140" s="171" t="s">
        <v>161</v>
      </c>
      <c r="H140" s="172">
        <v>120</v>
      </c>
      <c r="I140" s="173">
        <v>0.69999999999999996</v>
      </c>
      <c r="J140" s="173">
        <f>ROUND(I140*H140,2)</f>
        <v>84</v>
      </c>
      <c r="K140" s="174"/>
      <c r="L140" s="29"/>
      <c r="M140" s="175" t="s">
        <v>1</v>
      </c>
      <c r="N140" s="176" t="s">
        <v>39</v>
      </c>
      <c r="O140" s="177">
        <v>0</v>
      </c>
      <c r="P140" s="177">
        <f>O140*H140</f>
        <v>0</v>
      </c>
      <c r="Q140" s="177">
        <v>0</v>
      </c>
      <c r="R140" s="177">
        <f>Q140*H140</f>
        <v>0</v>
      </c>
      <c r="S140" s="177">
        <v>0</v>
      </c>
      <c r="T140" s="178">
        <f>S140*H140</f>
        <v>0</v>
      </c>
      <c r="U140" s="28"/>
      <c r="V140" s="28"/>
      <c r="W140" s="28"/>
      <c r="X140" s="28"/>
      <c r="Y140" s="28"/>
      <c r="Z140" s="28"/>
      <c r="AA140" s="28"/>
      <c r="AB140" s="28"/>
      <c r="AC140" s="28"/>
      <c r="AD140" s="28"/>
      <c r="AE140" s="28"/>
      <c r="AR140" s="179" t="s">
        <v>155</v>
      </c>
      <c r="AT140" s="179" t="s">
        <v>151</v>
      </c>
      <c r="AU140" s="179" t="s">
        <v>156</v>
      </c>
      <c r="AY140" s="15" t="s">
        <v>149</v>
      </c>
      <c r="BE140" s="180">
        <f>IF(N140="základná",J140,0)</f>
        <v>0</v>
      </c>
      <c r="BF140" s="180">
        <f>IF(N140="znížená",J140,0)</f>
        <v>84</v>
      </c>
      <c r="BG140" s="180">
        <f>IF(N140="zákl. prenesená",J140,0)</f>
        <v>0</v>
      </c>
      <c r="BH140" s="180">
        <f>IF(N140="zníž. prenesená",J140,0)</f>
        <v>0</v>
      </c>
      <c r="BI140" s="180">
        <f>IF(N140="nulová",J140,0)</f>
        <v>0</v>
      </c>
      <c r="BJ140" s="15" t="s">
        <v>156</v>
      </c>
      <c r="BK140" s="180">
        <f>ROUND(I140*H140,2)</f>
        <v>84</v>
      </c>
      <c r="BL140" s="15" t="s">
        <v>155</v>
      </c>
      <c r="BM140" s="179" t="s">
        <v>249</v>
      </c>
    </row>
    <row r="141" s="2" customFormat="1" ht="16.5" customHeight="1">
      <c r="A141" s="28"/>
      <c r="B141" s="167"/>
      <c r="C141" s="168" t="s">
        <v>250</v>
      </c>
      <c r="D141" s="168" t="s">
        <v>151</v>
      </c>
      <c r="E141" s="169" t="s">
        <v>503</v>
      </c>
      <c r="F141" s="170" t="s">
        <v>504</v>
      </c>
      <c r="G141" s="171" t="s">
        <v>161</v>
      </c>
      <c r="H141" s="172">
        <v>120</v>
      </c>
      <c r="I141" s="173">
        <v>1.1299999999999999</v>
      </c>
      <c r="J141" s="173">
        <f>ROUND(I141*H141,2)</f>
        <v>135.59999999999999</v>
      </c>
      <c r="K141" s="174"/>
      <c r="L141" s="29"/>
      <c r="M141" s="175" t="s">
        <v>1</v>
      </c>
      <c r="N141" s="176" t="s">
        <v>39</v>
      </c>
      <c r="O141" s="177">
        <v>0</v>
      </c>
      <c r="P141" s="177">
        <f>O141*H141</f>
        <v>0</v>
      </c>
      <c r="Q141" s="177">
        <v>0</v>
      </c>
      <c r="R141" s="177">
        <f>Q141*H141</f>
        <v>0</v>
      </c>
      <c r="S141" s="177">
        <v>0</v>
      </c>
      <c r="T141" s="178">
        <f>S141*H141</f>
        <v>0</v>
      </c>
      <c r="U141" s="28"/>
      <c r="V141" s="28"/>
      <c r="W141" s="28"/>
      <c r="X141" s="28"/>
      <c r="Y141" s="28"/>
      <c r="Z141" s="28"/>
      <c r="AA141" s="28"/>
      <c r="AB141" s="28"/>
      <c r="AC141" s="28"/>
      <c r="AD141" s="28"/>
      <c r="AE141" s="28"/>
      <c r="AR141" s="179" t="s">
        <v>155</v>
      </c>
      <c r="AT141" s="179" t="s">
        <v>151</v>
      </c>
      <c r="AU141" s="179" t="s">
        <v>156</v>
      </c>
      <c r="AY141" s="15" t="s">
        <v>149</v>
      </c>
      <c r="BE141" s="180">
        <f>IF(N141="základná",J141,0)</f>
        <v>0</v>
      </c>
      <c r="BF141" s="180">
        <f>IF(N141="znížená",J141,0)</f>
        <v>135.59999999999999</v>
      </c>
      <c r="BG141" s="180">
        <f>IF(N141="zákl. prenesená",J141,0)</f>
        <v>0</v>
      </c>
      <c r="BH141" s="180">
        <f>IF(N141="zníž. prenesená",J141,0)</f>
        <v>0</v>
      </c>
      <c r="BI141" s="180">
        <f>IF(N141="nulová",J141,0)</f>
        <v>0</v>
      </c>
      <c r="BJ141" s="15" t="s">
        <v>156</v>
      </c>
      <c r="BK141" s="180">
        <f>ROUND(I141*H141,2)</f>
        <v>135.59999999999999</v>
      </c>
      <c r="BL141" s="15" t="s">
        <v>155</v>
      </c>
      <c r="BM141" s="179" t="s">
        <v>253</v>
      </c>
    </row>
    <row r="142" s="2" customFormat="1" ht="16.5" customHeight="1">
      <c r="A142" s="28"/>
      <c r="B142" s="167"/>
      <c r="C142" s="168" t="s">
        <v>215</v>
      </c>
      <c r="D142" s="168" t="s">
        <v>151</v>
      </c>
      <c r="E142" s="169" t="s">
        <v>509</v>
      </c>
      <c r="F142" s="170" t="s">
        <v>510</v>
      </c>
      <c r="G142" s="171" t="s">
        <v>368</v>
      </c>
      <c r="H142" s="172">
        <v>10</v>
      </c>
      <c r="I142" s="173">
        <v>0.69999999999999996</v>
      </c>
      <c r="J142" s="173">
        <f>ROUND(I142*H142,2)</f>
        <v>7</v>
      </c>
      <c r="K142" s="174"/>
      <c r="L142" s="29"/>
      <c r="M142" s="175" t="s">
        <v>1</v>
      </c>
      <c r="N142" s="176" t="s">
        <v>39</v>
      </c>
      <c r="O142" s="177">
        <v>0</v>
      </c>
      <c r="P142" s="177">
        <f>O142*H142</f>
        <v>0</v>
      </c>
      <c r="Q142" s="177">
        <v>0</v>
      </c>
      <c r="R142" s="177">
        <f>Q142*H142</f>
        <v>0</v>
      </c>
      <c r="S142" s="177">
        <v>0</v>
      </c>
      <c r="T142" s="178">
        <f>S142*H142</f>
        <v>0</v>
      </c>
      <c r="U142" s="28"/>
      <c r="V142" s="28"/>
      <c r="W142" s="28"/>
      <c r="X142" s="28"/>
      <c r="Y142" s="28"/>
      <c r="Z142" s="28"/>
      <c r="AA142" s="28"/>
      <c r="AB142" s="28"/>
      <c r="AC142" s="28"/>
      <c r="AD142" s="28"/>
      <c r="AE142" s="28"/>
      <c r="AR142" s="179" t="s">
        <v>155</v>
      </c>
      <c r="AT142" s="179" t="s">
        <v>151</v>
      </c>
      <c r="AU142" s="179" t="s">
        <v>156</v>
      </c>
      <c r="AY142" s="15" t="s">
        <v>149</v>
      </c>
      <c r="BE142" s="180">
        <f>IF(N142="základná",J142,0)</f>
        <v>0</v>
      </c>
      <c r="BF142" s="180">
        <f>IF(N142="znížená",J142,0)</f>
        <v>7</v>
      </c>
      <c r="BG142" s="180">
        <f>IF(N142="zákl. prenesená",J142,0)</f>
        <v>0</v>
      </c>
      <c r="BH142" s="180">
        <f>IF(N142="zníž. prenesená",J142,0)</f>
        <v>0</v>
      </c>
      <c r="BI142" s="180">
        <f>IF(N142="nulová",J142,0)</f>
        <v>0</v>
      </c>
      <c r="BJ142" s="15" t="s">
        <v>156</v>
      </c>
      <c r="BK142" s="180">
        <f>ROUND(I142*H142,2)</f>
        <v>7</v>
      </c>
      <c r="BL142" s="15" t="s">
        <v>155</v>
      </c>
      <c r="BM142" s="179" t="s">
        <v>258</v>
      </c>
    </row>
    <row r="143" s="2" customFormat="1" ht="21.75" customHeight="1">
      <c r="A143" s="28"/>
      <c r="B143" s="167"/>
      <c r="C143" s="168" t="s">
        <v>259</v>
      </c>
      <c r="D143" s="168" t="s">
        <v>151</v>
      </c>
      <c r="E143" s="169" t="s">
        <v>511</v>
      </c>
      <c r="F143" s="170" t="s">
        <v>512</v>
      </c>
      <c r="G143" s="171" t="s">
        <v>368</v>
      </c>
      <c r="H143" s="172">
        <v>10</v>
      </c>
      <c r="I143" s="173">
        <v>0.53000000000000003</v>
      </c>
      <c r="J143" s="173">
        <f>ROUND(I143*H143,2)</f>
        <v>5.2999999999999998</v>
      </c>
      <c r="K143" s="174"/>
      <c r="L143" s="29"/>
      <c r="M143" s="175" t="s">
        <v>1</v>
      </c>
      <c r="N143" s="176" t="s">
        <v>39</v>
      </c>
      <c r="O143" s="177">
        <v>0</v>
      </c>
      <c r="P143" s="177">
        <f>O143*H143</f>
        <v>0</v>
      </c>
      <c r="Q143" s="177">
        <v>0</v>
      </c>
      <c r="R143" s="177">
        <f>Q143*H143</f>
        <v>0</v>
      </c>
      <c r="S143" s="177">
        <v>0</v>
      </c>
      <c r="T143" s="178">
        <f>S143*H143</f>
        <v>0</v>
      </c>
      <c r="U143" s="28"/>
      <c r="V143" s="28"/>
      <c r="W143" s="28"/>
      <c r="X143" s="28"/>
      <c r="Y143" s="28"/>
      <c r="Z143" s="28"/>
      <c r="AA143" s="28"/>
      <c r="AB143" s="28"/>
      <c r="AC143" s="28"/>
      <c r="AD143" s="28"/>
      <c r="AE143" s="28"/>
      <c r="AR143" s="179" t="s">
        <v>155</v>
      </c>
      <c r="AT143" s="179" t="s">
        <v>151</v>
      </c>
      <c r="AU143" s="179" t="s">
        <v>156</v>
      </c>
      <c r="AY143" s="15" t="s">
        <v>149</v>
      </c>
      <c r="BE143" s="180">
        <f>IF(N143="základná",J143,0)</f>
        <v>0</v>
      </c>
      <c r="BF143" s="180">
        <f>IF(N143="znížená",J143,0)</f>
        <v>5.2999999999999998</v>
      </c>
      <c r="BG143" s="180">
        <f>IF(N143="zákl. prenesená",J143,0)</f>
        <v>0</v>
      </c>
      <c r="BH143" s="180">
        <f>IF(N143="zníž. prenesená",J143,0)</f>
        <v>0</v>
      </c>
      <c r="BI143" s="180">
        <f>IF(N143="nulová",J143,0)</f>
        <v>0</v>
      </c>
      <c r="BJ143" s="15" t="s">
        <v>156</v>
      </c>
      <c r="BK143" s="180">
        <f>ROUND(I143*H143,2)</f>
        <v>5.2999999999999998</v>
      </c>
      <c r="BL143" s="15" t="s">
        <v>155</v>
      </c>
      <c r="BM143" s="179" t="s">
        <v>150</v>
      </c>
    </row>
    <row r="144" s="2" customFormat="1" ht="21.75" customHeight="1">
      <c r="A144" s="28"/>
      <c r="B144" s="167"/>
      <c r="C144" s="168" t="s">
        <v>219</v>
      </c>
      <c r="D144" s="168" t="s">
        <v>151</v>
      </c>
      <c r="E144" s="169" t="s">
        <v>513</v>
      </c>
      <c r="F144" s="170" t="s">
        <v>514</v>
      </c>
      <c r="G144" s="171" t="s">
        <v>368</v>
      </c>
      <c r="H144" s="172">
        <v>4</v>
      </c>
      <c r="I144" s="173">
        <v>1.3999999999999999</v>
      </c>
      <c r="J144" s="173">
        <f>ROUND(I144*H144,2)</f>
        <v>5.5999999999999996</v>
      </c>
      <c r="K144" s="174"/>
      <c r="L144" s="29"/>
      <c r="M144" s="175" t="s">
        <v>1</v>
      </c>
      <c r="N144" s="176" t="s">
        <v>39</v>
      </c>
      <c r="O144" s="177">
        <v>0</v>
      </c>
      <c r="P144" s="177">
        <f>O144*H144</f>
        <v>0</v>
      </c>
      <c r="Q144" s="177">
        <v>0</v>
      </c>
      <c r="R144" s="177">
        <f>Q144*H144</f>
        <v>0</v>
      </c>
      <c r="S144" s="177">
        <v>0</v>
      </c>
      <c r="T144" s="178">
        <f>S144*H144</f>
        <v>0</v>
      </c>
      <c r="U144" s="28"/>
      <c r="V144" s="28"/>
      <c r="W144" s="28"/>
      <c r="X144" s="28"/>
      <c r="Y144" s="28"/>
      <c r="Z144" s="28"/>
      <c r="AA144" s="28"/>
      <c r="AB144" s="28"/>
      <c r="AC144" s="28"/>
      <c r="AD144" s="28"/>
      <c r="AE144" s="28"/>
      <c r="AR144" s="179" t="s">
        <v>155</v>
      </c>
      <c r="AT144" s="179" t="s">
        <v>151</v>
      </c>
      <c r="AU144" s="179" t="s">
        <v>156</v>
      </c>
      <c r="AY144" s="15" t="s">
        <v>149</v>
      </c>
      <c r="BE144" s="180">
        <f>IF(N144="základná",J144,0)</f>
        <v>0</v>
      </c>
      <c r="BF144" s="180">
        <f>IF(N144="znížená",J144,0)</f>
        <v>5.5999999999999996</v>
      </c>
      <c r="BG144" s="180">
        <f>IF(N144="zákl. prenesená",J144,0)</f>
        <v>0</v>
      </c>
      <c r="BH144" s="180">
        <f>IF(N144="zníž. prenesená",J144,0)</f>
        <v>0</v>
      </c>
      <c r="BI144" s="180">
        <f>IF(N144="nulová",J144,0)</f>
        <v>0</v>
      </c>
      <c r="BJ144" s="15" t="s">
        <v>156</v>
      </c>
      <c r="BK144" s="180">
        <f>ROUND(I144*H144,2)</f>
        <v>5.5999999999999996</v>
      </c>
      <c r="BL144" s="15" t="s">
        <v>155</v>
      </c>
      <c r="BM144" s="179" t="s">
        <v>163</v>
      </c>
    </row>
    <row r="145" s="2" customFormat="1" ht="24.15" customHeight="1">
      <c r="A145" s="28"/>
      <c r="B145" s="167"/>
      <c r="C145" s="168" t="s">
        <v>270</v>
      </c>
      <c r="D145" s="168" t="s">
        <v>151</v>
      </c>
      <c r="E145" s="169" t="s">
        <v>515</v>
      </c>
      <c r="F145" s="170" t="s">
        <v>516</v>
      </c>
      <c r="G145" s="171" t="s">
        <v>368</v>
      </c>
      <c r="H145" s="172">
        <v>4</v>
      </c>
      <c r="I145" s="173">
        <v>2.0499999999999998</v>
      </c>
      <c r="J145" s="173">
        <f>ROUND(I145*H145,2)</f>
        <v>8.1999999999999993</v>
      </c>
      <c r="K145" s="174"/>
      <c r="L145" s="29"/>
      <c r="M145" s="175" t="s">
        <v>1</v>
      </c>
      <c r="N145" s="176" t="s">
        <v>39</v>
      </c>
      <c r="O145" s="177">
        <v>0</v>
      </c>
      <c r="P145" s="177">
        <f>O145*H145</f>
        <v>0</v>
      </c>
      <c r="Q145" s="177">
        <v>0</v>
      </c>
      <c r="R145" s="177">
        <f>Q145*H145</f>
        <v>0</v>
      </c>
      <c r="S145" s="177">
        <v>0</v>
      </c>
      <c r="T145" s="178">
        <f>S145*H145</f>
        <v>0</v>
      </c>
      <c r="U145" s="28"/>
      <c r="V145" s="28"/>
      <c r="W145" s="28"/>
      <c r="X145" s="28"/>
      <c r="Y145" s="28"/>
      <c r="Z145" s="28"/>
      <c r="AA145" s="28"/>
      <c r="AB145" s="28"/>
      <c r="AC145" s="28"/>
      <c r="AD145" s="28"/>
      <c r="AE145" s="28"/>
      <c r="AR145" s="179" t="s">
        <v>155</v>
      </c>
      <c r="AT145" s="179" t="s">
        <v>151</v>
      </c>
      <c r="AU145" s="179" t="s">
        <v>156</v>
      </c>
      <c r="AY145" s="15" t="s">
        <v>149</v>
      </c>
      <c r="BE145" s="180">
        <f>IF(N145="základná",J145,0)</f>
        <v>0</v>
      </c>
      <c r="BF145" s="180">
        <f>IF(N145="znížená",J145,0)</f>
        <v>8.1999999999999993</v>
      </c>
      <c r="BG145" s="180">
        <f>IF(N145="zákl. prenesená",J145,0)</f>
        <v>0</v>
      </c>
      <c r="BH145" s="180">
        <f>IF(N145="zníž. prenesená",J145,0)</f>
        <v>0</v>
      </c>
      <c r="BI145" s="180">
        <f>IF(N145="nulová",J145,0)</f>
        <v>0</v>
      </c>
      <c r="BJ145" s="15" t="s">
        <v>156</v>
      </c>
      <c r="BK145" s="180">
        <f>ROUND(I145*H145,2)</f>
        <v>8.1999999999999993</v>
      </c>
      <c r="BL145" s="15" t="s">
        <v>155</v>
      </c>
      <c r="BM145" s="179" t="s">
        <v>172</v>
      </c>
    </row>
    <row r="146" s="2" customFormat="1" ht="24.15" customHeight="1">
      <c r="A146" s="28"/>
      <c r="B146" s="167"/>
      <c r="C146" s="168" t="s">
        <v>7</v>
      </c>
      <c r="D146" s="168" t="s">
        <v>151</v>
      </c>
      <c r="E146" s="169" t="s">
        <v>517</v>
      </c>
      <c r="F146" s="170" t="s">
        <v>518</v>
      </c>
      <c r="G146" s="171" t="s">
        <v>368</v>
      </c>
      <c r="H146" s="172">
        <v>2</v>
      </c>
      <c r="I146" s="173">
        <v>1.3999999999999999</v>
      </c>
      <c r="J146" s="173">
        <f>ROUND(I146*H146,2)</f>
        <v>2.7999999999999998</v>
      </c>
      <c r="K146" s="174"/>
      <c r="L146" s="29"/>
      <c r="M146" s="175" t="s">
        <v>1</v>
      </c>
      <c r="N146" s="176" t="s">
        <v>39</v>
      </c>
      <c r="O146" s="177">
        <v>0</v>
      </c>
      <c r="P146" s="177">
        <f>O146*H146</f>
        <v>0</v>
      </c>
      <c r="Q146" s="177">
        <v>0</v>
      </c>
      <c r="R146" s="177">
        <f>Q146*H146</f>
        <v>0</v>
      </c>
      <c r="S146" s="177">
        <v>0</v>
      </c>
      <c r="T146" s="178">
        <f>S146*H146</f>
        <v>0</v>
      </c>
      <c r="U146" s="28"/>
      <c r="V146" s="28"/>
      <c r="W146" s="28"/>
      <c r="X146" s="28"/>
      <c r="Y146" s="28"/>
      <c r="Z146" s="28"/>
      <c r="AA146" s="28"/>
      <c r="AB146" s="28"/>
      <c r="AC146" s="28"/>
      <c r="AD146" s="28"/>
      <c r="AE146" s="28"/>
      <c r="AR146" s="179" t="s">
        <v>155</v>
      </c>
      <c r="AT146" s="179" t="s">
        <v>151</v>
      </c>
      <c r="AU146" s="179" t="s">
        <v>156</v>
      </c>
      <c r="AY146" s="15" t="s">
        <v>149</v>
      </c>
      <c r="BE146" s="180">
        <f>IF(N146="základná",J146,0)</f>
        <v>0</v>
      </c>
      <c r="BF146" s="180">
        <f>IF(N146="znížená",J146,0)</f>
        <v>2.7999999999999998</v>
      </c>
      <c r="BG146" s="180">
        <f>IF(N146="zákl. prenesená",J146,0)</f>
        <v>0</v>
      </c>
      <c r="BH146" s="180">
        <f>IF(N146="zníž. prenesená",J146,0)</f>
        <v>0</v>
      </c>
      <c r="BI146" s="180">
        <f>IF(N146="nulová",J146,0)</f>
        <v>0</v>
      </c>
      <c r="BJ146" s="15" t="s">
        <v>156</v>
      </c>
      <c r="BK146" s="180">
        <f>ROUND(I146*H146,2)</f>
        <v>2.7999999999999998</v>
      </c>
      <c r="BL146" s="15" t="s">
        <v>155</v>
      </c>
      <c r="BM146" s="179" t="s">
        <v>176</v>
      </c>
    </row>
    <row r="147" s="2" customFormat="1" ht="24.15" customHeight="1">
      <c r="A147" s="28"/>
      <c r="B147" s="167"/>
      <c r="C147" s="168" t="s">
        <v>230</v>
      </c>
      <c r="D147" s="168" t="s">
        <v>151</v>
      </c>
      <c r="E147" s="169" t="s">
        <v>519</v>
      </c>
      <c r="F147" s="170" t="s">
        <v>520</v>
      </c>
      <c r="G147" s="171" t="s">
        <v>368</v>
      </c>
      <c r="H147" s="172">
        <v>2</v>
      </c>
      <c r="I147" s="173">
        <v>2.3700000000000001</v>
      </c>
      <c r="J147" s="173">
        <f>ROUND(I147*H147,2)</f>
        <v>4.7400000000000002</v>
      </c>
      <c r="K147" s="174"/>
      <c r="L147" s="29"/>
      <c r="M147" s="175" t="s">
        <v>1</v>
      </c>
      <c r="N147" s="176" t="s">
        <v>39</v>
      </c>
      <c r="O147" s="177">
        <v>0</v>
      </c>
      <c r="P147" s="177">
        <f>O147*H147</f>
        <v>0</v>
      </c>
      <c r="Q147" s="177">
        <v>0</v>
      </c>
      <c r="R147" s="177">
        <f>Q147*H147</f>
        <v>0</v>
      </c>
      <c r="S147" s="177">
        <v>0</v>
      </c>
      <c r="T147" s="178">
        <f>S147*H147</f>
        <v>0</v>
      </c>
      <c r="U147" s="28"/>
      <c r="V147" s="28"/>
      <c r="W147" s="28"/>
      <c r="X147" s="28"/>
      <c r="Y147" s="28"/>
      <c r="Z147" s="28"/>
      <c r="AA147" s="28"/>
      <c r="AB147" s="28"/>
      <c r="AC147" s="28"/>
      <c r="AD147" s="28"/>
      <c r="AE147" s="28"/>
      <c r="AR147" s="179" t="s">
        <v>155</v>
      </c>
      <c r="AT147" s="179" t="s">
        <v>151</v>
      </c>
      <c r="AU147" s="179" t="s">
        <v>156</v>
      </c>
      <c r="AY147" s="15" t="s">
        <v>149</v>
      </c>
      <c r="BE147" s="180">
        <f>IF(N147="základná",J147,0)</f>
        <v>0</v>
      </c>
      <c r="BF147" s="180">
        <f>IF(N147="znížená",J147,0)</f>
        <v>4.7400000000000002</v>
      </c>
      <c r="BG147" s="180">
        <f>IF(N147="zákl. prenesená",J147,0)</f>
        <v>0</v>
      </c>
      <c r="BH147" s="180">
        <f>IF(N147="zníž. prenesená",J147,0)</f>
        <v>0</v>
      </c>
      <c r="BI147" s="180">
        <f>IF(N147="nulová",J147,0)</f>
        <v>0</v>
      </c>
      <c r="BJ147" s="15" t="s">
        <v>156</v>
      </c>
      <c r="BK147" s="180">
        <f>ROUND(I147*H147,2)</f>
        <v>4.7400000000000002</v>
      </c>
      <c r="BL147" s="15" t="s">
        <v>155</v>
      </c>
      <c r="BM147" s="179" t="s">
        <v>381</v>
      </c>
    </row>
    <row r="148" s="2" customFormat="1" ht="24.15" customHeight="1">
      <c r="A148" s="28"/>
      <c r="B148" s="167"/>
      <c r="C148" s="168" t="s">
        <v>225</v>
      </c>
      <c r="D148" s="168" t="s">
        <v>151</v>
      </c>
      <c r="E148" s="169" t="s">
        <v>556</v>
      </c>
      <c r="F148" s="170" t="s">
        <v>942</v>
      </c>
      <c r="G148" s="171" t="s">
        <v>154</v>
      </c>
      <c r="H148" s="172">
        <v>0.10000000000000001</v>
      </c>
      <c r="I148" s="173">
        <v>69.650000000000006</v>
      </c>
      <c r="J148" s="173">
        <f>ROUND(I148*H148,2)</f>
        <v>6.9699999999999998</v>
      </c>
      <c r="K148" s="174"/>
      <c r="L148" s="29"/>
      <c r="M148" s="175" t="s">
        <v>1</v>
      </c>
      <c r="N148" s="176" t="s">
        <v>39</v>
      </c>
      <c r="O148" s="177">
        <v>0</v>
      </c>
      <c r="P148" s="177">
        <f>O148*H148</f>
        <v>0</v>
      </c>
      <c r="Q148" s="177">
        <v>0</v>
      </c>
      <c r="R148" s="177">
        <f>Q148*H148</f>
        <v>0</v>
      </c>
      <c r="S148" s="177">
        <v>0</v>
      </c>
      <c r="T148" s="178">
        <f>S148*H148</f>
        <v>0</v>
      </c>
      <c r="U148" s="28"/>
      <c r="V148" s="28"/>
      <c r="W148" s="28"/>
      <c r="X148" s="28"/>
      <c r="Y148" s="28"/>
      <c r="Z148" s="28"/>
      <c r="AA148" s="28"/>
      <c r="AB148" s="28"/>
      <c r="AC148" s="28"/>
      <c r="AD148" s="28"/>
      <c r="AE148" s="28"/>
      <c r="AR148" s="179" t="s">
        <v>155</v>
      </c>
      <c r="AT148" s="179" t="s">
        <v>151</v>
      </c>
      <c r="AU148" s="179" t="s">
        <v>156</v>
      </c>
      <c r="AY148" s="15" t="s">
        <v>149</v>
      </c>
      <c r="BE148" s="180">
        <f>IF(N148="základná",J148,0)</f>
        <v>0</v>
      </c>
      <c r="BF148" s="180">
        <f>IF(N148="znížená",J148,0)</f>
        <v>6.9699999999999998</v>
      </c>
      <c r="BG148" s="180">
        <f>IF(N148="zákl. prenesená",J148,0)</f>
        <v>0</v>
      </c>
      <c r="BH148" s="180">
        <f>IF(N148="zníž. prenesená",J148,0)</f>
        <v>0</v>
      </c>
      <c r="BI148" s="180">
        <f>IF(N148="nulová",J148,0)</f>
        <v>0</v>
      </c>
      <c r="BJ148" s="15" t="s">
        <v>156</v>
      </c>
      <c r="BK148" s="180">
        <f>ROUND(I148*H148,2)</f>
        <v>6.9699999999999998</v>
      </c>
      <c r="BL148" s="15" t="s">
        <v>155</v>
      </c>
      <c r="BM148" s="179" t="s">
        <v>385</v>
      </c>
    </row>
    <row r="149" s="2" customFormat="1" ht="21.75" customHeight="1">
      <c r="A149" s="28"/>
      <c r="B149" s="167"/>
      <c r="C149" s="168" t="s">
        <v>276</v>
      </c>
      <c r="D149" s="168" t="s">
        <v>151</v>
      </c>
      <c r="E149" s="169" t="s">
        <v>559</v>
      </c>
      <c r="F149" s="170" t="s">
        <v>560</v>
      </c>
      <c r="G149" s="171" t="s">
        <v>368</v>
      </c>
      <c r="H149" s="172">
        <v>2</v>
      </c>
      <c r="I149" s="173">
        <v>15.48</v>
      </c>
      <c r="J149" s="173">
        <f>ROUND(I149*H149,2)</f>
        <v>30.960000000000001</v>
      </c>
      <c r="K149" s="174"/>
      <c r="L149" s="29"/>
      <c r="M149" s="175" t="s">
        <v>1</v>
      </c>
      <c r="N149" s="176" t="s">
        <v>39</v>
      </c>
      <c r="O149" s="177">
        <v>0</v>
      </c>
      <c r="P149" s="177">
        <f>O149*H149</f>
        <v>0</v>
      </c>
      <c r="Q149" s="177">
        <v>0</v>
      </c>
      <c r="R149" s="177">
        <f>Q149*H149</f>
        <v>0</v>
      </c>
      <c r="S149" s="177">
        <v>0</v>
      </c>
      <c r="T149" s="178">
        <f>S149*H149</f>
        <v>0</v>
      </c>
      <c r="U149" s="28"/>
      <c r="V149" s="28"/>
      <c r="W149" s="28"/>
      <c r="X149" s="28"/>
      <c r="Y149" s="28"/>
      <c r="Z149" s="28"/>
      <c r="AA149" s="28"/>
      <c r="AB149" s="28"/>
      <c r="AC149" s="28"/>
      <c r="AD149" s="28"/>
      <c r="AE149" s="28"/>
      <c r="AR149" s="179" t="s">
        <v>155</v>
      </c>
      <c r="AT149" s="179" t="s">
        <v>151</v>
      </c>
      <c r="AU149" s="179" t="s">
        <v>156</v>
      </c>
      <c r="AY149" s="15" t="s">
        <v>149</v>
      </c>
      <c r="BE149" s="180">
        <f>IF(N149="základná",J149,0)</f>
        <v>0</v>
      </c>
      <c r="BF149" s="180">
        <f>IF(N149="znížená",J149,0)</f>
        <v>30.960000000000001</v>
      </c>
      <c r="BG149" s="180">
        <f>IF(N149="zákl. prenesená",J149,0)</f>
        <v>0</v>
      </c>
      <c r="BH149" s="180">
        <f>IF(N149="zníž. prenesená",J149,0)</f>
        <v>0</v>
      </c>
      <c r="BI149" s="180">
        <f>IF(N149="nulová",J149,0)</f>
        <v>0</v>
      </c>
      <c r="BJ149" s="15" t="s">
        <v>156</v>
      </c>
      <c r="BK149" s="180">
        <f>ROUND(I149*H149,2)</f>
        <v>30.960000000000001</v>
      </c>
      <c r="BL149" s="15" t="s">
        <v>155</v>
      </c>
      <c r="BM149" s="179" t="s">
        <v>388</v>
      </c>
    </row>
    <row r="150" s="2" customFormat="1" ht="21.75" customHeight="1">
      <c r="A150" s="28"/>
      <c r="B150" s="167"/>
      <c r="C150" s="168" t="s">
        <v>229</v>
      </c>
      <c r="D150" s="168" t="s">
        <v>151</v>
      </c>
      <c r="E150" s="169" t="s">
        <v>568</v>
      </c>
      <c r="F150" s="170" t="s">
        <v>569</v>
      </c>
      <c r="G150" s="171" t="s">
        <v>368</v>
      </c>
      <c r="H150" s="172">
        <v>225</v>
      </c>
      <c r="I150" s="173">
        <v>1.6699999999999999</v>
      </c>
      <c r="J150" s="173">
        <f>ROUND(I150*H150,2)</f>
        <v>375.75</v>
      </c>
      <c r="K150" s="174"/>
      <c r="L150" s="29"/>
      <c r="M150" s="175" t="s">
        <v>1</v>
      </c>
      <c r="N150" s="176" t="s">
        <v>39</v>
      </c>
      <c r="O150" s="177">
        <v>0</v>
      </c>
      <c r="P150" s="177">
        <f>O150*H150</f>
        <v>0</v>
      </c>
      <c r="Q150" s="177">
        <v>0</v>
      </c>
      <c r="R150" s="177">
        <f>Q150*H150</f>
        <v>0</v>
      </c>
      <c r="S150" s="177">
        <v>0</v>
      </c>
      <c r="T150" s="178">
        <f>S150*H150</f>
        <v>0</v>
      </c>
      <c r="U150" s="28"/>
      <c r="V150" s="28"/>
      <c r="W150" s="28"/>
      <c r="X150" s="28"/>
      <c r="Y150" s="28"/>
      <c r="Z150" s="28"/>
      <c r="AA150" s="28"/>
      <c r="AB150" s="28"/>
      <c r="AC150" s="28"/>
      <c r="AD150" s="28"/>
      <c r="AE150" s="28"/>
      <c r="AR150" s="179" t="s">
        <v>155</v>
      </c>
      <c r="AT150" s="179" t="s">
        <v>151</v>
      </c>
      <c r="AU150" s="179" t="s">
        <v>156</v>
      </c>
      <c r="AY150" s="15" t="s">
        <v>149</v>
      </c>
      <c r="BE150" s="180">
        <f>IF(N150="základná",J150,0)</f>
        <v>0</v>
      </c>
      <c r="BF150" s="180">
        <f>IF(N150="znížená",J150,0)</f>
        <v>375.75</v>
      </c>
      <c r="BG150" s="180">
        <f>IF(N150="zákl. prenesená",J150,0)</f>
        <v>0</v>
      </c>
      <c r="BH150" s="180">
        <f>IF(N150="zníž. prenesená",J150,0)</f>
        <v>0</v>
      </c>
      <c r="BI150" s="180">
        <f>IF(N150="nulová",J150,0)</f>
        <v>0</v>
      </c>
      <c r="BJ150" s="15" t="s">
        <v>156</v>
      </c>
      <c r="BK150" s="180">
        <f>ROUND(I150*H150,2)</f>
        <v>375.75</v>
      </c>
      <c r="BL150" s="15" t="s">
        <v>155</v>
      </c>
      <c r="BM150" s="179" t="s">
        <v>391</v>
      </c>
    </row>
    <row r="151" s="2" customFormat="1" ht="24.15" customHeight="1">
      <c r="A151" s="28"/>
      <c r="B151" s="167"/>
      <c r="C151" s="168" t="s">
        <v>283</v>
      </c>
      <c r="D151" s="168" t="s">
        <v>151</v>
      </c>
      <c r="E151" s="169" t="s">
        <v>594</v>
      </c>
      <c r="F151" s="170" t="s">
        <v>895</v>
      </c>
      <c r="G151" s="171" t="s">
        <v>368</v>
      </c>
      <c r="H151" s="172">
        <v>50</v>
      </c>
      <c r="I151" s="173">
        <v>2.0899999999999999</v>
      </c>
      <c r="J151" s="173">
        <f>ROUND(I151*H151,2)</f>
        <v>104.5</v>
      </c>
      <c r="K151" s="174"/>
      <c r="L151" s="29"/>
      <c r="M151" s="175" t="s">
        <v>1</v>
      </c>
      <c r="N151" s="176" t="s">
        <v>39</v>
      </c>
      <c r="O151" s="177">
        <v>0</v>
      </c>
      <c r="P151" s="177">
        <f>O151*H151</f>
        <v>0</v>
      </c>
      <c r="Q151" s="177">
        <v>0</v>
      </c>
      <c r="R151" s="177">
        <f>Q151*H151</f>
        <v>0</v>
      </c>
      <c r="S151" s="177">
        <v>0</v>
      </c>
      <c r="T151" s="178">
        <f>S151*H151</f>
        <v>0</v>
      </c>
      <c r="U151" s="28"/>
      <c r="V151" s="28"/>
      <c r="W151" s="28"/>
      <c r="X151" s="28"/>
      <c r="Y151" s="28"/>
      <c r="Z151" s="28"/>
      <c r="AA151" s="28"/>
      <c r="AB151" s="28"/>
      <c r="AC151" s="28"/>
      <c r="AD151" s="28"/>
      <c r="AE151" s="28"/>
      <c r="AR151" s="179" t="s">
        <v>155</v>
      </c>
      <c r="AT151" s="179" t="s">
        <v>151</v>
      </c>
      <c r="AU151" s="179" t="s">
        <v>156</v>
      </c>
      <c r="AY151" s="15" t="s">
        <v>149</v>
      </c>
      <c r="BE151" s="180">
        <f>IF(N151="základná",J151,0)</f>
        <v>0</v>
      </c>
      <c r="BF151" s="180">
        <f>IF(N151="znížená",J151,0)</f>
        <v>104.5</v>
      </c>
      <c r="BG151" s="180">
        <f>IF(N151="zákl. prenesená",J151,0)</f>
        <v>0</v>
      </c>
      <c r="BH151" s="180">
        <f>IF(N151="zníž. prenesená",J151,0)</f>
        <v>0</v>
      </c>
      <c r="BI151" s="180">
        <f>IF(N151="nulová",J151,0)</f>
        <v>0</v>
      </c>
      <c r="BJ151" s="15" t="s">
        <v>156</v>
      </c>
      <c r="BK151" s="180">
        <f>ROUND(I151*H151,2)</f>
        <v>104.5</v>
      </c>
      <c r="BL151" s="15" t="s">
        <v>155</v>
      </c>
      <c r="BM151" s="179" t="s">
        <v>398</v>
      </c>
    </row>
    <row r="152" s="2" customFormat="1" ht="16.5" customHeight="1">
      <c r="A152" s="28"/>
      <c r="B152" s="167"/>
      <c r="C152" s="168" t="s">
        <v>244</v>
      </c>
      <c r="D152" s="168" t="s">
        <v>151</v>
      </c>
      <c r="E152" s="169" t="s">
        <v>943</v>
      </c>
      <c r="F152" s="170" t="s">
        <v>944</v>
      </c>
      <c r="G152" s="171" t="s">
        <v>368</v>
      </c>
      <c r="H152" s="172">
        <v>3</v>
      </c>
      <c r="I152" s="173">
        <v>3.4900000000000002</v>
      </c>
      <c r="J152" s="173">
        <f>ROUND(I152*H152,2)</f>
        <v>10.470000000000001</v>
      </c>
      <c r="K152" s="174"/>
      <c r="L152" s="29"/>
      <c r="M152" s="175" t="s">
        <v>1</v>
      </c>
      <c r="N152" s="176" t="s">
        <v>39</v>
      </c>
      <c r="O152" s="177">
        <v>0</v>
      </c>
      <c r="P152" s="177">
        <f>O152*H152</f>
        <v>0</v>
      </c>
      <c r="Q152" s="177">
        <v>0</v>
      </c>
      <c r="R152" s="177">
        <f>Q152*H152</f>
        <v>0</v>
      </c>
      <c r="S152" s="177">
        <v>0</v>
      </c>
      <c r="T152" s="178">
        <f>S152*H152</f>
        <v>0</v>
      </c>
      <c r="U152" s="28"/>
      <c r="V152" s="28"/>
      <c r="W152" s="28"/>
      <c r="X152" s="28"/>
      <c r="Y152" s="28"/>
      <c r="Z152" s="28"/>
      <c r="AA152" s="28"/>
      <c r="AB152" s="28"/>
      <c r="AC152" s="28"/>
      <c r="AD152" s="28"/>
      <c r="AE152" s="28"/>
      <c r="AR152" s="179" t="s">
        <v>155</v>
      </c>
      <c r="AT152" s="179" t="s">
        <v>151</v>
      </c>
      <c r="AU152" s="179" t="s">
        <v>156</v>
      </c>
      <c r="AY152" s="15" t="s">
        <v>149</v>
      </c>
      <c r="BE152" s="180">
        <f>IF(N152="základná",J152,0)</f>
        <v>0</v>
      </c>
      <c r="BF152" s="180">
        <f>IF(N152="znížená",J152,0)</f>
        <v>10.470000000000001</v>
      </c>
      <c r="BG152" s="180">
        <f>IF(N152="zákl. prenesená",J152,0)</f>
        <v>0</v>
      </c>
      <c r="BH152" s="180">
        <f>IF(N152="zníž. prenesená",J152,0)</f>
        <v>0</v>
      </c>
      <c r="BI152" s="180">
        <f>IF(N152="nulová",J152,0)</f>
        <v>0</v>
      </c>
      <c r="BJ152" s="15" t="s">
        <v>156</v>
      </c>
      <c r="BK152" s="180">
        <f>ROUND(I152*H152,2)</f>
        <v>10.470000000000001</v>
      </c>
      <c r="BL152" s="15" t="s">
        <v>155</v>
      </c>
      <c r="BM152" s="179" t="s">
        <v>399</v>
      </c>
    </row>
    <row r="153" s="2" customFormat="1" ht="16.5" customHeight="1">
      <c r="A153" s="28"/>
      <c r="B153" s="167"/>
      <c r="C153" s="168" t="s">
        <v>293</v>
      </c>
      <c r="D153" s="168" t="s">
        <v>151</v>
      </c>
      <c r="E153" s="169" t="s">
        <v>945</v>
      </c>
      <c r="F153" s="170" t="s">
        <v>946</v>
      </c>
      <c r="G153" s="171" t="s">
        <v>368</v>
      </c>
      <c r="H153" s="172">
        <v>3</v>
      </c>
      <c r="I153" s="173">
        <v>3.4199999999999999</v>
      </c>
      <c r="J153" s="173">
        <f>ROUND(I153*H153,2)</f>
        <v>10.26</v>
      </c>
      <c r="K153" s="174"/>
      <c r="L153" s="29"/>
      <c r="M153" s="175" t="s">
        <v>1</v>
      </c>
      <c r="N153" s="176" t="s">
        <v>39</v>
      </c>
      <c r="O153" s="177">
        <v>0</v>
      </c>
      <c r="P153" s="177">
        <f>O153*H153</f>
        <v>0</v>
      </c>
      <c r="Q153" s="177">
        <v>0</v>
      </c>
      <c r="R153" s="177">
        <f>Q153*H153</f>
        <v>0</v>
      </c>
      <c r="S153" s="177">
        <v>0</v>
      </c>
      <c r="T153" s="178">
        <f>S153*H153</f>
        <v>0</v>
      </c>
      <c r="U153" s="28"/>
      <c r="V153" s="28"/>
      <c r="W153" s="28"/>
      <c r="X153" s="28"/>
      <c r="Y153" s="28"/>
      <c r="Z153" s="28"/>
      <c r="AA153" s="28"/>
      <c r="AB153" s="28"/>
      <c r="AC153" s="28"/>
      <c r="AD153" s="28"/>
      <c r="AE153" s="28"/>
      <c r="AR153" s="179" t="s">
        <v>155</v>
      </c>
      <c r="AT153" s="179" t="s">
        <v>151</v>
      </c>
      <c r="AU153" s="179" t="s">
        <v>156</v>
      </c>
      <c r="AY153" s="15" t="s">
        <v>149</v>
      </c>
      <c r="BE153" s="180">
        <f>IF(N153="základná",J153,0)</f>
        <v>0</v>
      </c>
      <c r="BF153" s="180">
        <f>IF(N153="znížená",J153,0)</f>
        <v>10.26</v>
      </c>
      <c r="BG153" s="180">
        <f>IF(N153="zákl. prenesená",J153,0)</f>
        <v>0</v>
      </c>
      <c r="BH153" s="180">
        <f>IF(N153="zníž. prenesená",J153,0)</f>
        <v>0</v>
      </c>
      <c r="BI153" s="180">
        <f>IF(N153="nulová",J153,0)</f>
        <v>0</v>
      </c>
      <c r="BJ153" s="15" t="s">
        <v>156</v>
      </c>
      <c r="BK153" s="180">
        <f>ROUND(I153*H153,2)</f>
        <v>10.26</v>
      </c>
      <c r="BL153" s="15" t="s">
        <v>155</v>
      </c>
      <c r="BM153" s="179" t="s">
        <v>539</v>
      </c>
    </row>
    <row r="154" s="2" customFormat="1" ht="16.5" customHeight="1">
      <c r="A154" s="28"/>
      <c r="B154" s="167"/>
      <c r="C154" s="168" t="s">
        <v>249</v>
      </c>
      <c r="D154" s="168" t="s">
        <v>151</v>
      </c>
      <c r="E154" s="169" t="s">
        <v>947</v>
      </c>
      <c r="F154" s="170" t="s">
        <v>948</v>
      </c>
      <c r="G154" s="171" t="s">
        <v>368</v>
      </c>
      <c r="H154" s="172">
        <v>4</v>
      </c>
      <c r="I154" s="173">
        <v>3.4900000000000002</v>
      </c>
      <c r="J154" s="173">
        <f>ROUND(I154*H154,2)</f>
        <v>13.960000000000001</v>
      </c>
      <c r="K154" s="174"/>
      <c r="L154" s="29"/>
      <c r="M154" s="175" t="s">
        <v>1</v>
      </c>
      <c r="N154" s="176" t="s">
        <v>39</v>
      </c>
      <c r="O154" s="177">
        <v>0</v>
      </c>
      <c r="P154" s="177">
        <f>O154*H154</f>
        <v>0</v>
      </c>
      <c r="Q154" s="177">
        <v>0</v>
      </c>
      <c r="R154" s="177">
        <f>Q154*H154</f>
        <v>0</v>
      </c>
      <c r="S154" s="177">
        <v>0</v>
      </c>
      <c r="T154" s="178">
        <f>S154*H154</f>
        <v>0</v>
      </c>
      <c r="U154" s="28"/>
      <c r="V154" s="28"/>
      <c r="W154" s="28"/>
      <c r="X154" s="28"/>
      <c r="Y154" s="28"/>
      <c r="Z154" s="28"/>
      <c r="AA154" s="28"/>
      <c r="AB154" s="28"/>
      <c r="AC154" s="28"/>
      <c r="AD154" s="28"/>
      <c r="AE154" s="28"/>
      <c r="AR154" s="179" t="s">
        <v>155</v>
      </c>
      <c r="AT154" s="179" t="s">
        <v>151</v>
      </c>
      <c r="AU154" s="179" t="s">
        <v>156</v>
      </c>
      <c r="AY154" s="15" t="s">
        <v>149</v>
      </c>
      <c r="BE154" s="180">
        <f>IF(N154="základná",J154,0)</f>
        <v>0</v>
      </c>
      <c r="BF154" s="180">
        <f>IF(N154="znížená",J154,0)</f>
        <v>13.960000000000001</v>
      </c>
      <c r="BG154" s="180">
        <f>IF(N154="zákl. prenesená",J154,0)</f>
        <v>0</v>
      </c>
      <c r="BH154" s="180">
        <f>IF(N154="zníž. prenesená",J154,0)</f>
        <v>0</v>
      </c>
      <c r="BI154" s="180">
        <f>IF(N154="nulová",J154,0)</f>
        <v>0</v>
      </c>
      <c r="BJ154" s="15" t="s">
        <v>156</v>
      </c>
      <c r="BK154" s="180">
        <f>ROUND(I154*H154,2)</f>
        <v>13.960000000000001</v>
      </c>
      <c r="BL154" s="15" t="s">
        <v>155</v>
      </c>
      <c r="BM154" s="179" t="s">
        <v>542</v>
      </c>
    </row>
    <row r="155" s="2" customFormat="1" ht="16.5" customHeight="1">
      <c r="A155" s="28"/>
      <c r="B155" s="167"/>
      <c r="C155" s="168" t="s">
        <v>300</v>
      </c>
      <c r="D155" s="168" t="s">
        <v>151</v>
      </c>
      <c r="E155" s="169" t="s">
        <v>949</v>
      </c>
      <c r="F155" s="170" t="s">
        <v>950</v>
      </c>
      <c r="G155" s="171" t="s">
        <v>368</v>
      </c>
      <c r="H155" s="172">
        <v>4</v>
      </c>
      <c r="I155" s="173">
        <v>4.7000000000000002</v>
      </c>
      <c r="J155" s="173">
        <f>ROUND(I155*H155,2)</f>
        <v>18.800000000000001</v>
      </c>
      <c r="K155" s="174"/>
      <c r="L155" s="29"/>
      <c r="M155" s="175" t="s">
        <v>1</v>
      </c>
      <c r="N155" s="176" t="s">
        <v>39</v>
      </c>
      <c r="O155" s="177">
        <v>0</v>
      </c>
      <c r="P155" s="177">
        <f>O155*H155</f>
        <v>0</v>
      </c>
      <c r="Q155" s="177">
        <v>0</v>
      </c>
      <c r="R155" s="177">
        <f>Q155*H155</f>
        <v>0</v>
      </c>
      <c r="S155" s="177">
        <v>0</v>
      </c>
      <c r="T155" s="178">
        <f>S155*H155</f>
        <v>0</v>
      </c>
      <c r="U155" s="28"/>
      <c r="V155" s="28"/>
      <c r="W155" s="28"/>
      <c r="X155" s="28"/>
      <c r="Y155" s="28"/>
      <c r="Z155" s="28"/>
      <c r="AA155" s="28"/>
      <c r="AB155" s="28"/>
      <c r="AC155" s="28"/>
      <c r="AD155" s="28"/>
      <c r="AE155" s="28"/>
      <c r="AR155" s="179" t="s">
        <v>155</v>
      </c>
      <c r="AT155" s="179" t="s">
        <v>151</v>
      </c>
      <c r="AU155" s="179" t="s">
        <v>156</v>
      </c>
      <c r="AY155" s="15" t="s">
        <v>149</v>
      </c>
      <c r="BE155" s="180">
        <f>IF(N155="základná",J155,0)</f>
        <v>0</v>
      </c>
      <c r="BF155" s="180">
        <f>IF(N155="znížená",J155,0)</f>
        <v>18.800000000000001</v>
      </c>
      <c r="BG155" s="180">
        <f>IF(N155="zákl. prenesená",J155,0)</f>
        <v>0</v>
      </c>
      <c r="BH155" s="180">
        <f>IF(N155="zníž. prenesená",J155,0)</f>
        <v>0</v>
      </c>
      <c r="BI155" s="180">
        <f>IF(N155="nulová",J155,0)</f>
        <v>0</v>
      </c>
      <c r="BJ155" s="15" t="s">
        <v>156</v>
      </c>
      <c r="BK155" s="180">
        <f>ROUND(I155*H155,2)</f>
        <v>18.800000000000001</v>
      </c>
      <c r="BL155" s="15" t="s">
        <v>155</v>
      </c>
      <c r="BM155" s="179" t="s">
        <v>546</v>
      </c>
    </row>
    <row r="156" s="2" customFormat="1" ht="16.5" customHeight="1">
      <c r="A156" s="28"/>
      <c r="B156" s="167"/>
      <c r="C156" s="168" t="s">
        <v>253</v>
      </c>
      <c r="D156" s="168" t="s">
        <v>151</v>
      </c>
      <c r="E156" s="169" t="s">
        <v>951</v>
      </c>
      <c r="F156" s="170" t="s">
        <v>952</v>
      </c>
      <c r="G156" s="171" t="s">
        <v>368</v>
      </c>
      <c r="H156" s="172">
        <v>2</v>
      </c>
      <c r="I156" s="173">
        <v>3.4900000000000002</v>
      </c>
      <c r="J156" s="173">
        <f>ROUND(I156*H156,2)</f>
        <v>6.9800000000000004</v>
      </c>
      <c r="K156" s="174"/>
      <c r="L156" s="29"/>
      <c r="M156" s="175" t="s">
        <v>1</v>
      </c>
      <c r="N156" s="176" t="s">
        <v>39</v>
      </c>
      <c r="O156" s="177">
        <v>0</v>
      </c>
      <c r="P156" s="177">
        <f>O156*H156</f>
        <v>0</v>
      </c>
      <c r="Q156" s="177">
        <v>0</v>
      </c>
      <c r="R156" s="177">
        <f>Q156*H156</f>
        <v>0</v>
      </c>
      <c r="S156" s="177">
        <v>0</v>
      </c>
      <c r="T156" s="178">
        <f>S156*H156</f>
        <v>0</v>
      </c>
      <c r="U156" s="28"/>
      <c r="V156" s="28"/>
      <c r="W156" s="28"/>
      <c r="X156" s="28"/>
      <c r="Y156" s="28"/>
      <c r="Z156" s="28"/>
      <c r="AA156" s="28"/>
      <c r="AB156" s="28"/>
      <c r="AC156" s="28"/>
      <c r="AD156" s="28"/>
      <c r="AE156" s="28"/>
      <c r="AR156" s="179" t="s">
        <v>155</v>
      </c>
      <c r="AT156" s="179" t="s">
        <v>151</v>
      </c>
      <c r="AU156" s="179" t="s">
        <v>156</v>
      </c>
      <c r="AY156" s="15" t="s">
        <v>149</v>
      </c>
      <c r="BE156" s="180">
        <f>IF(N156="základná",J156,0)</f>
        <v>0</v>
      </c>
      <c r="BF156" s="180">
        <f>IF(N156="znížená",J156,0)</f>
        <v>6.9800000000000004</v>
      </c>
      <c r="BG156" s="180">
        <f>IF(N156="zákl. prenesená",J156,0)</f>
        <v>0</v>
      </c>
      <c r="BH156" s="180">
        <f>IF(N156="zníž. prenesená",J156,0)</f>
        <v>0</v>
      </c>
      <c r="BI156" s="180">
        <f>IF(N156="nulová",J156,0)</f>
        <v>0</v>
      </c>
      <c r="BJ156" s="15" t="s">
        <v>156</v>
      </c>
      <c r="BK156" s="180">
        <f>ROUND(I156*H156,2)</f>
        <v>6.9800000000000004</v>
      </c>
      <c r="BL156" s="15" t="s">
        <v>155</v>
      </c>
      <c r="BM156" s="179" t="s">
        <v>549</v>
      </c>
    </row>
    <row r="157" s="2" customFormat="1" ht="16.5" customHeight="1">
      <c r="A157" s="28"/>
      <c r="B157" s="167"/>
      <c r="C157" s="168" t="s">
        <v>307</v>
      </c>
      <c r="D157" s="168" t="s">
        <v>151</v>
      </c>
      <c r="E157" s="169" t="s">
        <v>953</v>
      </c>
      <c r="F157" s="170" t="s">
        <v>954</v>
      </c>
      <c r="G157" s="171" t="s">
        <v>368</v>
      </c>
      <c r="H157" s="172">
        <v>2</v>
      </c>
      <c r="I157" s="173">
        <v>3.6899999999999999</v>
      </c>
      <c r="J157" s="173">
        <f>ROUND(I157*H157,2)</f>
        <v>7.3799999999999999</v>
      </c>
      <c r="K157" s="174"/>
      <c r="L157" s="29"/>
      <c r="M157" s="175" t="s">
        <v>1</v>
      </c>
      <c r="N157" s="176" t="s">
        <v>39</v>
      </c>
      <c r="O157" s="177">
        <v>0</v>
      </c>
      <c r="P157" s="177">
        <f>O157*H157</f>
        <v>0</v>
      </c>
      <c r="Q157" s="177">
        <v>0</v>
      </c>
      <c r="R157" s="177">
        <f>Q157*H157</f>
        <v>0</v>
      </c>
      <c r="S157" s="177">
        <v>0</v>
      </c>
      <c r="T157" s="178">
        <f>S157*H157</f>
        <v>0</v>
      </c>
      <c r="U157" s="28"/>
      <c r="V157" s="28"/>
      <c r="W157" s="28"/>
      <c r="X157" s="28"/>
      <c r="Y157" s="28"/>
      <c r="Z157" s="28"/>
      <c r="AA157" s="28"/>
      <c r="AB157" s="28"/>
      <c r="AC157" s="28"/>
      <c r="AD157" s="28"/>
      <c r="AE157" s="28"/>
      <c r="AR157" s="179" t="s">
        <v>155</v>
      </c>
      <c r="AT157" s="179" t="s">
        <v>151</v>
      </c>
      <c r="AU157" s="179" t="s">
        <v>156</v>
      </c>
      <c r="AY157" s="15" t="s">
        <v>149</v>
      </c>
      <c r="BE157" s="180">
        <f>IF(N157="základná",J157,0)</f>
        <v>0</v>
      </c>
      <c r="BF157" s="180">
        <f>IF(N157="znížená",J157,0)</f>
        <v>7.3799999999999999</v>
      </c>
      <c r="BG157" s="180">
        <f>IF(N157="zákl. prenesená",J157,0)</f>
        <v>0</v>
      </c>
      <c r="BH157" s="180">
        <f>IF(N157="zníž. prenesená",J157,0)</f>
        <v>0</v>
      </c>
      <c r="BI157" s="180">
        <f>IF(N157="nulová",J157,0)</f>
        <v>0</v>
      </c>
      <c r="BJ157" s="15" t="s">
        <v>156</v>
      </c>
      <c r="BK157" s="180">
        <f>ROUND(I157*H157,2)</f>
        <v>7.3799999999999999</v>
      </c>
      <c r="BL157" s="15" t="s">
        <v>155</v>
      </c>
      <c r="BM157" s="179" t="s">
        <v>552</v>
      </c>
    </row>
    <row r="158" s="2" customFormat="1" ht="16.5" customHeight="1">
      <c r="A158" s="28"/>
      <c r="B158" s="167"/>
      <c r="C158" s="168" t="s">
        <v>258</v>
      </c>
      <c r="D158" s="168" t="s">
        <v>151</v>
      </c>
      <c r="E158" s="169" t="s">
        <v>955</v>
      </c>
      <c r="F158" s="170" t="s">
        <v>956</v>
      </c>
      <c r="G158" s="171" t="s">
        <v>368</v>
      </c>
      <c r="H158" s="172">
        <v>1</v>
      </c>
      <c r="I158" s="173">
        <v>3.4900000000000002</v>
      </c>
      <c r="J158" s="173">
        <f>ROUND(I158*H158,2)</f>
        <v>3.4900000000000002</v>
      </c>
      <c r="K158" s="174"/>
      <c r="L158" s="29"/>
      <c r="M158" s="175" t="s">
        <v>1</v>
      </c>
      <c r="N158" s="176" t="s">
        <v>39</v>
      </c>
      <c r="O158" s="177">
        <v>0</v>
      </c>
      <c r="P158" s="177">
        <f>O158*H158</f>
        <v>0</v>
      </c>
      <c r="Q158" s="177">
        <v>0</v>
      </c>
      <c r="R158" s="177">
        <f>Q158*H158</f>
        <v>0</v>
      </c>
      <c r="S158" s="177">
        <v>0</v>
      </c>
      <c r="T158" s="178">
        <f>S158*H158</f>
        <v>0</v>
      </c>
      <c r="U158" s="28"/>
      <c r="V158" s="28"/>
      <c r="W158" s="28"/>
      <c r="X158" s="28"/>
      <c r="Y158" s="28"/>
      <c r="Z158" s="28"/>
      <c r="AA158" s="28"/>
      <c r="AB158" s="28"/>
      <c r="AC158" s="28"/>
      <c r="AD158" s="28"/>
      <c r="AE158" s="28"/>
      <c r="AR158" s="179" t="s">
        <v>155</v>
      </c>
      <c r="AT158" s="179" t="s">
        <v>151</v>
      </c>
      <c r="AU158" s="179" t="s">
        <v>156</v>
      </c>
      <c r="AY158" s="15" t="s">
        <v>149</v>
      </c>
      <c r="BE158" s="180">
        <f>IF(N158="základná",J158,0)</f>
        <v>0</v>
      </c>
      <c r="BF158" s="180">
        <f>IF(N158="znížená",J158,0)</f>
        <v>3.4900000000000002</v>
      </c>
      <c r="BG158" s="180">
        <f>IF(N158="zákl. prenesená",J158,0)</f>
        <v>0</v>
      </c>
      <c r="BH158" s="180">
        <f>IF(N158="zníž. prenesená",J158,0)</f>
        <v>0</v>
      </c>
      <c r="BI158" s="180">
        <f>IF(N158="nulová",J158,0)</f>
        <v>0</v>
      </c>
      <c r="BJ158" s="15" t="s">
        <v>156</v>
      </c>
      <c r="BK158" s="180">
        <f>ROUND(I158*H158,2)</f>
        <v>3.4900000000000002</v>
      </c>
      <c r="BL158" s="15" t="s">
        <v>155</v>
      </c>
      <c r="BM158" s="179" t="s">
        <v>555</v>
      </c>
    </row>
    <row r="159" s="2" customFormat="1" ht="24.15" customHeight="1">
      <c r="A159" s="28"/>
      <c r="B159" s="167"/>
      <c r="C159" s="168" t="s">
        <v>314</v>
      </c>
      <c r="D159" s="168" t="s">
        <v>151</v>
      </c>
      <c r="E159" s="169" t="s">
        <v>957</v>
      </c>
      <c r="F159" s="170" t="s">
        <v>958</v>
      </c>
      <c r="G159" s="171" t="s">
        <v>368</v>
      </c>
      <c r="H159" s="172">
        <v>1</v>
      </c>
      <c r="I159" s="173">
        <v>5.6799999999999997</v>
      </c>
      <c r="J159" s="173">
        <f>ROUND(I159*H159,2)</f>
        <v>5.6799999999999997</v>
      </c>
      <c r="K159" s="174"/>
      <c r="L159" s="29"/>
      <c r="M159" s="175" t="s">
        <v>1</v>
      </c>
      <c r="N159" s="176" t="s">
        <v>39</v>
      </c>
      <c r="O159" s="177">
        <v>0</v>
      </c>
      <c r="P159" s="177">
        <f>O159*H159</f>
        <v>0</v>
      </c>
      <c r="Q159" s="177">
        <v>0</v>
      </c>
      <c r="R159" s="177">
        <f>Q159*H159</f>
        <v>0</v>
      </c>
      <c r="S159" s="177">
        <v>0</v>
      </c>
      <c r="T159" s="178">
        <f>S159*H159</f>
        <v>0</v>
      </c>
      <c r="U159" s="28"/>
      <c r="V159" s="28"/>
      <c r="W159" s="28"/>
      <c r="X159" s="28"/>
      <c r="Y159" s="28"/>
      <c r="Z159" s="28"/>
      <c r="AA159" s="28"/>
      <c r="AB159" s="28"/>
      <c r="AC159" s="28"/>
      <c r="AD159" s="28"/>
      <c r="AE159" s="28"/>
      <c r="AR159" s="179" t="s">
        <v>155</v>
      </c>
      <c r="AT159" s="179" t="s">
        <v>151</v>
      </c>
      <c r="AU159" s="179" t="s">
        <v>156</v>
      </c>
      <c r="AY159" s="15" t="s">
        <v>149</v>
      </c>
      <c r="BE159" s="180">
        <f>IF(N159="základná",J159,0)</f>
        <v>0</v>
      </c>
      <c r="BF159" s="180">
        <f>IF(N159="znížená",J159,0)</f>
        <v>5.6799999999999997</v>
      </c>
      <c r="BG159" s="180">
        <f>IF(N159="zákl. prenesená",J159,0)</f>
        <v>0</v>
      </c>
      <c r="BH159" s="180">
        <f>IF(N159="zníž. prenesená",J159,0)</f>
        <v>0</v>
      </c>
      <c r="BI159" s="180">
        <f>IF(N159="nulová",J159,0)</f>
        <v>0</v>
      </c>
      <c r="BJ159" s="15" t="s">
        <v>156</v>
      </c>
      <c r="BK159" s="180">
        <f>ROUND(I159*H159,2)</f>
        <v>5.6799999999999997</v>
      </c>
      <c r="BL159" s="15" t="s">
        <v>155</v>
      </c>
      <c r="BM159" s="179" t="s">
        <v>558</v>
      </c>
    </row>
    <row r="160" s="2" customFormat="1" ht="16.5" customHeight="1">
      <c r="A160" s="28"/>
      <c r="B160" s="167"/>
      <c r="C160" s="168" t="s">
        <v>150</v>
      </c>
      <c r="D160" s="168" t="s">
        <v>151</v>
      </c>
      <c r="E160" s="169" t="s">
        <v>620</v>
      </c>
      <c r="F160" s="170" t="s">
        <v>617</v>
      </c>
      <c r="G160" s="171" t="s">
        <v>317</v>
      </c>
      <c r="H160" s="172">
        <v>4</v>
      </c>
      <c r="I160" s="173">
        <v>3.48</v>
      </c>
      <c r="J160" s="173">
        <f>ROUND(I160*H160,2)</f>
        <v>13.92</v>
      </c>
      <c r="K160" s="174"/>
      <c r="L160" s="29"/>
      <c r="M160" s="175" t="s">
        <v>1</v>
      </c>
      <c r="N160" s="176" t="s">
        <v>39</v>
      </c>
      <c r="O160" s="177">
        <v>0</v>
      </c>
      <c r="P160" s="177">
        <f>O160*H160</f>
        <v>0</v>
      </c>
      <c r="Q160" s="177">
        <v>0</v>
      </c>
      <c r="R160" s="177">
        <f>Q160*H160</f>
        <v>0</v>
      </c>
      <c r="S160" s="177">
        <v>0</v>
      </c>
      <c r="T160" s="178">
        <f>S160*H160</f>
        <v>0</v>
      </c>
      <c r="U160" s="28"/>
      <c r="V160" s="28"/>
      <c r="W160" s="28"/>
      <c r="X160" s="28"/>
      <c r="Y160" s="28"/>
      <c r="Z160" s="28"/>
      <c r="AA160" s="28"/>
      <c r="AB160" s="28"/>
      <c r="AC160" s="28"/>
      <c r="AD160" s="28"/>
      <c r="AE160" s="28"/>
      <c r="AR160" s="179" t="s">
        <v>155</v>
      </c>
      <c r="AT160" s="179" t="s">
        <v>151</v>
      </c>
      <c r="AU160" s="179" t="s">
        <v>156</v>
      </c>
      <c r="AY160" s="15" t="s">
        <v>149</v>
      </c>
      <c r="BE160" s="180">
        <f>IF(N160="základná",J160,0)</f>
        <v>0</v>
      </c>
      <c r="BF160" s="180">
        <f>IF(N160="znížená",J160,0)</f>
        <v>13.92</v>
      </c>
      <c r="BG160" s="180">
        <f>IF(N160="zákl. prenesená",J160,0)</f>
        <v>0</v>
      </c>
      <c r="BH160" s="180">
        <f>IF(N160="zníž. prenesená",J160,0)</f>
        <v>0</v>
      </c>
      <c r="BI160" s="180">
        <f>IF(N160="nulová",J160,0)</f>
        <v>0</v>
      </c>
      <c r="BJ160" s="15" t="s">
        <v>156</v>
      </c>
      <c r="BK160" s="180">
        <f>ROUND(I160*H160,2)</f>
        <v>13.92</v>
      </c>
      <c r="BL160" s="15" t="s">
        <v>155</v>
      </c>
      <c r="BM160" s="179" t="s">
        <v>561</v>
      </c>
    </row>
    <row r="161" s="2" customFormat="1" ht="16.5" customHeight="1">
      <c r="A161" s="28"/>
      <c r="B161" s="167"/>
      <c r="C161" s="168" t="s">
        <v>158</v>
      </c>
      <c r="D161" s="168" t="s">
        <v>151</v>
      </c>
      <c r="E161" s="169" t="s">
        <v>623</v>
      </c>
      <c r="F161" s="170" t="s">
        <v>959</v>
      </c>
      <c r="G161" s="171" t="s">
        <v>368</v>
      </c>
      <c r="H161" s="172">
        <v>10</v>
      </c>
      <c r="I161" s="173">
        <v>1.04</v>
      </c>
      <c r="J161" s="173">
        <f>ROUND(I161*H161,2)</f>
        <v>10.4</v>
      </c>
      <c r="K161" s="174"/>
      <c r="L161" s="29"/>
      <c r="M161" s="175" t="s">
        <v>1</v>
      </c>
      <c r="N161" s="176" t="s">
        <v>39</v>
      </c>
      <c r="O161" s="177">
        <v>0</v>
      </c>
      <c r="P161" s="177">
        <f>O161*H161</f>
        <v>0</v>
      </c>
      <c r="Q161" s="177">
        <v>0</v>
      </c>
      <c r="R161" s="177">
        <f>Q161*H161</f>
        <v>0</v>
      </c>
      <c r="S161" s="177">
        <v>0</v>
      </c>
      <c r="T161" s="178">
        <f>S161*H161</f>
        <v>0</v>
      </c>
      <c r="U161" s="28"/>
      <c r="V161" s="28"/>
      <c r="W161" s="28"/>
      <c r="X161" s="28"/>
      <c r="Y161" s="28"/>
      <c r="Z161" s="28"/>
      <c r="AA161" s="28"/>
      <c r="AB161" s="28"/>
      <c r="AC161" s="28"/>
      <c r="AD161" s="28"/>
      <c r="AE161" s="28"/>
      <c r="AR161" s="179" t="s">
        <v>155</v>
      </c>
      <c r="AT161" s="179" t="s">
        <v>151</v>
      </c>
      <c r="AU161" s="179" t="s">
        <v>156</v>
      </c>
      <c r="AY161" s="15" t="s">
        <v>149</v>
      </c>
      <c r="BE161" s="180">
        <f>IF(N161="základná",J161,0)</f>
        <v>0</v>
      </c>
      <c r="BF161" s="180">
        <f>IF(N161="znížená",J161,0)</f>
        <v>10.4</v>
      </c>
      <c r="BG161" s="180">
        <f>IF(N161="zákl. prenesená",J161,0)</f>
        <v>0</v>
      </c>
      <c r="BH161" s="180">
        <f>IF(N161="zníž. prenesená",J161,0)</f>
        <v>0</v>
      </c>
      <c r="BI161" s="180">
        <f>IF(N161="nulová",J161,0)</f>
        <v>0</v>
      </c>
      <c r="BJ161" s="15" t="s">
        <v>156</v>
      </c>
      <c r="BK161" s="180">
        <f>ROUND(I161*H161,2)</f>
        <v>10.4</v>
      </c>
      <c r="BL161" s="15" t="s">
        <v>155</v>
      </c>
      <c r="BM161" s="179" t="s">
        <v>564</v>
      </c>
    </row>
    <row r="162" s="2" customFormat="1" ht="16.5" customHeight="1">
      <c r="A162" s="28"/>
      <c r="B162" s="167"/>
      <c r="C162" s="168" t="s">
        <v>163</v>
      </c>
      <c r="D162" s="168" t="s">
        <v>151</v>
      </c>
      <c r="E162" s="169" t="s">
        <v>960</v>
      </c>
      <c r="F162" s="170" t="s">
        <v>961</v>
      </c>
      <c r="G162" s="171" t="s">
        <v>368</v>
      </c>
      <c r="H162" s="172">
        <v>17</v>
      </c>
      <c r="I162" s="173">
        <v>17.809999999999999</v>
      </c>
      <c r="J162" s="173">
        <f>ROUND(I162*H162,2)</f>
        <v>302.76999999999998</v>
      </c>
      <c r="K162" s="174"/>
      <c r="L162" s="29"/>
      <c r="M162" s="175" t="s">
        <v>1</v>
      </c>
      <c r="N162" s="176" t="s">
        <v>39</v>
      </c>
      <c r="O162" s="177">
        <v>0</v>
      </c>
      <c r="P162" s="177">
        <f>O162*H162</f>
        <v>0</v>
      </c>
      <c r="Q162" s="177">
        <v>0</v>
      </c>
      <c r="R162" s="177">
        <f>Q162*H162</f>
        <v>0</v>
      </c>
      <c r="S162" s="177">
        <v>0</v>
      </c>
      <c r="T162" s="178">
        <f>S162*H162</f>
        <v>0</v>
      </c>
      <c r="U162" s="28"/>
      <c r="V162" s="28"/>
      <c r="W162" s="28"/>
      <c r="X162" s="28"/>
      <c r="Y162" s="28"/>
      <c r="Z162" s="28"/>
      <c r="AA162" s="28"/>
      <c r="AB162" s="28"/>
      <c r="AC162" s="28"/>
      <c r="AD162" s="28"/>
      <c r="AE162" s="28"/>
      <c r="AR162" s="179" t="s">
        <v>155</v>
      </c>
      <c r="AT162" s="179" t="s">
        <v>151</v>
      </c>
      <c r="AU162" s="179" t="s">
        <v>156</v>
      </c>
      <c r="AY162" s="15" t="s">
        <v>149</v>
      </c>
      <c r="BE162" s="180">
        <f>IF(N162="základná",J162,0)</f>
        <v>0</v>
      </c>
      <c r="BF162" s="180">
        <f>IF(N162="znížená",J162,0)</f>
        <v>302.76999999999998</v>
      </c>
      <c r="BG162" s="180">
        <f>IF(N162="zákl. prenesená",J162,0)</f>
        <v>0</v>
      </c>
      <c r="BH162" s="180">
        <f>IF(N162="zníž. prenesená",J162,0)</f>
        <v>0</v>
      </c>
      <c r="BI162" s="180">
        <f>IF(N162="nulová",J162,0)</f>
        <v>0</v>
      </c>
      <c r="BJ162" s="15" t="s">
        <v>156</v>
      </c>
      <c r="BK162" s="180">
        <f>ROUND(I162*H162,2)</f>
        <v>302.76999999999998</v>
      </c>
      <c r="BL162" s="15" t="s">
        <v>155</v>
      </c>
      <c r="BM162" s="179" t="s">
        <v>567</v>
      </c>
    </row>
    <row r="163" s="2" customFormat="1" ht="44.25" customHeight="1">
      <c r="A163" s="28"/>
      <c r="B163" s="167"/>
      <c r="C163" s="168" t="s">
        <v>168</v>
      </c>
      <c r="D163" s="168" t="s">
        <v>151</v>
      </c>
      <c r="E163" s="169" t="s">
        <v>962</v>
      </c>
      <c r="F163" s="170" t="s">
        <v>963</v>
      </c>
      <c r="G163" s="171" t="s">
        <v>368</v>
      </c>
      <c r="H163" s="172">
        <v>4</v>
      </c>
      <c r="I163" s="173">
        <v>201.25999999999999</v>
      </c>
      <c r="J163" s="173">
        <f>ROUND(I163*H163,2)</f>
        <v>805.03999999999996</v>
      </c>
      <c r="K163" s="174"/>
      <c r="L163" s="29"/>
      <c r="M163" s="175" t="s">
        <v>1</v>
      </c>
      <c r="N163" s="176" t="s">
        <v>39</v>
      </c>
      <c r="O163" s="177">
        <v>0</v>
      </c>
      <c r="P163" s="177">
        <f>O163*H163</f>
        <v>0</v>
      </c>
      <c r="Q163" s="177">
        <v>0</v>
      </c>
      <c r="R163" s="177">
        <f>Q163*H163</f>
        <v>0</v>
      </c>
      <c r="S163" s="177">
        <v>0</v>
      </c>
      <c r="T163" s="178">
        <f>S163*H163</f>
        <v>0</v>
      </c>
      <c r="U163" s="28"/>
      <c r="V163" s="28"/>
      <c r="W163" s="28"/>
      <c r="X163" s="28"/>
      <c r="Y163" s="28"/>
      <c r="Z163" s="28"/>
      <c r="AA163" s="28"/>
      <c r="AB163" s="28"/>
      <c r="AC163" s="28"/>
      <c r="AD163" s="28"/>
      <c r="AE163" s="28"/>
      <c r="AR163" s="179" t="s">
        <v>155</v>
      </c>
      <c r="AT163" s="179" t="s">
        <v>151</v>
      </c>
      <c r="AU163" s="179" t="s">
        <v>156</v>
      </c>
      <c r="AY163" s="15" t="s">
        <v>149</v>
      </c>
      <c r="BE163" s="180">
        <f>IF(N163="základná",J163,0)</f>
        <v>0</v>
      </c>
      <c r="BF163" s="180">
        <f>IF(N163="znížená",J163,0)</f>
        <v>805.03999999999996</v>
      </c>
      <c r="BG163" s="180">
        <f>IF(N163="zákl. prenesená",J163,0)</f>
        <v>0</v>
      </c>
      <c r="BH163" s="180">
        <f>IF(N163="zníž. prenesená",J163,0)</f>
        <v>0</v>
      </c>
      <c r="BI163" s="180">
        <f>IF(N163="nulová",J163,0)</f>
        <v>0</v>
      </c>
      <c r="BJ163" s="15" t="s">
        <v>156</v>
      </c>
      <c r="BK163" s="180">
        <f>ROUND(I163*H163,2)</f>
        <v>805.03999999999996</v>
      </c>
      <c r="BL163" s="15" t="s">
        <v>155</v>
      </c>
      <c r="BM163" s="179" t="s">
        <v>570</v>
      </c>
    </row>
    <row r="164" s="2" customFormat="1" ht="44.25" customHeight="1">
      <c r="A164" s="28"/>
      <c r="B164" s="167"/>
      <c r="C164" s="168" t="s">
        <v>172</v>
      </c>
      <c r="D164" s="168" t="s">
        <v>151</v>
      </c>
      <c r="E164" s="169" t="s">
        <v>964</v>
      </c>
      <c r="F164" s="170" t="s">
        <v>965</v>
      </c>
      <c r="G164" s="171" t="s">
        <v>368</v>
      </c>
      <c r="H164" s="172">
        <v>5</v>
      </c>
      <c r="I164" s="173">
        <v>201.25999999999999</v>
      </c>
      <c r="J164" s="173">
        <f>ROUND(I164*H164,2)</f>
        <v>1006.3</v>
      </c>
      <c r="K164" s="174"/>
      <c r="L164" s="29"/>
      <c r="M164" s="175" t="s">
        <v>1</v>
      </c>
      <c r="N164" s="176" t="s">
        <v>39</v>
      </c>
      <c r="O164" s="177">
        <v>0</v>
      </c>
      <c r="P164" s="177">
        <f>O164*H164</f>
        <v>0</v>
      </c>
      <c r="Q164" s="177">
        <v>0</v>
      </c>
      <c r="R164" s="177">
        <f>Q164*H164</f>
        <v>0</v>
      </c>
      <c r="S164" s="177">
        <v>0</v>
      </c>
      <c r="T164" s="178">
        <f>S164*H164</f>
        <v>0</v>
      </c>
      <c r="U164" s="28"/>
      <c r="V164" s="28"/>
      <c r="W164" s="28"/>
      <c r="X164" s="28"/>
      <c r="Y164" s="28"/>
      <c r="Z164" s="28"/>
      <c r="AA164" s="28"/>
      <c r="AB164" s="28"/>
      <c r="AC164" s="28"/>
      <c r="AD164" s="28"/>
      <c r="AE164" s="28"/>
      <c r="AR164" s="179" t="s">
        <v>155</v>
      </c>
      <c r="AT164" s="179" t="s">
        <v>151</v>
      </c>
      <c r="AU164" s="179" t="s">
        <v>156</v>
      </c>
      <c r="AY164" s="15" t="s">
        <v>149</v>
      </c>
      <c r="BE164" s="180">
        <f>IF(N164="základná",J164,0)</f>
        <v>0</v>
      </c>
      <c r="BF164" s="180">
        <f>IF(N164="znížená",J164,0)</f>
        <v>1006.3</v>
      </c>
      <c r="BG164" s="180">
        <f>IF(N164="zákl. prenesená",J164,0)</f>
        <v>0</v>
      </c>
      <c r="BH164" s="180">
        <f>IF(N164="zníž. prenesená",J164,0)</f>
        <v>0</v>
      </c>
      <c r="BI164" s="180">
        <f>IF(N164="nulová",J164,0)</f>
        <v>0</v>
      </c>
      <c r="BJ164" s="15" t="s">
        <v>156</v>
      </c>
      <c r="BK164" s="180">
        <f>ROUND(I164*H164,2)</f>
        <v>1006.3</v>
      </c>
      <c r="BL164" s="15" t="s">
        <v>155</v>
      </c>
      <c r="BM164" s="179" t="s">
        <v>573</v>
      </c>
    </row>
    <row r="165" s="2" customFormat="1" ht="44.25" customHeight="1">
      <c r="A165" s="28"/>
      <c r="B165" s="167"/>
      <c r="C165" s="168" t="s">
        <v>184</v>
      </c>
      <c r="D165" s="168" t="s">
        <v>151</v>
      </c>
      <c r="E165" s="169" t="s">
        <v>966</v>
      </c>
      <c r="F165" s="170" t="s">
        <v>967</v>
      </c>
      <c r="G165" s="171" t="s">
        <v>368</v>
      </c>
      <c r="H165" s="172">
        <v>4</v>
      </c>
      <c r="I165" s="173">
        <v>60.82</v>
      </c>
      <c r="J165" s="173">
        <f>ROUND(I165*H165,2)</f>
        <v>243.28</v>
      </c>
      <c r="K165" s="174"/>
      <c r="L165" s="29"/>
      <c r="M165" s="175" t="s">
        <v>1</v>
      </c>
      <c r="N165" s="176" t="s">
        <v>39</v>
      </c>
      <c r="O165" s="177">
        <v>0</v>
      </c>
      <c r="P165" s="177">
        <f>O165*H165</f>
        <v>0</v>
      </c>
      <c r="Q165" s="177">
        <v>0</v>
      </c>
      <c r="R165" s="177">
        <f>Q165*H165</f>
        <v>0</v>
      </c>
      <c r="S165" s="177">
        <v>0</v>
      </c>
      <c r="T165" s="178">
        <f>S165*H165</f>
        <v>0</v>
      </c>
      <c r="U165" s="28"/>
      <c r="V165" s="28"/>
      <c r="W165" s="28"/>
      <c r="X165" s="28"/>
      <c r="Y165" s="28"/>
      <c r="Z165" s="28"/>
      <c r="AA165" s="28"/>
      <c r="AB165" s="28"/>
      <c r="AC165" s="28"/>
      <c r="AD165" s="28"/>
      <c r="AE165" s="28"/>
      <c r="AR165" s="179" t="s">
        <v>155</v>
      </c>
      <c r="AT165" s="179" t="s">
        <v>151</v>
      </c>
      <c r="AU165" s="179" t="s">
        <v>156</v>
      </c>
      <c r="AY165" s="15" t="s">
        <v>149</v>
      </c>
      <c r="BE165" s="180">
        <f>IF(N165="základná",J165,0)</f>
        <v>0</v>
      </c>
      <c r="BF165" s="180">
        <f>IF(N165="znížená",J165,0)</f>
        <v>243.28</v>
      </c>
      <c r="BG165" s="180">
        <f>IF(N165="zákl. prenesená",J165,0)</f>
        <v>0</v>
      </c>
      <c r="BH165" s="180">
        <f>IF(N165="zníž. prenesená",J165,0)</f>
        <v>0</v>
      </c>
      <c r="BI165" s="180">
        <f>IF(N165="nulová",J165,0)</f>
        <v>0</v>
      </c>
      <c r="BJ165" s="15" t="s">
        <v>156</v>
      </c>
      <c r="BK165" s="180">
        <f>ROUND(I165*H165,2)</f>
        <v>243.28</v>
      </c>
      <c r="BL165" s="15" t="s">
        <v>155</v>
      </c>
      <c r="BM165" s="179" t="s">
        <v>576</v>
      </c>
    </row>
    <row r="166" s="2" customFormat="1" ht="49.05" customHeight="1">
      <c r="A166" s="28"/>
      <c r="B166" s="167"/>
      <c r="C166" s="168" t="s">
        <v>176</v>
      </c>
      <c r="D166" s="168" t="s">
        <v>151</v>
      </c>
      <c r="E166" s="169" t="s">
        <v>968</v>
      </c>
      <c r="F166" s="170" t="s">
        <v>969</v>
      </c>
      <c r="G166" s="171" t="s">
        <v>368</v>
      </c>
      <c r="H166" s="172">
        <v>3</v>
      </c>
      <c r="I166" s="173">
        <v>43.130000000000003</v>
      </c>
      <c r="J166" s="173">
        <f>ROUND(I166*H166,2)</f>
        <v>129.38999999999999</v>
      </c>
      <c r="K166" s="174"/>
      <c r="L166" s="29"/>
      <c r="M166" s="175" t="s">
        <v>1</v>
      </c>
      <c r="N166" s="176" t="s">
        <v>39</v>
      </c>
      <c r="O166" s="177">
        <v>0</v>
      </c>
      <c r="P166" s="177">
        <f>O166*H166</f>
        <v>0</v>
      </c>
      <c r="Q166" s="177">
        <v>0</v>
      </c>
      <c r="R166" s="177">
        <f>Q166*H166</f>
        <v>0</v>
      </c>
      <c r="S166" s="177">
        <v>0</v>
      </c>
      <c r="T166" s="178">
        <f>S166*H166</f>
        <v>0</v>
      </c>
      <c r="U166" s="28"/>
      <c r="V166" s="28"/>
      <c r="W166" s="28"/>
      <c r="X166" s="28"/>
      <c r="Y166" s="28"/>
      <c r="Z166" s="28"/>
      <c r="AA166" s="28"/>
      <c r="AB166" s="28"/>
      <c r="AC166" s="28"/>
      <c r="AD166" s="28"/>
      <c r="AE166" s="28"/>
      <c r="AR166" s="179" t="s">
        <v>155</v>
      </c>
      <c r="AT166" s="179" t="s">
        <v>151</v>
      </c>
      <c r="AU166" s="179" t="s">
        <v>156</v>
      </c>
      <c r="AY166" s="15" t="s">
        <v>149</v>
      </c>
      <c r="BE166" s="180">
        <f>IF(N166="základná",J166,0)</f>
        <v>0</v>
      </c>
      <c r="BF166" s="180">
        <f>IF(N166="znížená",J166,0)</f>
        <v>129.38999999999999</v>
      </c>
      <c r="BG166" s="180">
        <f>IF(N166="zákl. prenesená",J166,0)</f>
        <v>0</v>
      </c>
      <c r="BH166" s="180">
        <f>IF(N166="zníž. prenesená",J166,0)</f>
        <v>0</v>
      </c>
      <c r="BI166" s="180">
        <f>IF(N166="nulová",J166,0)</f>
        <v>0</v>
      </c>
      <c r="BJ166" s="15" t="s">
        <v>156</v>
      </c>
      <c r="BK166" s="180">
        <f>ROUND(I166*H166,2)</f>
        <v>129.38999999999999</v>
      </c>
      <c r="BL166" s="15" t="s">
        <v>155</v>
      </c>
      <c r="BM166" s="179" t="s">
        <v>579</v>
      </c>
    </row>
    <row r="167" s="2" customFormat="1" ht="44.25" customHeight="1">
      <c r="A167" s="28"/>
      <c r="B167" s="167"/>
      <c r="C167" s="168" t="s">
        <v>180</v>
      </c>
      <c r="D167" s="168" t="s">
        <v>151</v>
      </c>
      <c r="E167" s="169" t="s">
        <v>970</v>
      </c>
      <c r="F167" s="170" t="s">
        <v>971</v>
      </c>
      <c r="G167" s="171" t="s">
        <v>368</v>
      </c>
      <c r="H167" s="172">
        <v>1</v>
      </c>
      <c r="I167" s="173">
        <v>65.239999999999995</v>
      </c>
      <c r="J167" s="173">
        <f>ROUND(I167*H167,2)</f>
        <v>65.239999999999995</v>
      </c>
      <c r="K167" s="174"/>
      <c r="L167" s="29"/>
      <c r="M167" s="175" t="s">
        <v>1</v>
      </c>
      <c r="N167" s="176" t="s">
        <v>39</v>
      </c>
      <c r="O167" s="177">
        <v>0</v>
      </c>
      <c r="P167" s="177">
        <f>O167*H167</f>
        <v>0</v>
      </c>
      <c r="Q167" s="177">
        <v>0</v>
      </c>
      <c r="R167" s="177">
        <f>Q167*H167</f>
        <v>0</v>
      </c>
      <c r="S167" s="177">
        <v>0</v>
      </c>
      <c r="T167" s="178">
        <f>S167*H167</f>
        <v>0</v>
      </c>
      <c r="U167" s="28"/>
      <c r="V167" s="28"/>
      <c r="W167" s="28"/>
      <c r="X167" s="28"/>
      <c r="Y167" s="28"/>
      <c r="Z167" s="28"/>
      <c r="AA167" s="28"/>
      <c r="AB167" s="28"/>
      <c r="AC167" s="28"/>
      <c r="AD167" s="28"/>
      <c r="AE167" s="28"/>
      <c r="AR167" s="179" t="s">
        <v>155</v>
      </c>
      <c r="AT167" s="179" t="s">
        <v>151</v>
      </c>
      <c r="AU167" s="179" t="s">
        <v>156</v>
      </c>
      <c r="AY167" s="15" t="s">
        <v>149</v>
      </c>
      <c r="BE167" s="180">
        <f>IF(N167="základná",J167,0)</f>
        <v>0</v>
      </c>
      <c r="BF167" s="180">
        <f>IF(N167="znížená",J167,0)</f>
        <v>65.239999999999995</v>
      </c>
      <c r="BG167" s="180">
        <f>IF(N167="zákl. prenesená",J167,0)</f>
        <v>0</v>
      </c>
      <c r="BH167" s="180">
        <f>IF(N167="zníž. prenesená",J167,0)</f>
        <v>0</v>
      </c>
      <c r="BI167" s="180">
        <f>IF(N167="nulová",J167,0)</f>
        <v>0</v>
      </c>
      <c r="BJ167" s="15" t="s">
        <v>156</v>
      </c>
      <c r="BK167" s="180">
        <f>ROUND(I167*H167,2)</f>
        <v>65.239999999999995</v>
      </c>
      <c r="BL167" s="15" t="s">
        <v>155</v>
      </c>
      <c r="BM167" s="179" t="s">
        <v>582</v>
      </c>
    </row>
    <row r="168" s="2" customFormat="1" ht="16.5" customHeight="1">
      <c r="A168" s="28"/>
      <c r="B168" s="167"/>
      <c r="C168" s="168" t="s">
        <v>381</v>
      </c>
      <c r="D168" s="168" t="s">
        <v>151</v>
      </c>
      <c r="E168" s="169" t="s">
        <v>972</v>
      </c>
      <c r="F168" s="170" t="s">
        <v>973</v>
      </c>
      <c r="G168" s="171" t="s">
        <v>368</v>
      </c>
      <c r="H168" s="172">
        <v>17</v>
      </c>
      <c r="I168" s="173">
        <v>0.45000000000000001</v>
      </c>
      <c r="J168" s="173">
        <f>ROUND(I168*H168,2)</f>
        <v>7.6500000000000004</v>
      </c>
      <c r="K168" s="174"/>
      <c r="L168" s="29"/>
      <c r="M168" s="175" t="s">
        <v>1</v>
      </c>
      <c r="N168" s="176" t="s">
        <v>39</v>
      </c>
      <c r="O168" s="177">
        <v>0</v>
      </c>
      <c r="P168" s="177">
        <f>O168*H168</f>
        <v>0</v>
      </c>
      <c r="Q168" s="177">
        <v>0</v>
      </c>
      <c r="R168" s="177">
        <f>Q168*H168</f>
        <v>0</v>
      </c>
      <c r="S168" s="177">
        <v>0</v>
      </c>
      <c r="T168" s="178">
        <f>S168*H168</f>
        <v>0</v>
      </c>
      <c r="U168" s="28"/>
      <c r="V168" s="28"/>
      <c r="W168" s="28"/>
      <c r="X168" s="28"/>
      <c r="Y168" s="28"/>
      <c r="Z168" s="28"/>
      <c r="AA168" s="28"/>
      <c r="AB168" s="28"/>
      <c r="AC168" s="28"/>
      <c r="AD168" s="28"/>
      <c r="AE168" s="28"/>
      <c r="AR168" s="179" t="s">
        <v>155</v>
      </c>
      <c r="AT168" s="179" t="s">
        <v>151</v>
      </c>
      <c r="AU168" s="179" t="s">
        <v>156</v>
      </c>
      <c r="AY168" s="15" t="s">
        <v>149</v>
      </c>
      <c r="BE168" s="180">
        <f>IF(N168="základná",J168,0)</f>
        <v>0</v>
      </c>
      <c r="BF168" s="180">
        <f>IF(N168="znížená",J168,0)</f>
        <v>7.6500000000000004</v>
      </c>
      <c r="BG168" s="180">
        <f>IF(N168="zákl. prenesená",J168,0)</f>
        <v>0</v>
      </c>
      <c r="BH168" s="180">
        <f>IF(N168="zníž. prenesená",J168,0)</f>
        <v>0</v>
      </c>
      <c r="BI168" s="180">
        <f>IF(N168="nulová",J168,0)</f>
        <v>0</v>
      </c>
      <c r="BJ168" s="15" t="s">
        <v>156</v>
      </c>
      <c r="BK168" s="180">
        <f>ROUND(I168*H168,2)</f>
        <v>7.6500000000000004</v>
      </c>
      <c r="BL168" s="15" t="s">
        <v>155</v>
      </c>
      <c r="BM168" s="179" t="s">
        <v>585</v>
      </c>
    </row>
    <row r="169" s="2" customFormat="1" ht="24.15" customHeight="1">
      <c r="A169" s="28"/>
      <c r="B169" s="167"/>
      <c r="C169" s="168" t="s">
        <v>586</v>
      </c>
      <c r="D169" s="168" t="s">
        <v>151</v>
      </c>
      <c r="E169" s="169" t="s">
        <v>974</v>
      </c>
      <c r="F169" s="170" t="s">
        <v>975</v>
      </c>
      <c r="G169" s="171" t="s">
        <v>228</v>
      </c>
      <c r="H169" s="172">
        <v>1</v>
      </c>
      <c r="I169" s="173">
        <v>552.89999999999998</v>
      </c>
      <c r="J169" s="173">
        <f>ROUND(I169*H169,2)</f>
        <v>552.89999999999998</v>
      </c>
      <c r="K169" s="174"/>
      <c r="L169" s="29"/>
      <c r="M169" s="175" t="s">
        <v>1</v>
      </c>
      <c r="N169" s="176" t="s">
        <v>39</v>
      </c>
      <c r="O169" s="177">
        <v>0</v>
      </c>
      <c r="P169" s="177">
        <f>O169*H169</f>
        <v>0</v>
      </c>
      <c r="Q169" s="177">
        <v>0</v>
      </c>
      <c r="R169" s="177">
        <f>Q169*H169</f>
        <v>0</v>
      </c>
      <c r="S169" s="177">
        <v>0</v>
      </c>
      <c r="T169" s="178">
        <f>S169*H169</f>
        <v>0</v>
      </c>
      <c r="U169" s="28"/>
      <c r="V169" s="28"/>
      <c r="W169" s="28"/>
      <c r="X169" s="28"/>
      <c r="Y169" s="28"/>
      <c r="Z169" s="28"/>
      <c r="AA169" s="28"/>
      <c r="AB169" s="28"/>
      <c r="AC169" s="28"/>
      <c r="AD169" s="28"/>
      <c r="AE169" s="28"/>
      <c r="AR169" s="179" t="s">
        <v>155</v>
      </c>
      <c r="AT169" s="179" t="s">
        <v>151</v>
      </c>
      <c r="AU169" s="179" t="s">
        <v>156</v>
      </c>
      <c r="AY169" s="15" t="s">
        <v>149</v>
      </c>
      <c r="BE169" s="180">
        <f>IF(N169="základná",J169,0)</f>
        <v>0</v>
      </c>
      <c r="BF169" s="180">
        <f>IF(N169="znížená",J169,0)</f>
        <v>552.89999999999998</v>
      </c>
      <c r="BG169" s="180">
        <f>IF(N169="zákl. prenesená",J169,0)</f>
        <v>0</v>
      </c>
      <c r="BH169" s="180">
        <f>IF(N169="zníž. prenesená",J169,0)</f>
        <v>0</v>
      </c>
      <c r="BI169" s="180">
        <f>IF(N169="nulová",J169,0)</f>
        <v>0</v>
      </c>
      <c r="BJ169" s="15" t="s">
        <v>156</v>
      </c>
      <c r="BK169" s="180">
        <f>ROUND(I169*H169,2)</f>
        <v>552.89999999999998</v>
      </c>
      <c r="BL169" s="15" t="s">
        <v>155</v>
      </c>
      <c r="BM169" s="179" t="s">
        <v>589</v>
      </c>
    </row>
    <row r="170" s="2" customFormat="1" ht="16.5" customHeight="1">
      <c r="A170" s="28"/>
      <c r="B170" s="167"/>
      <c r="C170" s="168" t="s">
        <v>385</v>
      </c>
      <c r="D170" s="168" t="s">
        <v>151</v>
      </c>
      <c r="E170" s="169" t="s">
        <v>976</v>
      </c>
      <c r="F170" s="170" t="s">
        <v>977</v>
      </c>
      <c r="G170" s="171" t="s">
        <v>228</v>
      </c>
      <c r="H170" s="172">
        <v>1</v>
      </c>
      <c r="I170" s="173">
        <v>145.5</v>
      </c>
      <c r="J170" s="173">
        <f>ROUND(I170*H170,2)</f>
        <v>145.5</v>
      </c>
      <c r="K170" s="174"/>
      <c r="L170" s="29"/>
      <c r="M170" s="175" t="s">
        <v>1</v>
      </c>
      <c r="N170" s="176" t="s">
        <v>39</v>
      </c>
      <c r="O170" s="177">
        <v>0</v>
      </c>
      <c r="P170" s="177">
        <f>O170*H170</f>
        <v>0</v>
      </c>
      <c r="Q170" s="177">
        <v>0</v>
      </c>
      <c r="R170" s="177">
        <f>Q170*H170</f>
        <v>0</v>
      </c>
      <c r="S170" s="177">
        <v>0</v>
      </c>
      <c r="T170" s="178">
        <f>S170*H170</f>
        <v>0</v>
      </c>
      <c r="U170" s="28"/>
      <c r="V170" s="28"/>
      <c r="W170" s="28"/>
      <c r="X170" s="28"/>
      <c r="Y170" s="28"/>
      <c r="Z170" s="28"/>
      <c r="AA170" s="28"/>
      <c r="AB170" s="28"/>
      <c r="AC170" s="28"/>
      <c r="AD170" s="28"/>
      <c r="AE170" s="28"/>
      <c r="AR170" s="179" t="s">
        <v>155</v>
      </c>
      <c r="AT170" s="179" t="s">
        <v>151</v>
      </c>
      <c r="AU170" s="179" t="s">
        <v>156</v>
      </c>
      <c r="AY170" s="15" t="s">
        <v>149</v>
      </c>
      <c r="BE170" s="180">
        <f>IF(N170="základná",J170,0)</f>
        <v>0</v>
      </c>
      <c r="BF170" s="180">
        <f>IF(N170="znížená",J170,0)</f>
        <v>145.5</v>
      </c>
      <c r="BG170" s="180">
        <f>IF(N170="zákl. prenesená",J170,0)</f>
        <v>0</v>
      </c>
      <c r="BH170" s="180">
        <f>IF(N170="zníž. prenesená",J170,0)</f>
        <v>0</v>
      </c>
      <c r="BI170" s="180">
        <f>IF(N170="nulová",J170,0)</f>
        <v>0</v>
      </c>
      <c r="BJ170" s="15" t="s">
        <v>156</v>
      </c>
      <c r="BK170" s="180">
        <f>ROUND(I170*H170,2)</f>
        <v>145.5</v>
      </c>
      <c r="BL170" s="15" t="s">
        <v>155</v>
      </c>
      <c r="BM170" s="179" t="s">
        <v>592</v>
      </c>
    </row>
    <row r="171" s="2" customFormat="1" ht="16.5" customHeight="1">
      <c r="A171" s="28"/>
      <c r="B171" s="167"/>
      <c r="C171" s="168" t="s">
        <v>593</v>
      </c>
      <c r="D171" s="168" t="s">
        <v>151</v>
      </c>
      <c r="E171" s="169" t="s">
        <v>978</v>
      </c>
      <c r="F171" s="170" t="s">
        <v>979</v>
      </c>
      <c r="G171" s="171" t="s">
        <v>368</v>
      </c>
      <c r="H171" s="172">
        <v>60</v>
      </c>
      <c r="I171" s="173">
        <v>139.68000000000001</v>
      </c>
      <c r="J171" s="173">
        <f>ROUND(I171*H171,2)</f>
        <v>8380.7999999999993</v>
      </c>
      <c r="K171" s="174"/>
      <c r="L171" s="29"/>
      <c r="M171" s="175" t="s">
        <v>1</v>
      </c>
      <c r="N171" s="176" t="s">
        <v>39</v>
      </c>
      <c r="O171" s="177">
        <v>0</v>
      </c>
      <c r="P171" s="177">
        <f>O171*H171</f>
        <v>0</v>
      </c>
      <c r="Q171" s="177">
        <v>0</v>
      </c>
      <c r="R171" s="177">
        <f>Q171*H171</f>
        <v>0</v>
      </c>
      <c r="S171" s="177">
        <v>0</v>
      </c>
      <c r="T171" s="178">
        <f>S171*H171</f>
        <v>0</v>
      </c>
      <c r="U171" s="28"/>
      <c r="V171" s="28"/>
      <c r="W171" s="28"/>
      <c r="X171" s="28"/>
      <c r="Y171" s="28"/>
      <c r="Z171" s="28"/>
      <c r="AA171" s="28"/>
      <c r="AB171" s="28"/>
      <c r="AC171" s="28"/>
      <c r="AD171" s="28"/>
      <c r="AE171" s="28"/>
      <c r="AR171" s="179" t="s">
        <v>155</v>
      </c>
      <c r="AT171" s="179" t="s">
        <v>151</v>
      </c>
      <c r="AU171" s="179" t="s">
        <v>156</v>
      </c>
      <c r="AY171" s="15" t="s">
        <v>149</v>
      </c>
      <c r="BE171" s="180">
        <f>IF(N171="základná",J171,0)</f>
        <v>0</v>
      </c>
      <c r="BF171" s="180">
        <f>IF(N171="znížená",J171,0)</f>
        <v>8380.7999999999993</v>
      </c>
      <c r="BG171" s="180">
        <f>IF(N171="zákl. prenesená",J171,0)</f>
        <v>0</v>
      </c>
      <c r="BH171" s="180">
        <f>IF(N171="zníž. prenesená",J171,0)</f>
        <v>0</v>
      </c>
      <c r="BI171" s="180">
        <f>IF(N171="nulová",J171,0)</f>
        <v>0</v>
      </c>
      <c r="BJ171" s="15" t="s">
        <v>156</v>
      </c>
      <c r="BK171" s="180">
        <f>ROUND(I171*H171,2)</f>
        <v>8380.7999999999993</v>
      </c>
      <c r="BL171" s="15" t="s">
        <v>155</v>
      </c>
      <c r="BM171" s="179" t="s">
        <v>596</v>
      </c>
    </row>
    <row r="172" s="2" customFormat="1" ht="76.35" customHeight="1">
      <c r="A172" s="28"/>
      <c r="B172" s="167"/>
      <c r="C172" s="168" t="s">
        <v>388</v>
      </c>
      <c r="D172" s="168" t="s">
        <v>151</v>
      </c>
      <c r="E172" s="169" t="s">
        <v>980</v>
      </c>
      <c r="F172" s="170" t="s">
        <v>981</v>
      </c>
      <c r="G172" s="171" t="s">
        <v>368</v>
      </c>
      <c r="H172" s="172">
        <v>36</v>
      </c>
      <c r="I172" s="173">
        <v>3031.25</v>
      </c>
      <c r="J172" s="173">
        <f>ROUND(I172*H172,2)</f>
        <v>109125</v>
      </c>
      <c r="K172" s="174"/>
      <c r="L172" s="29"/>
      <c r="M172" s="175" t="s">
        <v>1</v>
      </c>
      <c r="N172" s="176" t="s">
        <v>39</v>
      </c>
      <c r="O172" s="177">
        <v>0</v>
      </c>
      <c r="P172" s="177">
        <f>O172*H172</f>
        <v>0</v>
      </c>
      <c r="Q172" s="177">
        <v>0</v>
      </c>
      <c r="R172" s="177">
        <f>Q172*H172</f>
        <v>0</v>
      </c>
      <c r="S172" s="177">
        <v>0</v>
      </c>
      <c r="T172" s="178">
        <f>S172*H172</f>
        <v>0</v>
      </c>
      <c r="U172" s="28"/>
      <c r="V172" s="28"/>
      <c r="W172" s="28"/>
      <c r="X172" s="28"/>
      <c r="Y172" s="28"/>
      <c r="Z172" s="28"/>
      <c r="AA172" s="28"/>
      <c r="AB172" s="28"/>
      <c r="AC172" s="28"/>
      <c r="AD172" s="28"/>
      <c r="AE172" s="28"/>
      <c r="AR172" s="179" t="s">
        <v>155</v>
      </c>
      <c r="AT172" s="179" t="s">
        <v>151</v>
      </c>
      <c r="AU172" s="179" t="s">
        <v>156</v>
      </c>
      <c r="AY172" s="15" t="s">
        <v>149</v>
      </c>
      <c r="BE172" s="180">
        <f>IF(N172="základná",J172,0)</f>
        <v>0</v>
      </c>
      <c r="BF172" s="180">
        <f>IF(N172="znížená",J172,0)</f>
        <v>109125</v>
      </c>
      <c r="BG172" s="180">
        <f>IF(N172="zákl. prenesená",J172,0)</f>
        <v>0</v>
      </c>
      <c r="BH172" s="180">
        <f>IF(N172="zníž. prenesená",J172,0)</f>
        <v>0</v>
      </c>
      <c r="BI172" s="180">
        <f>IF(N172="nulová",J172,0)</f>
        <v>0</v>
      </c>
      <c r="BJ172" s="15" t="s">
        <v>156</v>
      </c>
      <c r="BK172" s="180">
        <f>ROUND(I172*H172,2)</f>
        <v>109125</v>
      </c>
      <c r="BL172" s="15" t="s">
        <v>155</v>
      </c>
      <c r="BM172" s="179" t="s">
        <v>525</v>
      </c>
    </row>
    <row r="173" s="2" customFormat="1" ht="76.35" customHeight="1">
      <c r="A173" s="28"/>
      <c r="B173" s="167"/>
      <c r="C173" s="168" t="s">
        <v>599</v>
      </c>
      <c r="D173" s="168" t="s">
        <v>151</v>
      </c>
      <c r="E173" s="169" t="s">
        <v>982</v>
      </c>
      <c r="F173" s="170" t="s">
        <v>983</v>
      </c>
      <c r="G173" s="171" t="s">
        <v>368</v>
      </c>
      <c r="H173" s="172">
        <v>24</v>
      </c>
      <c r="I173" s="173">
        <v>1173.7000000000001</v>
      </c>
      <c r="J173" s="173">
        <f>ROUND(I173*H173,2)</f>
        <v>28168.799999999999</v>
      </c>
      <c r="K173" s="174"/>
      <c r="L173" s="29"/>
      <c r="M173" s="175" t="s">
        <v>1</v>
      </c>
      <c r="N173" s="176" t="s">
        <v>39</v>
      </c>
      <c r="O173" s="177">
        <v>0</v>
      </c>
      <c r="P173" s="177">
        <f>O173*H173</f>
        <v>0</v>
      </c>
      <c r="Q173" s="177">
        <v>0</v>
      </c>
      <c r="R173" s="177">
        <f>Q173*H173</f>
        <v>0</v>
      </c>
      <c r="S173" s="177">
        <v>0</v>
      </c>
      <c r="T173" s="178">
        <f>S173*H173</f>
        <v>0</v>
      </c>
      <c r="U173" s="28"/>
      <c r="V173" s="28"/>
      <c r="W173" s="28"/>
      <c r="X173" s="28"/>
      <c r="Y173" s="28"/>
      <c r="Z173" s="28"/>
      <c r="AA173" s="28"/>
      <c r="AB173" s="28"/>
      <c r="AC173" s="28"/>
      <c r="AD173" s="28"/>
      <c r="AE173" s="28"/>
      <c r="AR173" s="179" t="s">
        <v>155</v>
      </c>
      <c r="AT173" s="179" t="s">
        <v>151</v>
      </c>
      <c r="AU173" s="179" t="s">
        <v>156</v>
      </c>
      <c r="AY173" s="15" t="s">
        <v>149</v>
      </c>
      <c r="BE173" s="180">
        <f>IF(N173="základná",J173,0)</f>
        <v>0</v>
      </c>
      <c r="BF173" s="180">
        <f>IF(N173="znížená",J173,0)</f>
        <v>28168.799999999999</v>
      </c>
      <c r="BG173" s="180">
        <f>IF(N173="zákl. prenesená",J173,0)</f>
        <v>0</v>
      </c>
      <c r="BH173" s="180">
        <f>IF(N173="zníž. prenesená",J173,0)</f>
        <v>0</v>
      </c>
      <c r="BI173" s="180">
        <f>IF(N173="nulová",J173,0)</f>
        <v>0</v>
      </c>
      <c r="BJ173" s="15" t="s">
        <v>156</v>
      </c>
      <c r="BK173" s="180">
        <f>ROUND(I173*H173,2)</f>
        <v>28168.799999999999</v>
      </c>
      <c r="BL173" s="15" t="s">
        <v>155</v>
      </c>
      <c r="BM173" s="179" t="s">
        <v>533</v>
      </c>
    </row>
    <row r="174" s="2" customFormat="1" ht="66.75" customHeight="1">
      <c r="A174" s="28"/>
      <c r="B174" s="167"/>
      <c r="C174" s="168" t="s">
        <v>391</v>
      </c>
      <c r="D174" s="168" t="s">
        <v>151</v>
      </c>
      <c r="E174" s="169" t="s">
        <v>984</v>
      </c>
      <c r="F174" s="170" t="s">
        <v>985</v>
      </c>
      <c r="G174" s="171" t="s">
        <v>368</v>
      </c>
      <c r="H174" s="172">
        <v>44</v>
      </c>
      <c r="I174" s="173">
        <v>1328.9000000000001</v>
      </c>
      <c r="J174" s="173">
        <f>ROUND(I174*H174,2)</f>
        <v>58471.599999999999</v>
      </c>
      <c r="K174" s="174"/>
      <c r="L174" s="29"/>
      <c r="M174" s="175" t="s">
        <v>1</v>
      </c>
      <c r="N174" s="176" t="s">
        <v>39</v>
      </c>
      <c r="O174" s="177">
        <v>0</v>
      </c>
      <c r="P174" s="177">
        <f>O174*H174</f>
        <v>0</v>
      </c>
      <c r="Q174" s="177">
        <v>0</v>
      </c>
      <c r="R174" s="177">
        <f>Q174*H174</f>
        <v>0</v>
      </c>
      <c r="S174" s="177">
        <v>0</v>
      </c>
      <c r="T174" s="178">
        <f>S174*H174</f>
        <v>0</v>
      </c>
      <c r="U174" s="28"/>
      <c r="V174" s="28"/>
      <c r="W174" s="28"/>
      <c r="X174" s="28"/>
      <c r="Y174" s="28"/>
      <c r="Z174" s="28"/>
      <c r="AA174" s="28"/>
      <c r="AB174" s="28"/>
      <c r="AC174" s="28"/>
      <c r="AD174" s="28"/>
      <c r="AE174" s="28"/>
      <c r="AR174" s="179" t="s">
        <v>155</v>
      </c>
      <c r="AT174" s="179" t="s">
        <v>151</v>
      </c>
      <c r="AU174" s="179" t="s">
        <v>156</v>
      </c>
      <c r="AY174" s="15" t="s">
        <v>149</v>
      </c>
      <c r="BE174" s="180">
        <f>IF(N174="základná",J174,0)</f>
        <v>0</v>
      </c>
      <c r="BF174" s="180">
        <f>IF(N174="znížená",J174,0)</f>
        <v>58471.599999999999</v>
      </c>
      <c r="BG174" s="180">
        <f>IF(N174="zákl. prenesená",J174,0)</f>
        <v>0</v>
      </c>
      <c r="BH174" s="180">
        <f>IF(N174="zníž. prenesená",J174,0)</f>
        <v>0</v>
      </c>
      <c r="BI174" s="180">
        <f>IF(N174="nulová",J174,0)</f>
        <v>0</v>
      </c>
      <c r="BJ174" s="15" t="s">
        <v>156</v>
      </c>
      <c r="BK174" s="180">
        <f>ROUND(I174*H174,2)</f>
        <v>58471.599999999999</v>
      </c>
      <c r="BL174" s="15" t="s">
        <v>155</v>
      </c>
      <c r="BM174" s="179" t="s">
        <v>604</v>
      </c>
    </row>
    <row r="175" s="2" customFormat="1" ht="24.15" customHeight="1">
      <c r="A175" s="28"/>
      <c r="B175" s="167"/>
      <c r="C175" s="168" t="s">
        <v>605</v>
      </c>
      <c r="D175" s="168" t="s">
        <v>151</v>
      </c>
      <c r="E175" s="169" t="s">
        <v>986</v>
      </c>
      <c r="F175" s="170" t="s">
        <v>987</v>
      </c>
      <c r="G175" s="171" t="s">
        <v>368</v>
      </c>
      <c r="H175" s="172">
        <v>8</v>
      </c>
      <c r="I175" s="173">
        <v>232.80000000000001</v>
      </c>
      <c r="J175" s="173">
        <f>ROUND(I175*H175,2)</f>
        <v>1862.4000000000001</v>
      </c>
      <c r="K175" s="174"/>
      <c r="L175" s="29"/>
      <c r="M175" s="175" t="s">
        <v>1</v>
      </c>
      <c r="N175" s="176" t="s">
        <v>39</v>
      </c>
      <c r="O175" s="177">
        <v>0</v>
      </c>
      <c r="P175" s="177">
        <f>O175*H175</f>
        <v>0</v>
      </c>
      <c r="Q175" s="177">
        <v>0</v>
      </c>
      <c r="R175" s="177">
        <f>Q175*H175</f>
        <v>0</v>
      </c>
      <c r="S175" s="177">
        <v>0</v>
      </c>
      <c r="T175" s="178">
        <f>S175*H175</f>
        <v>0</v>
      </c>
      <c r="U175" s="28"/>
      <c r="V175" s="28"/>
      <c r="W175" s="28"/>
      <c r="X175" s="28"/>
      <c r="Y175" s="28"/>
      <c r="Z175" s="28"/>
      <c r="AA175" s="28"/>
      <c r="AB175" s="28"/>
      <c r="AC175" s="28"/>
      <c r="AD175" s="28"/>
      <c r="AE175" s="28"/>
      <c r="AR175" s="179" t="s">
        <v>155</v>
      </c>
      <c r="AT175" s="179" t="s">
        <v>151</v>
      </c>
      <c r="AU175" s="179" t="s">
        <v>156</v>
      </c>
      <c r="AY175" s="15" t="s">
        <v>149</v>
      </c>
      <c r="BE175" s="180">
        <f>IF(N175="základná",J175,0)</f>
        <v>0</v>
      </c>
      <c r="BF175" s="180">
        <f>IF(N175="znížená",J175,0)</f>
        <v>1862.4000000000001</v>
      </c>
      <c r="BG175" s="180">
        <f>IF(N175="zákl. prenesená",J175,0)</f>
        <v>0</v>
      </c>
      <c r="BH175" s="180">
        <f>IF(N175="zníž. prenesená",J175,0)</f>
        <v>0</v>
      </c>
      <c r="BI175" s="180">
        <f>IF(N175="nulová",J175,0)</f>
        <v>0</v>
      </c>
      <c r="BJ175" s="15" t="s">
        <v>156</v>
      </c>
      <c r="BK175" s="180">
        <f>ROUND(I175*H175,2)</f>
        <v>1862.4000000000001</v>
      </c>
      <c r="BL175" s="15" t="s">
        <v>155</v>
      </c>
      <c r="BM175" s="179" t="s">
        <v>608</v>
      </c>
    </row>
    <row r="176" s="2" customFormat="1" ht="24.15" customHeight="1">
      <c r="A176" s="28"/>
      <c r="B176" s="167"/>
      <c r="C176" s="168" t="s">
        <v>398</v>
      </c>
      <c r="D176" s="168" t="s">
        <v>151</v>
      </c>
      <c r="E176" s="169" t="s">
        <v>988</v>
      </c>
      <c r="F176" s="170" t="s">
        <v>989</v>
      </c>
      <c r="G176" s="171" t="s">
        <v>368</v>
      </c>
      <c r="H176" s="172">
        <v>12</v>
      </c>
      <c r="I176" s="173">
        <v>240.41</v>
      </c>
      <c r="J176" s="173">
        <f>ROUND(I176*H176,2)</f>
        <v>2884.9200000000001</v>
      </c>
      <c r="K176" s="174"/>
      <c r="L176" s="29"/>
      <c r="M176" s="175" t="s">
        <v>1</v>
      </c>
      <c r="N176" s="176" t="s">
        <v>39</v>
      </c>
      <c r="O176" s="177">
        <v>0</v>
      </c>
      <c r="P176" s="177">
        <f>O176*H176</f>
        <v>0</v>
      </c>
      <c r="Q176" s="177">
        <v>0</v>
      </c>
      <c r="R176" s="177">
        <f>Q176*H176</f>
        <v>0</v>
      </c>
      <c r="S176" s="177">
        <v>0</v>
      </c>
      <c r="T176" s="178">
        <f>S176*H176</f>
        <v>0</v>
      </c>
      <c r="U176" s="28"/>
      <c r="V176" s="28"/>
      <c r="W176" s="28"/>
      <c r="X176" s="28"/>
      <c r="Y176" s="28"/>
      <c r="Z176" s="28"/>
      <c r="AA176" s="28"/>
      <c r="AB176" s="28"/>
      <c r="AC176" s="28"/>
      <c r="AD176" s="28"/>
      <c r="AE176" s="28"/>
      <c r="AR176" s="179" t="s">
        <v>155</v>
      </c>
      <c r="AT176" s="179" t="s">
        <v>151</v>
      </c>
      <c r="AU176" s="179" t="s">
        <v>156</v>
      </c>
      <c r="AY176" s="15" t="s">
        <v>149</v>
      </c>
      <c r="BE176" s="180">
        <f>IF(N176="základná",J176,0)</f>
        <v>0</v>
      </c>
      <c r="BF176" s="180">
        <f>IF(N176="znížená",J176,0)</f>
        <v>2884.9200000000001</v>
      </c>
      <c r="BG176" s="180">
        <f>IF(N176="zákl. prenesená",J176,0)</f>
        <v>0</v>
      </c>
      <c r="BH176" s="180">
        <f>IF(N176="zníž. prenesená",J176,0)</f>
        <v>0</v>
      </c>
      <c r="BI176" s="180">
        <f>IF(N176="nulová",J176,0)</f>
        <v>0</v>
      </c>
      <c r="BJ176" s="15" t="s">
        <v>156</v>
      </c>
      <c r="BK176" s="180">
        <f>ROUND(I176*H176,2)</f>
        <v>2884.9200000000001</v>
      </c>
      <c r="BL176" s="15" t="s">
        <v>155</v>
      </c>
      <c r="BM176" s="179" t="s">
        <v>611</v>
      </c>
    </row>
    <row r="177" s="2" customFormat="1" ht="33" customHeight="1">
      <c r="A177" s="28"/>
      <c r="B177" s="167"/>
      <c r="C177" s="168" t="s">
        <v>612</v>
      </c>
      <c r="D177" s="168" t="s">
        <v>151</v>
      </c>
      <c r="E177" s="169" t="s">
        <v>990</v>
      </c>
      <c r="F177" s="170" t="s">
        <v>991</v>
      </c>
      <c r="G177" s="171" t="s">
        <v>368</v>
      </c>
      <c r="H177" s="172">
        <v>1</v>
      </c>
      <c r="I177" s="173">
        <v>637.28999999999996</v>
      </c>
      <c r="J177" s="173">
        <f>ROUND(I177*H177,2)</f>
        <v>637.28999999999996</v>
      </c>
      <c r="K177" s="174"/>
      <c r="L177" s="29"/>
      <c r="M177" s="175" t="s">
        <v>1</v>
      </c>
      <c r="N177" s="176" t="s">
        <v>39</v>
      </c>
      <c r="O177" s="177">
        <v>0</v>
      </c>
      <c r="P177" s="177">
        <f>O177*H177</f>
        <v>0</v>
      </c>
      <c r="Q177" s="177">
        <v>0</v>
      </c>
      <c r="R177" s="177">
        <f>Q177*H177</f>
        <v>0</v>
      </c>
      <c r="S177" s="177">
        <v>0</v>
      </c>
      <c r="T177" s="178">
        <f>S177*H177</f>
        <v>0</v>
      </c>
      <c r="U177" s="28"/>
      <c r="V177" s="28"/>
      <c r="W177" s="28"/>
      <c r="X177" s="28"/>
      <c r="Y177" s="28"/>
      <c r="Z177" s="28"/>
      <c r="AA177" s="28"/>
      <c r="AB177" s="28"/>
      <c r="AC177" s="28"/>
      <c r="AD177" s="28"/>
      <c r="AE177" s="28"/>
      <c r="AR177" s="179" t="s">
        <v>155</v>
      </c>
      <c r="AT177" s="179" t="s">
        <v>151</v>
      </c>
      <c r="AU177" s="179" t="s">
        <v>156</v>
      </c>
      <c r="AY177" s="15" t="s">
        <v>149</v>
      </c>
      <c r="BE177" s="180">
        <f>IF(N177="základná",J177,0)</f>
        <v>0</v>
      </c>
      <c r="BF177" s="180">
        <f>IF(N177="znížená",J177,0)</f>
        <v>637.28999999999996</v>
      </c>
      <c r="BG177" s="180">
        <f>IF(N177="zákl. prenesená",J177,0)</f>
        <v>0</v>
      </c>
      <c r="BH177" s="180">
        <f>IF(N177="zníž. prenesená",J177,0)</f>
        <v>0</v>
      </c>
      <c r="BI177" s="180">
        <f>IF(N177="nulová",J177,0)</f>
        <v>0</v>
      </c>
      <c r="BJ177" s="15" t="s">
        <v>156</v>
      </c>
      <c r="BK177" s="180">
        <f>ROUND(I177*H177,2)</f>
        <v>637.28999999999996</v>
      </c>
      <c r="BL177" s="15" t="s">
        <v>155</v>
      </c>
      <c r="BM177" s="179" t="s">
        <v>615</v>
      </c>
    </row>
    <row r="178" s="2" customFormat="1" ht="16.5" customHeight="1">
      <c r="A178" s="28"/>
      <c r="B178" s="167"/>
      <c r="C178" s="168" t="s">
        <v>399</v>
      </c>
      <c r="D178" s="168" t="s">
        <v>151</v>
      </c>
      <c r="E178" s="169" t="s">
        <v>972</v>
      </c>
      <c r="F178" s="170" t="s">
        <v>973</v>
      </c>
      <c r="G178" s="171" t="s">
        <v>368</v>
      </c>
      <c r="H178" s="172">
        <v>60</v>
      </c>
      <c r="I178" s="173">
        <v>0.45000000000000001</v>
      </c>
      <c r="J178" s="173">
        <f>ROUND(I178*H178,2)</f>
        <v>27</v>
      </c>
      <c r="K178" s="174"/>
      <c r="L178" s="29"/>
      <c r="M178" s="175" t="s">
        <v>1</v>
      </c>
      <c r="N178" s="176" t="s">
        <v>39</v>
      </c>
      <c r="O178" s="177">
        <v>0</v>
      </c>
      <c r="P178" s="177">
        <f>O178*H178</f>
        <v>0</v>
      </c>
      <c r="Q178" s="177">
        <v>0</v>
      </c>
      <c r="R178" s="177">
        <f>Q178*H178</f>
        <v>0</v>
      </c>
      <c r="S178" s="177">
        <v>0</v>
      </c>
      <c r="T178" s="178">
        <f>S178*H178</f>
        <v>0</v>
      </c>
      <c r="U178" s="28"/>
      <c r="V178" s="28"/>
      <c r="W178" s="28"/>
      <c r="X178" s="28"/>
      <c r="Y178" s="28"/>
      <c r="Z178" s="28"/>
      <c r="AA178" s="28"/>
      <c r="AB178" s="28"/>
      <c r="AC178" s="28"/>
      <c r="AD178" s="28"/>
      <c r="AE178" s="28"/>
      <c r="AR178" s="179" t="s">
        <v>155</v>
      </c>
      <c r="AT178" s="179" t="s">
        <v>151</v>
      </c>
      <c r="AU178" s="179" t="s">
        <v>156</v>
      </c>
      <c r="AY178" s="15" t="s">
        <v>149</v>
      </c>
      <c r="BE178" s="180">
        <f>IF(N178="základná",J178,0)</f>
        <v>0</v>
      </c>
      <c r="BF178" s="180">
        <f>IF(N178="znížená",J178,0)</f>
        <v>27</v>
      </c>
      <c r="BG178" s="180">
        <f>IF(N178="zákl. prenesená",J178,0)</f>
        <v>0</v>
      </c>
      <c r="BH178" s="180">
        <f>IF(N178="zníž. prenesená",J178,0)</f>
        <v>0</v>
      </c>
      <c r="BI178" s="180">
        <f>IF(N178="nulová",J178,0)</f>
        <v>0</v>
      </c>
      <c r="BJ178" s="15" t="s">
        <v>156</v>
      </c>
      <c r="BK178" s="180">
        <f>ROUND(I178*H178,2)</f>
        <v>27</v>
      </c>
      <c r="BL178" s="15" t="s">
        <v>155</v>
      </c>
      <c r="BM178" s="179" t="s">
        <v>618</v>
      </c>
    </row>
    <row r="179" s="2" customFormat="1" ht="16.5" customHeight="1">
      <c r="A179" s="28"/>
      <c r="B179" s="167"/>
      <c r="C179" s="168" t="s">
        <v>619</v>
      </c>
      <c r="D179" s="168" t="s">
        <v>151</v>
      </c>
      <c r="E179" s="169" t="s">
        <v>976</v>
      </c>
      <c r="F179" s="170" t="s">
        <v>977</v>
      </c>
      <c r="G179" s="171" t="s">
        <v>228</v>
      </c>
      <c r="H179" s="172">
        <v>1</v>
      </c>
      <c r="I179" s="173">
        <v>145.5</v>
      </c>
      <c r="J179" s="173">
        <f>ROUND(I179*H179,2)</f>
        <v>145.5</v>
      </c>
      <c r="K179" s="174"/>
      <c r="L179" s="29"/>
      <c r="M179" s="175" t="s">
        <v>1</v>
      </c>
      <c r="N179" s="176" t="s">
        <v>39</v>
      </c>
      <c r="O179" s="177">
        <v>0</v>
      </c>
      <c r="P179" s="177">
        <f>O179*H179</f>
        <v>0</v>
      </c>
      <c r="Q179" s="177">
        <v>0</v>
      </c>
      <c r="R179" s="177">
        <f>Q179*H179</f>
        <v>0</v>
      </c>
      <c r="S179" s="177">
        <v>0</v>
      </c>
      <c r="T179" s="178">
        <f>S179*H179</f>
        <v>0</v>
      </c>
      <c r="U179" s="28"/>
      <c r="V179" s="28"/>
      <c r="W179" s="28"/>
      <c r="X179" s="28"/>
      <c r="Y179" s="28"/>
      <c r="Z179" s="28"/>
      <c r="AA179" s="28"/>
      <c r="AB179" s="28"/>
      <c r="AC179" s="28"/>
      <c r="AD179" s="28"/>
      <c r="AE179" s="28"/>
      <c r="AR179" s="179" t="s">
        <v>155</v>
      </c>
      <c r="AT179" s="179" t="s">
        <v>151</v>
      </c>
      <c r="AU179" s="179" t="s">
        <v>156</v>
      </c>
      <c r="AY179" s="15" t="s">
        <v>149</v>
      </c>
      <c r="BE179" s="180">
        <f>IF(N179="základná",J179,0)</f>
        <v>0</v>
      </c>
      <c r="BF179" s="180">
        <f>IF(N179="znížená",J179,0)</f>
        <v>145.5</v>
      </c>
      <c r="BG179" s="180">
        <f>IF(N179="zákl. prenesená",J179,0)</f>
        <v>0</v>
      </c>
      <c r="BH179" s="180">
        <f>IF(N179="zníž. prenesená",J179,0)</f>
        <v>0</v>
      </c>
      <c r="BI179" s="180">
        <f>IF(N179="nulová",J179,0)</f>
        <v>0</v>
      </c>
      <c r="BJ179" s="15" t="s">
        <v>156</v>
      </c>
      <c r="BK179" s="180">
        <f>ROUND(I179*H179,2)</f>
        <v>145.5</v>
      </c>
      <c r="BL179" s="15" t="s">
        <v>155</v>
      </c>
      <c r="BM179" s="179" t="s">
        <v>622</v>
      </c>
    </row>
    <row r="180" s="2" customFormat="1" ht="16.5" customHeight="1">
      <c r="A180" s="28"/>
      <c r="B180" s="167"/>
      <c r="C180" s="168" t="s">
        <v>539</v>
      </c>
      <c r="D180" s="168" t="s">
        <v>151</v>
      </c>
      <c r="E180" s="169" t="s">
        <v>992</v>
      </c>
      <c r="F180" s="170" t="s">
        <v>993</v>
      </c>
      <c r="G180" s="171" t="s">
        <v>228</v>
      </c>
      <c r="H180" s="172">
        <v>132</v>
      </c>
      <c r="I180" s="173">
        <v>60.82</v>
      </c>
      <c r="J180" s="173">
        <f>ROUND(I180*H180,2)</f>
        <v>8028.2399999999998</v>
      </c>
      <c r="K180" s="174"/>
      <c r="L180" s="29"/>
      <c r="M180" s="175" t="s">
        <v>1</v>
      </c>
      <c r="N180" s="176" t="s">
        <v>39</v>
      </c>
      <c r="O180" s="177">
        <v>0</v>
      </c>
      <c r="P180" s="177">
        <f>O180*H180</f>
        <v>0</v>
      </c>
      <c r="Q180" s="177">
        <v>0</v>
      </c>
      <c r="R180" s="177">
        <f>Q180*H180</f>
        <v>0</v>
      </c>
      <c r="S180" s="177">
        <v>0</v>
      </c>
      <c r="T180" s="178">
        <f>S180*H180</f>
        <v>0</v>
      </c>
      <c r="U180" s="28"/>
      <c r="V180" s="28"/>
      <c r="W180" s="28"/>
      <c r="X180" s="28"/>
      <c r="Y180" s="28"/>
      <c r="Z180" s="28"/>
      <c r="AA180" s="28"/>
      <c r="AB180" s="28"/>
      <c r="AC180" s="28"/>
      <c r="AD180" s="28"/>
      <c r="AE180" s="28"/>
      <c r="AR180" s="179" t="s">
        <v>155</v>
      </c>
      <c r="AT180" s="179" t="s">
        <v>151</v>
      </c>
      <c r="AU180" s="179" t="s">
        <v>156</v>
      </c>
      <c r="AY180" s="15" t="s">
        <v>149</v>
      </c>
      <c r="BE180" s="180">
        <f>IF(N180="základná",J180,0)</f>
        <v>0</v>
      </c>
      <c r="BF180" s="180">
        <f>IF(N180="znížená",J180,0)</f>
        <v>8028.2399999999998</v>
      </c>
      <c r="BG180" s="180">
        <f>IF(N180="zákl. prenesená",J180,0)</f>
        <v>0</v>
      </c>
      <c r="BH180" s="180">
        <f>IF(N180="zníž. prenesená",J180,0)</f>
        <v>0</v>
      </c>
      <c r="BI180" s="180">
        <f>IF(N180="nulová",J180,0)</f>
        <v>0</v>
      </c>
      <c r="BJ180" s="15" t="s">
        <v>156</v>
      </c>
      <c r="BK180" s="180">
        <f>ROUND(I180*H180,2)</f>
        <v>8028.2399999999998</v>
      </c>
      <c r="BL180" s="15" t="s">
        <v>155</v>
      </c>
      <c r="BM180" s="179" t="s">
        <v>625</v>
      </c>
    </row>
    <row r="181" s="2" customFormat="1" ht="24.15" customHeight="1">
      <c r="A181" s="28"/>
      <c r="B181" s="167"/>
      <c r="C181" s="168" t="s">
        <v>626</v>
      </c>
      <c r="D181" s="168" t="s">
        <v>151</v>
      </c>
      <c r="E181" s="169" t="s">
        <v>974</v>
      </c>
      <c r="F181" s="170" t="s">
        <v>975</v>
      </c>
      <c r="G181" s="171" t="s">
        <v>228</v>
      </c>
      <c r="H181" s="172">
        <v>1</v>
      </c>
      <c r="I181" s="173">
        <v>552.89999999999998</v>
      </c>
      <c r="J181" s="173">
        <f>ROUND(I181*H181,2)</f>
        <v>552.89999999999998</v>
      </c>
      <c r="K181" s="174"/>
      <c r="L181" s="29"/>
      <c r="M181" s="175" t="s">
        <v>1</v>
      </c>
      <c r="N181" s="176" t="s">
        <v>39</v>
      </c>
      <c r="O181" s="177">
        <v>0</v>
      </c>
      <c r="P181" s="177">
        <f>O181*H181</f>
        <v>0</v>
      </c>
      <c r="Q181" s="177">
        <v>0</v>
      </c>
      <c r="R181" s="177">
        <f>Q181*H181</f>
        <v>0</v>
      </c>
      <c r="S181" s="177">
        <v>0</v>
      </c>
      <c r="T181" s="178">
        <f>S181*H181</f>
        <v>0</v>
      </c>
      <c r="U181" s="28"/>
      <c r="V181" s="28"/>
      <c r="W181" s="28"/>
      <c r="X181" s="28"/>
      <c r="Y181" s="28"/>
      <c r="Z181" s="28"/>
      <c r="AA181" s="28"/>
      <c r="AB181" s="28"/>
      <c r="AC181" s="28"/>
      <c r="AD181" s="28"/>
      <c r="AE181" s="28"/>
      <c r="AR181" s="179" t="s">
        <v>155</v>
      </c>
      <c r="AT181" s="179" t="s">
        <v>151</v>
      </c>
      <c r="AU181" s="179" t="s">
        <v>156</v>
      </c>
      <c r="AY181" s="15" t="s">
        <v>149</v>
      </c>
      <c r="BE181" s="180">
        <f>IF(N181="základná",J181,0)</f>
        <v>0</v>
      </c>
      <c r="BF181" s="180">
        <f>IF(N181="znížená",J181,0)</f>
        <v>552.89999999999998</v>
      </c>
      <c r="BG181" s="180">
        <f>IF(N181="zákl. prenesená",J181,0)</f>
        <v>0</v>
      </c>
      <c r="BH181" s="180">
        <f>IF(N181="zníž. prenesená",J181,0)</f>
        <v>0</v>
      </c>
      <c r="BI181" s="180">
        <f>IF(N181="nulová",J181,0)</f>
        <v>0</v>
      </c>
      <c r="BJ181" s="15" t="s">
        <v>156</v>
      </c>
      <c r="BK181" s="180">
        <f>ROUND(I181*H181,2)</f>
        <v>552.89999999999998</v>
      </c>
      <c r="BL181" s="15" t="s">
        <v>155</v>
      </c>
      <c r="BM181" s="179" t="s">
        <v>629</v>
      </c>
    </row>
    <row r="182" s="2" customFormat="1" ht="16.5" customHeight="1">
      <c r="A182" s="28"/>
      <c r="B182" s="167"/>
      <c r="C182" s="168" t="s">
        <v>542</v>
      </c>
      <c r="D182" s="168" t="s">
        <v>151</v>
      </c>
      <c r="E182" s="169" t="s">
        <v>994</v>
      </c>
      <c r="F182" s="170" t="s">
        <v>995</v>
      </c>
      <c r="G182" s="171" t="s">
        <v>368</v>
      </c>
      <c r="H182" s="172">
        <v>1</v>
      </c>
      <c r="I182" s="173">
        <v>558.42999999999995</v>
      </c>
      <c r="J182" s="173">
        <f>ROUND(I182*H182,2)</f>
        <v>558.42999999999995</v>
      </c>
      <c r="K182" s="174"/>
      <c r="L182" s="29"/>
      <c r="M182" s="175" t="s">
        <v>1</v>
      </c>
      <c r="N182" s="176" t="s">
        <v>39</v>
      </c>
      <c r="O182" s="177">
        <v>0</v>
      </c>
      <c r="P182" s="177">
        <f>O182*H182</f>
        <v>0</v>
      </c>
      <c r="Q182" s="177">
        <v>0</v>
      </c>
      <c r="R182" s="177">
        <f>Q182*H182</f>
        <v>0</v>
      </c>
      <c r="S182" s="177">
        <v>0</v>
      </c>
      <c r="T182" s="178">
        <f>S182*H182</f>
        <v>0</v>
      </c>
      <c r="U182" s="28"/>
      <c r="V182" s="28"/>
      <c r="W182" s="28"/>
      <c r="X182" s="28"/>
      <c r="Y182" s="28"/>
      <c r="Z182" s="28"/>
      <c r="AA182" s="28"/>
      <c r="AB182" s="28"/>
      <c r="AC182" s="28"/>
      <c r="AD182" s="28"/>
      <c r="AE182" s="28"/>
      <c r="AR182" s="179" t="s">
        <v>155</v>
      </c>
      <c r="AT182" s="179" t="s">
        <v>151</v>
      </c>
      <c r="AU182" s="179" t="s">
        <v>156</v>
      </c>
      <c r="AY182" s="15" t="s">
        <v>149</v>
      </c>
      <c r="BE182" s="180">
        <f>IF(N182="základná",J182,0)</f>
        <v>0</v>
      </c>
      <c r="BF182" s="180">
        <f>IF(N182="znížená",J182,0)</f>
        <v>558.42999999999995</v>
      </c>
      <c r="BG182" s="180">
        <f>IF(N182="zákl. prenesená",J182,0)</f>
        <v>0</v>
      </c>
      <c r="BH182" s="180">
        <f>IF(N182="zníž. prenesená",J182,0)</f>
        <v>0</v>
      </c>
      <c r="BI182" s="180">
        <f>IF(N182="nulová",J182,0)</f>
        <v>0</v>
      </c>
      <c r="BJ182" s="15" t="s">
        <v>156</v>
      </c>
      <c r="BK182" s="180">
        <f>ROUND(I182*H182,2)</f>
        <v>558.42999999999995</v>
      </c>
      <c r="BL182" s="15" t="s">
        <v>155</v>
      </c>
      <c r="BM182" s="179" t="s">
        <v>632</v>
      </c>
    </row>
    <row r="183" s="2" customFormat="1" ht="16.5" customHeight="1">
      <c r="A183" s="28"/>
      <c r="B183" s="167"/>
      <c r="C183" s="168" t="s">
        <v>633</v>
      </c>
      <c r="D183" s="168" t="s">
        <v>151</v>
      </c>
      <c r="E183" s="169" t="s">
        <v>996</v>
      </c>
      <c r="F183" s="170" t="s">
        <v>997</v>
      </c>
      <c r="G183" s="171" t="s">
        <v>368</v>
      </c>
      <c r="H183" s="172">
        <v>1</v>
      </c>
      <c r="I183" s="173">
        <v>107.26000000000001</v>
      </c>
      <c r="J183" s="173">
        <f>ROUND(I183*H183,2)</f>
        <v>107.26000000000001</v>
      </c>
      <c r="K183" s="174"/>
      <c r="L183" s="29"/>
      <c r="M183" s="175" t="s">
        <v>1</v>
      </c>
      <c r="N183" s="176" t="s">
        <v>39</v>
      </c>
      <c r="O183" s="177">
        <v>0</v>
      </c>
      <c r="P183" s="177">
        <f>O183*H183</f>
        <v>0</v>
      </c>
      <c r="Q183" s="177">
        <v>0</v>
      </c>
      <c r="R183" s="177">
        <f>Q183*H183</f>
        <v>0</v>
      </c>
      <c r="S183" s="177">
        <v>0</v>
      </c>
      <c r="T183" s="178">
        <f>S183*H183</f>
        <v>0</v>
      </c>
      <c r="U183" s="28"/>
      <c r="V183" s="28"/>
      <c r="W183" s="28"/>
      <c r="X183" s="28"/>
      <c r="Y183" s="28"/>
      <c r="Z183" s="28"/>
      <c r="AA183" s="28"/>
      <c r="AB183" s="28"/>
      <c r="AC183" s="28"/>
      <c r="AD183" s="28"/>
      <c r="AE183" s="28"/>
      <c r="AR183" s="179" t="s">
        <v>155</v>
      </c>
      <c r="AT183" s="179" t="s">
        <v>151</v>
      </c>
      <c r="AU183" s="179" t="s">
        <v>156</v>
      </c>
      <c r="AY183" s="15" t="s">
        <v>149</v>
      </c>
      <c r="BE183" s="180">
        <f>IF(N183="základná",J183,0)</f>
        <v>0</v>
      </c>
      <c r="BF183" s="180">
        <f>IF(N183="znížená",J183,0)</f>
        <v>107.26000000000001</v>
      </c>
      <c r="BG183" s="180">
        <f>IF(N183="zákl. prenesená",J183,0)</f>
        <v>0</v>
      </c>
      <c r="BH183" s="180">
        <f>IF(N183="zníž. prenesená",J183,0)</f>
        <v>0</v>
      </c>
      <c r="BI183" s="180">
        <f>IF(N183="nulová",J183,0)</f>
        <v>0</v>
      </c>
      <c r="BJ183" s="15" t="s">
        <v>156</v>
      </c>
      <c r="BK183" s="180">
        <f>ROUND(I183*H183,2)</f>
        <v>107.26000000000001</v>
      </c>
      <c r="BL183" s="15" t="s">
        <v>155</v>
      </c>
      <c r="BM183" s="179" t="s">
        <v>636</v>
      </c>
    </row>
    <row r="184" s="2" customFormat="1" ht="16.5" customHeight="1">
      <c r="A184" s="28"/>
      <c r="B184" s="167"/>
      <c r="C184" s="168" t="s">
        <v>546</v>
      </c>
      <c r="D184" s="168" t="s">
        <v>151</v>
      </c>
      <c r="E184" s="169" t="s">
        <v>998</v>
      </c>
      <c r="F184" s="170" t="s">
        <v>999</v>
      </c>
      <c r="G184" s="171" t="s">
        <v>368</v>
      </c>
      <c r="H184" s="172">
        <v>1</v>
      </c>
      <c r="I184" s="173">
        <v>1733.8900000000001</v>
      </c>
      <c r="J184" s="173">
        <f>ROUND(I184*H184,2)</f>
        <v>1733.8900000000001</v>
      </c>
      <c r="K184" s="174"/>
      <c r="L184" s="29"/>
      <c r="M184" s="175" t="s">
        <v>1</v>
      </c>
      <c r="N184" s="176" t="s">
        <v>39</v>
      </c>
      <c r="O184" s="177">
        <v>0</v>
      </c>
      <c r="P184" s="177">
        <f>O184*H184</f>
        <v>0</v>
      </c>
      <c r="Q184" s="177">
        <v>0</v>
      </c>
      <c r="R184" s="177">
        <f>Q184*H184</f>
        <v>0</v>
      </c>
      <c r="S184" s="177">
        <v>0</v>
      </c>
      <c r="T184" s="178">
        <f>S184*H184</f>
        <v>0</v>
      </c>
      <c r="U184" s="28"/>
      <c r="V184" s="28"/>
      <c r="W184" s="28"/>
      <c r="X184" s="28"/>
      <c r="Y184" s="28"/>
      <c r="Z184" s="28"/>
      <c r="AA184" s="28"/>
      <c r="AB184" s="28"/>
      <c r="AC184" s="28"/>
      <c r="AD184" s="28"/>
      <c r="AE184" s="28"/>
      <c r="AR184" s="179" t="s">
        <v>155</v>
      </c>
      <c r="AT184" s="179" t="s">
        <v>151</v>
      </c>
      <c r="AU184" s="179" t="s">
        <v>156</v>
      </c>
      <c r="AY184" s="15" t="s">
        <v>149</v>
      </c>
      <c r="BE184" s="180">
        <f>IF(N184="základná",J184,0)</f>
        <v>0</v>
      </c>
      <c r="BF184" s="180">
        <f>IF(N184="znížená",J184,0)</f>
        <v>1733.8900000000001</v>
      </c>
      <c r="BG184" s="180">
        <f>IF(N184="zákl. prenesená",J184,0)</f>
        <v>0</v>
      </c>
      <c r="BH184" s="180">
        <f>IF(N184="zníž. prenesená",J184,0)</f>
        <v>0</v>
      </c>
      <c r="BI184" s="180">
        <f>IF(N184="nulová",J184,0)</f>
        <v>0</v>
      </c>
      <c r="BJ184" s="15" t="s">
        <v>156</v>
      </c>
      <c r="BK184" s="180">
        <f>ROUND(I184*H184,2)</f>
        <v>1733.8900000000001</v>
      </c>
      <c r="BL184" s="15" t="s">
        <v>155</v>
      </c>
      <c r="BM184" s="179" t="s">
        <v>639</v>
      </c>
    </row>
    <row r="185" s="2" customFormat="1" ht="16.5" customHeight="1">
      <c r="A185" s="28"/>
      <c r="B185" s="167"/>
      <c r="C185" s="168" t="s">
        <v>640</v>
      </c>
      <c r="D185" s="168" t="s">
        <v>151</v>
      </c>
      <c r="E185" s="169" t="s">
        <v>1000</v>
      </c>
      <c r="F185" s="170" t="s">
        <v>1001</v>
      </c>
      <c r="G185" s="171" t="s">
        <v>228</v>
      </c>
      <c r="H185" s="172">
        <v>1</v>
      </c>
      <c r="I185" s="173">
        <v>2037</v>
      </c>
      <c r="J185" s="173">
        <f>ROUND(I185*H185,2)</f>
        <v>2037</v>
      </c>
      <c r="K185" s="174"/>
      <c r="L185" s="29"/>
      <c r="M185" s="175" t="s">
        <v>1</v>
      </c>
      <c r="N185" s="176" t="s">
        <v>39</v>
      </c>
      <c r="O185" s="177">
        <v>0</v>
      </c>
      <c r="P185" s="177">
        <f>O185*H185</f>
        <v>0</v>
      </c>
      <c r="Q185" s="177">
        <v>0</v>
      </c>
      <c r="R185" s="177">
        <f>Q185*H185</f>
        <v>0</v>
      </c>
      <c r="S185" s="177">
        <v>0</v>
      </c>
      <c r="T185" s="178">
        <f>S185*H185</f>
        <v>0</v>
      </c>
      <c r="U185" s="28"/>
      <c r="V185" s="28"/>
      <c r="W185" s="28"/>
      <c r="X185" s="28"/>
      <c r="Y185" s="28"/>
      <c r="Z185" s="28"/>
      <c r="AA185" s="28"/>
      <c r="AB185" s="28"/>
      <c r="AC185" s="28"/>
      <c r="AD185" s="28"/>
      <c r="AE185" s="28"/>
      <c r="AR185" s="179" t="s">
        <v>155</v>
      </c>
      <c r="AT185" s="179" t="s">
        <v>151</v>
      </c>
      <c r="AU185" s="179" t="s">
        <v>156</v>
      </c>
      <c r="AY185" s="15" t="s">
        <v>149</v>
      </c>
      <c r="BE185" s="180">
        <f>IF(N185="základná",J185,0)</f>
        <v>0</v>
      </c>
      <c r="BF185" s="180">
        <f>IF(N185="znížená",J185,0)</f>
        <v>2037</v>
      </c>
      <c r="BG185" s="180">
        <f>IF(N185="zákl. prenesená",J185,0)</f>
        <v>0</v>
      </c>
      <c r="BH185" s="180">
        <f>IF(N185="zníž. prenesená",J185,0)</f>
        <v>0</v>
      </c>
      <c r="BI185" s="180">
        <f>IF(N185="nulová",J185,0)</f>
        <v>0</v>
      </c>
      <c r="BJ185" s="15" t="s">
        <v>156</v>
      </c>
      <c r="BK185" s="180">
        <f>ROUND(I185*H185,2)</f>
        <v>2037</v>
      </c>
      <c r="BL185" s="15" t="s">
        <v>155</v>
      </c>
      <c r="BM185" s="179" t="s">
        <v>643</v>
      </c>
    </row>
    <row r="186" s="2" customFormat="1" ht="24.15" customHeight="1">
      <c r="A186" s="28"/>
      <c r="B186" s="167"/>
      <c r="C186" s="168" t="s">
        <v>549</v>
      </c>
      <c r="D186" s="168" t="s">
        <v>151</v>
      </c>
      <c r="E186" s="169" t="s">
        <v>1002</v>
      </c>
      <c r="F186" s="170" t="s">
        <v>1003</v>
      </c>
      <c r="G186" s="171" t="s">
        <v>368</v>
      </c>
      <c r="H186" s="172">
        <v>1</v>
      </c>
      <c r="I186" s="173">
        <v>1804.2000000000001</v>
      </c>
      <c r="J186" s="173">
        <f>ROUND(I186*H186,2)</f>
        <v>1804.2000000000001</v>
      </c>
      <c r="K186" s="174"/>
      <c r="L186" s="29"/>
      <c r="M186" s="175" t="s">
        <v>1</v>
      </c>
      <c r="N186" s="176" t="s">
        <v>39</v>
      </c>
      <c r="O186" s="177">
        <v>0</v>
      </c>
      <c r="P186" s="177">
        <f>O186*H186</f>
        <v>0</v>
      </c>
      <c r="Q186" s="177">
        <v>0</v>
      </c>
      <c r="R186" s="177">
        <f>Q186*H186</f>
        <v>0</v>
      </c>
      <c r="S186" s="177">
        <v>0</v>
      </c>
      <c r="T186" s="178">
        <f>S186*H186</f>
        <v>0</v>
      </c>
      <c r="U186" s="28"/>
      <c r="V186" s="28"/>
      <c r="W186" s="28"/>
      <c r="X186" s="28"/>
      <c r="Y186" s="28"/>
      <c r="Z186" s="28"/>
      <c r="AA186" s="28"/>
      <c r="AB186" s="28"/>
      <c r="AC186" s="28"/>
      <c r="AD186" s="28"/>
      <c r="AE186" s="28"/>
      <c r="AR186" s="179" t="s">
        <v>155</v>
      </c>
      <c r="AT186" s="179" t="s">
        <v>151</v>
      </c>
      <c r="AU186" s="179" t="s">
        <v>156</v>
      </c>
      <c r="AY186" s="15" t="s">
        <v>149</v>
      </c>
      <c r="BE186" s="180">
        <f>IF(N186="základná",J186,0)</f>
        <v>0</v>
      </c>
      <c r="BF186" s="180">
        <f>IF(N186="znížená",J186,0)</f>
        <v>1804.2000000000001</v>
      </c>
      <c r="BG186" s="180">
        <f>IF(N186="zákl. prenesená",J186,0)</f>
        <v>0</v>
      </c>
      <c r="BH186" s="180">
        <f>IF(N186="zníž. prenesená",J186,0)</f>
        <v>0</v>
      </c>
      <c r="BI186" s="180">
        <f>IF(N186="nulová",J186,0)</f>
        <v>0</v>
      </c>
      <c r="BJ186" s="15" t="s">
        <v>156</v>
      </c>
      <c r="BK186" s="180">
        <f>ROUND(I186*H186,2)</f>
        <v>1804.2000000000001</v>
      </c>
      <c r="BL186" s="15" t="s">
        <v>155</v>
      </c>
      <c r="BM186" s="179" t="s">
        <v>646</v>
      </c>
    </row>
    <row r="187" s="2" customFormat="1" ht="16.5" customHeight="1">
      <c r="A187" s="28"/>
      <c r="B187" s="167"/>
      <c r="C187" s="168" t="s">
        <v>647</v>
      </c>
      <c r="D187" s="168" t="s">
        <v>151</v>
      </c>
      <c r="E187" s="169" t="s">
        <v>1004</v>
      </c>
      <c r="F187" s="170" t="s">
        <v>1005</v>
      </c>
      <c r="G187" s="171" t="s">
        <v>368</v>
      </c>
      <c r="H187" s="172">
        <v>1</v>
      </c>
      <c r="I187" s="173">
        <v>645.04999999999995</v>
      </c>
      <c r="J187" s="173">
        <f>ROUND(I187*H187,2)</f>
        <v>645.04999999999995</v>
      </c>
      <c r="K187" s="174"/>
      <c r="L187" s="29"/>
      <c r="M187" s="175" t="s">
        <v>1</v>
      </c>
      <c r="N187" s="176" t="s">
        <v>39</v>
      </c>
      <c r="O187" s="177">
        <v>0</v>
      </c>
      <c r="P187" s="177">
        <f>O187*H187</f>
        <v>0</v>
      </c>
      <c r="Q187" s="177">
        <v>0</v>
      </c>
      <c r="R187" s="177">
        <f>Q187*H187</f>
        <v>0</v>
      </c>
      <c r="S187" s="177">
        <v>0</v>
      </c>
      <c r="T187" s="178">
        <f>S187*H187</f>
        <v>0</v>
      </c>
      <c r="U187" s="28"/>
      <c r="V187" s="28"/>
      <c r="W187" s="28"/>
      <c r="X187" s="28"/>
      <c r="Y187" s="28"/>
      <c r="Z187" s="28"/>
      <c r="AA187" s="28"/>
      <c r="AB187" s="28"/>
      <c r="AC187" s="28"/>
      <c r="AD187" s="28"/>
      <c r="AE187" s="28"/>
      <c r="AR187" s="179" t="s">
        <v>155</v>
      </c>
      <c r="AT187" s="179" t="s">
        <v>151</v>
      </c>
      <c r="AU187" s="179" t="s">
        <v>156</v>
      </c>
      <c r="AY187" s="15" t="s">
        <v>149</v>
      </c>
      <c r="BE187" s="180">
        <f>IF(N187="základná",J187,0)</f>
        <v>0</v>
      </c>
      <c r="BF187" s="180">
        <f>IF(N187="znížená",J187,0)</f>
        <v>645.04999999999995</v>
      </c>
      <c r="BG187" s="180">
        <f>IF(N187="zákl. prenesená",J187,0)</f>
        <v>0</v>
      </c>
      <c r="BH187" s="180">
        <f>IF(N187="zníž. prenesená",J187,0)</f>
        <v>0</v>
      </c>
      <c r="BI187" s="180">
        <f>IF(N187="nulová",J187,0)</f>
        <v>0</v>
      </c>
      <c r="BJ187" s="15" t="s">
        <v>156</v>
      </c>
      <c r="BK187" s="180">
        <f>ROUND(I187*H187,2)</f>
        <v>645.04999999999995</v>
      </c>
      <c r="BL187" s="15" t="s">
        <v>155</v>
      </c>
      <c r="BM187" s="179" t="s">
        <v>650</v>
      </c>
    </row>
    <row r="188" s="2" customFormat="1" ht="33" customHeight="1">
      <c r="A188" s="28"/>
      <c r="B188" s="167"/>
      <c r="C188" s="168" t="s">
        <v>552</v>
      </c>
      <c r="D188" s="168" t="s">
        <v>151</v>
      </c>
      <c r="E188" s="169" t="s">
        <v>1006</v>
      </c>
      <c r="F188" s="170" t="s">
        <v>1007</v>
      </c>
      <c r="G188" s="171" t="s">
        <v>228</v>
      </c>
      <c r="H188" s="172">
        <v>1</v>
      </c>
      <c r="I188" s="173">
        <v>11543</v>
      </c>
      <c r="J188" s="173">
        <f>ROUND(I188*H188,2)</f>
        <v>11543</v>
      </c>
      <c r="K188" s="174"/>
      <c r="L188" s="29"/>
      <c r="M188" s="175" t="s">
        <v>1</v>
      </c>
      <c r="N188" s="176" t="s">
        <v>39</v>
      </c>
      <c r="O188" s="177">
        <v>0</v>
      </c>
      <c r="P188" s="177">
        <f>O188*H188</f>
        <v>0</v>
      </c>
      <c r="Q188" s="177">
        <v>0</v>
      </c>
      <c r="R188" s="177">
        <f>Q188*H188</f>
        <v>0</v>
      </c>
      <c r="S188" s="177">
        <v>0</v>
      </c>
      <c r="T188" s="178">
        <f>S188*H188</f>
        <v>0</v>
      </c>
      <c r="U188" s="28"/>
      <c r="V188" s="28"/>
      <c r="W188" s="28"/>
      <c r="X188" s="28"/>
      <c r="Y188" s="28"/>
      <c r="Z188" s="28"/>
      <c r="AA188" s="28"/>
      <c r="AB188" s="28"/>
      <c r="AC188" s="28"/>
      <c r="AD188" s="28"/>
      <c r="AE188" s="28"/>
      <c r="AR188" s="179" t="s">
        <v>155</v>
      </c>
      <c r="AT188" s="179" t="s">
        <v>151</v>
      </c>
      <c r="AU188" s="179" t="s">
        <v>156</v>
      </c>
      <c r="AY188" s="15" t="s">
        <v>149</v>
      </c>
      <c r="BE188" s="180">
        <f>IF(N188="základná",J188,0)</f>
        <v>0</v>
      </c>
      <c r="BF188" s="180">
        <f>IF(N188="znížená",J188,0)</f>
        <v>11543</v>
      </c>
      <c r="BG188" s="180">
        <f>IF(N188="zákl. prenesená",J188,0)</f>
        <v>0</v>
      </c>
      <c r="BH188" s="180">
        <f>IF(N188="zníž. prenesená",J188,0)</f>
        <v>0</v>
      </c>
      <c r="BI188" s="180">
        <f>IF(N188="nulová",J188,0)</f>
        <v>0</v>
      </c>
      <c r="BJ188" s="15" t="s">
        <v>156</v>
      </c>
      <c r="BK188" s="180">
        <f>ROUND(I188*H188,2)</f>
        <v>11543</v>
      </c>
      <c r="BL188" s="15" t="s">
        <v>155</v>
      </c>
      <c r="BM188" s="179" t="s">
        <v>653</v>
      </c>
    </row>
    <row r="189" s="2" customFormat="1" ht="16.5" customHeight="1">
      <c r="A189" s="28"/>
      <c r="B189" s="167"/>
      <c r="C189" s="168" t="s">
        <v>654</v>
      </c>
      <c r="D189" s="168" t="s">
        <v>151</v>
      </c>
      <c r="E189" s="169" t="s">
        <v>929</v>
      </c>
      <c r="F189" s="170" t="s">
        <v>930</v>
      </c>
      <c r="G189" s="171" t="s">
        <v>161</v>
      </c>
      <c r="H189" s="172">
        <v>10</v>
      </c>
      <c r="I189" s="173">
        <v>1.1599999999999999</v>
      </c>
      <c r="J189" s="173">
        <f>ROUND(I189*H189,2)</f>
        <v>11.6</v>
      </c>
      <c r="K189" s="174"/>
      <c r="L189" s="29"/>
      <c r="M189" s="175" t="s">
        <v>1</v>
      </c>
      <c r="N189" s="176" t="s">
        <v>39</v>
      </c>
      <c r="O189" s="177">
        <v>0</v>
      </c>
      <c r="P189" s="177">
        <f>O189*H189</f>
        <v>0</v>
      </c>
      <c r="Q189" s="177">
        <v>0</v>
      </c>
      <c r="R189" s="177">
        <f>Q189*H189</f>
        <v>0</v>
      </c>
      <c r="S189" s="177">
        <v>0</v>
      </c>
      <c r="T189" s="178">
        <f>S189*H189</f>
        <v>0</v>
      </c>
      <c r="U189" s="28"/>
      <c r="V189" s="28"/>
      <c r="W189" s="28"/>
      <c r="X189" s="28"/>
      <c r="Y189" s="28"/>
      <c r="Z189" s="28"/>
      <c r="AA189" s="28"/>
      <c r="AB189" s="28"/>
      <c r="AC189" s="28"/>
      <c r="AD189" s="28"/>
      <c r="AE189" s="28"/>
      <c r="AR189" s="179" t="s">
        <v>155</v>
      </c>
      <c r="AT189" s="179" t="s">
        <v>151</v>
      </c>
      <c r="AU189" s="179" t="s">
        <v>156</v>
      </c>
      <c r="AY189" s="15" t="s">
        <v>149</v>
      </c>
      <c r="BE189" s="180">
        <f>IF(N189="základná",J189,0)</f>
        <v>0</v>
      </c>
      <c r="BF189" s="180">
        <f>IF(N189="znížená",J189,0)</f>
        <v>11.6</v>
      </c>
      <c r="BG189" s="180">
        <f>IF(N189="zákl. prenesená",J189,0)</f>
        <v>0</v>
      </c>
      <c r="BH189" s="180">
        <f>IF(N189="zníž. prenesená",J189,0)</f>
        <v>0</v>
      </c>
      <c r="BI189" s="180">
        <f>IF(N189="nulová",J189,0)</f>
        <v>0</v>
      </c>
      <c r="BJ189" s="15" t="s">
        <v>156</v>
      </c>
      <c r="BK189" s="180">
        <f>ROUND(I189*H189,2)</f>
        <v>11.6</v>
      </c>
      <c r="BL189" s="15" t="s">
        <v>155</v>
      </c>
      <c r="BM189" s="179" t="s">
        <v>657</v>
      </c>
    </row>
    <row r="190" s="2" customFormat="1" ht="24.15" customHeight="1">
      <c r="A190" s="28"/>
      <c r="B190" s="167"/>
      <c r="C190" s="168" t="s">
        <v>555</v>
      </c>
      <c r="D190" s="168" t="s">
        <v>151</v>
      </c>
      <c r="E190" s="169" t="s">
        <v>1008</v>
      </c>
      <c r="F190" s="170" t="s">
        <v>1009</v>
      </c>
      <c r="G190" s="171" t="s">
        <v>161</v>
      </c>
      <c r="H190" s="172">
        <v>10</v>
      </c>
      <c r="I190" s="173">
        <v>0.71999999999999997</v>
      </c>
      <c r="J190" s="173">
        <f>ROUND(I190*H190,2)</f>
        <v>7.2000000000000002</v>
      </c>
      <c r="K190" s="174"/>
      <c r="L190" s="29"/>
      <c r="M190" s="175" t="s">
        <v>1</v>
      </c>
      <c r="N190" s="176" t="s">
        <v>39</v>
      </c>
      <c r="O190" s="177">
        <v>0</v>
      </c>
      <c r="P190" s="177">
        <f>O190*H190</f>
        <v>0</v>
      </c>
      <c r="Q190" s="177">
        <v>0</v>
      </c>
      <c r="R190" s="177">
        <f>Q190*H190</f>
        <v>0</v>
      </c>
      <c r="S190" s="177">
        <v>0</v>
      </c>
      <c r="T190" s="178">
        <f>S190*H190</f>
        <v>0</v>
      </c>
      <c r="U190" s="28"/>
      <c r="V190" s="28"/>
      <c r="W190" s="28"/>
      <c r="X190" s="28"/>
      <c r="Y190" s="28"/>
      <c r="Z190" s="28"/>
      <c r="AA190" s="28"/>
      <c r="AB190" s="28"/>
      <c r="AC190" s="28"/>
      <c r="AD190" s="28"/>
      <c r="AE190" s="28"/>
      <c r="AR190" s="179" t="s">
        <v>155</v>
      </c>
      <c r="AT190" s="179" t="s">
        <v>151</v>
      </c>
      <c r="AU190" s="179" t="s">
        <v>156</v>
      </c>
      <c r="AY190" s="15" t="s">
        <v>149</v>
      </c>
      <c r="BE190" s="180">
        <f>IF(N190="základná",J190,0)</f>
        <v>0</v>
      </c>
      <c r="BF190" s="180">
        <f>IF(N190="znížená",J190,0)</f>
        <v>7.2000000000000002</v>
      </c>
      <c r="BG190" s="180">
        <f>IF(N190="zákl. prenesená",J190,0)</f>
        <v>0</v>
      </c>
      <c r="BH190" s="180">
        <f>IF(N190="zníž. prenesená",J190,0)</f>
        <v>0</v>
      </c>
      <c r="BI190" s="180">
        <f>IF(N190="nulová",J190,0)</f>
        <v>0</v>
      </c>
      <c r="BJ190" s="15" t="s">
        <v>156</v>
      </c>
      <c r="BK190" s="180">
        <f>ROUND(I190*H190,2)</f>
        <v>7.2000000000000002</v>
      </c>
      <c r="BL190" s="15" t="s">
        <v>155</v>
      </c>
      <c r="BM190" s="179" t="s">
        <v>660</v>
      </c>
    </row>
    <row r="191" s="2" customFormat="1" ht="24.15" customHeight="1">
      <c r="A191" s="28"/>
      <c r="B191" s="167"/>
      <c r="C191" s="168" t="s">
        <v>661</v>
      </c>
      <c r="D191" s="168" t="s">
        <v>151</v>
      </c>
      <c r="E191" s="169" t="s">
        <v>1010</v>
      </c>
      <c r="F191" s="170" t="s">
        <v>1011</v>
      </c>
      <c r="G191" s="171" t="s">
        <v>161</v>
      </c>
      <c r="H191" s="172">
        <v>480</v>
      </c>
      <c r="I191" s="173">
        <v>1.1599999999999999</v>
      </c>
      <c r="J191" s="173">
        <f>ROUND(I191*H191,2)</f>
        <v>556.79999999999995</v>
      </c>
      <c r="K191" s="174"/>
      <c r="L191" s="29"/>
      <c r="M191" s="175" t="s">
        <v>1</v>
      </c>
      <c r="N191" s="176" t="s">
        <v>39</v>
      </c>
      <c r="O191" s="177">
        <v>0</v>
      </c>
      <c r="P191" s="177">
        <f>O191*H191</f>
        <v>0</v>
      </c>
      <c r="Q191" s="177">
        <v>0</v>
      </c>
      <c r="R191" s="177">
        <f>Q191*H191</f>
        <v>0</v>
      </c>
      <c r="S191" s="177">
        <v>0</v>
      </c>
      <c r="T191" s="178">
        <f>S191*H191</f>
        <v>0</v>
      </c>
      <c r="U191" s="28"/>
      <c r="V191" s="28"/>
      <c r="W191" s="28"/>
      <c r="X191" s="28"/>
      <c r="Y191" s="28"/>
      <c r="Z191" s="28"/>
      <c r="AA191" s="28"/>
      <c r="AB191" s="28"/>
      <c r="AC191" s="28"/>
      <c r="AD191" s="28"/>
      <c r="AE191" s="28"/>
      <c r="AR191" s="179" t="s">
        <v>155</v>
      </c>
      <c r="AT191" s="179" t="s">
        <v>151</v>
      </c>
      <c r="AU191" s="179" t="s">
        <v>156</v>
      </c>
      <c r="AY191" s="15" t="s">
        <v>149</v>
      </c>
      <c r="BE191" s="180">
        <f>IF(N191="základná",J191,0)</f>
        <v>0</v>
      </c>
      <c r="BF191" s="180">
        <f>IF(N191="znížená",J191,0)</f>
        <v>556.79999999999995</v>
      </c>
      <c r="BG191" s="180">
        <f>IF(N191="zákl. prenesená",J191,0)</f>
        <v>0</v>
      </c>
      <c r="BH191" s="180">
        <f>IF(N191="zníž. prenesená",J191,0)</f>
        <v>0</v>
      </c>
      <c r="BI191" s="180">
        <f>IF(N191="nulová",J191,0)</f>
        <v>0</v>
      </c>
      <c r="BJ191" s="15" t="s">
        <v>156</v>
      </c>
      <c r="BK191" s="180">
        <f>ROUND(I191*H191,2)</f>
        <v>556.79999999999995</v>
      </c>
      <c r="BL191" s="15" t="s">
        <v>155</v>
      </c>
      <c r="BM191" s="179" t="s">
        <v>664</v>
      </c>
    </row>
    <row r="192" s="2" customFormat="1" ht="16.5" customHeight="1">
      <c r="A192" s="28"/>
      <c r="B192" s="167"/>
      <c r="C192" s="168" t="s">
        <v>558</v>
      </c>
      <c r="D192" s="168" t="s">
        <v>151</v>
      </c>
      <c r="E192" s="169" t="s">
        <v>1012</v>
      </c>
      <c r="F192" s="170" t="s">
        <v>1013</v>
      </c>
      <c r="G192" s="171" t="s">
        <v>161</v>
      </c>
      <c r="H192" s="172">
        <v>240</v>
      </c>
      <c r="I192" s="173">
        <v>0.80000000000000004</v>
      </c>
      <c r="J192" s="173">
        <f>ROUND(I192*H192,2)</f>
        <v>192</v>
      </c>
      <c r="K192" s="174"/>
      <c r="L192" s="29"/>
      <c r="M192" s="175" t="s">
        <v>1</v>
      </c>
      <c r="N192" s="176" t="s">
        <v>39</v>
      </c>
      <c r="O192" s="177">
        <v>0</v>
      </c>
      <c r="P192" s="177">
        <f>O192*H192</f>
        <v>0</v>
      </c>
      <c r="Q192" s="177">
        <v>0</v>
      </c>
      <c r="R192" s="177">
        <f>Q192*H192</f>
        <v>0</v>
      </c>
      <c r="S192" s="177">
        <v>0</v>
      </c>
      <c r="T192" s="178">
        <f>S192*H192</f>
        <v>0</v>
      </c>
      <c r="U192" s="28"/>
      <c r="V192" s="28"/>
      <c r="W192" s="28"/>
      <c r="X192" s="28"/>
      <c r="Y192" s="28"/>
      <c r="Z192" s="28"/>
      <c r="AA192" s="28"/>
      <c r="AB192" s="28"/>
      <c r="AC192" s="28"/>
      <c r="AD192" s="28"/>
      <c r="AE192" s="28"/>
      <c r="AR192" s="179" t="s">
        <v>155</v>
      </c>
      <c r="AT192" s="179" t="s">
        <v>151</v>
      </c>
      <c r="AU192" s="179" t="s">
        <v>156</v>
      </c>
      <c r="AY192" s="15" t="s">
        <v>149</v>
      </c>
      <c r="BE192" s="180">
        <f>IF(N192="základná",J192,0)</f>
        <v>0</v>
      </c>
      <c r="BF192" s="180">
        <f>IF(N192="znížená",J192,0)</f>
        <v>192</v>
      </c>
      <c r="BG192" s="180">
        <f>IF(N192="zákl. prenesená",J192,0)</f>
        <v>0</v>
      </c>
      <c r="BH192" s="180">
        <f>IF(N192="zníž. prenesená",J192,0)</f>
        <v>0</v>
      </c>
      <c r="BI192" s="180">
        <f>IF(N192="nulová",J192,0)</f>
        <v>0</v>
      </c>
      <c r="BJ192" s="15" t="s">
        <v>156</v>
      </c>
      <c r="BK192" s="180">
        <f>ROUND(I192*H192,2)</f>
        <v>192</v>
      </c>
      <c r="BL192" s="15" t="s">
        <v>155</v>
      </c>
      <c r="BM192" s="179" t="s">
        <v>667</v>
      </c>
    </row>
    <row r="193" s="2" customFormat="1" ht="24.15" customHeight="1">
      <c r="A193" s="28"/>
      <c r="B193" s="167"/>
      <c r="C193" s="168" t="s">
        <v>668</v>
      </c>
      <c r="D193" s="168" t="s">
        <v>151</v>
      </c>
      <c r="E193" s="169" t="s">
        <v>1014</v>
      </c>
      <c r="F193" s="170" t="s">
        <v>1015</v>
      </c>
      <c r="G193" s="171" t="s">
        <v>161</v>
      </c>
      <c r="H193" s="172">
        <v>220</v>
      </c>
      <c r="I193" s="173">
        <v>0.80000000000000004</v>
      </c>
      <c r="J193" s="173">
        <f>ROUND(I193*H193,2)</f>
        <v>176</v>
      </c>
      <c r="K193" s="174"/>
      <c r="L193" s="29"/>
      <c r="M193" s="175" t="s">
        <v>1</v>
      </c>
      <c r="N193" s="176" t="s">
        <v>39</v>
      </c>
      <c r="O193" s="177">
        <v>0</v>
      </c>
      <c r="P193" s="177">
        <f>O193*H193</f>
        <v>0</v>
      </c>
      <c r="Q193" s="177">
        <v>0</v>
      </c>
      <c r="R193" s="177">
        <f>Q193*H193</f>
        <v>0</v>
      </c>
      <c r="S193" s="177">
        <v>0</v>
      </c>
      <c r="T193" s="178">
        <f>S193*H193</f>
        <v>0</v>
      </c>
      <c r="U193" s="28"/>
      <c r="V193" s="28"/>
      <c r="W193" s="28"/>
      <c r="X193" s="28"/>
      <c r="Y193" s="28"/>
      <c r="Z193" s="28"/>
      <c r="AA193" s="28"/>
      <c r="AB193" s="28"/>
      <c r="AC193" s="28"/>
      <c r="AD193" s="28"/>
      <c r="AE193" s="28"/>
      <c r="AR193" s="179" t="s">
        <v>155</v>
      </c>
      <c r="AT193" s="179" t="s">
        <v>151</v>
      </c>
      <c r="AU193" s="179" t="s">
        <v>156</v>
      </c>
      <c r="AY193" s="15" t="s">
        <v>149</v>
      </c>
      <c r="BE193" s="180">
        <f>IF(N193="základná",J193,0)</f>
        <v>0</v>
      </c>
      <c r="BF193" s="180">
        <f>IF(N193="znížená",J193,0)</f>
        <v>176</v>
      </c>
      <c r="BG193" s="180">
        <f>IF(N193="zákl. prenesená",J193,0)</f>
        <v>0</v>
      </c>
      <c r="BH193" s="180">
        <f>IF(N193="zníž. prenesená",J193,0)</f>
        <v>0</v>
      </c>
      <c r="BI193" s="180">
        <f>IF(N193="nulová",J193,0)</f>
        <v>0</v>
      </c>
      <c r="BJ193" s="15" t="s">
        <v>156</v>
      </c>
      <c r="BK193" s="180">
        <f>ROUND(I193*H193,2)</f>
        <v>176</v>
      </c>
      <c r="BL193" s="15" t="s">
        <v>155</v>
      </c>
      <c r="BM193" s="179" t="s">
        <v>671</v>
      </c>
    </row>
    <row r="194" s="2" customFormat="1" ht="24.15" customHeight="1">
      <c r="A194" s="28"/>
      <c r="B194" s="167"/>
      <c r="C194" s="168" t="s">
        <v>561</v>
      </c>
      <c r="D194" s="168" t="s">
        <v>151</v>
      </c>
      <c r="E194" s="169" t="s">
        <v>1016</v>
      </c>
      <c r="F194" s="170" t="s">
        <v>1017</v>
      </c>
      <c r="G194" s="171" t="s">
        <v>161</v>
      </c>
      <c r="H194" s="172">
        <v>20</v>
      </c>
      <c r="I194" s="173">
        <v>0.80000000000000004</v>
      </c>
      <c r="J194" s="173">
        <f>ROUND(I194*H194,2)</f>
        <v>16</v>
      </c>
      <c r="K194" s="174"/>
      <c r="L194" s="29"/>
      <c r="M194" s="175" t="s">
        <v>1</v>
      </c>
      <c r="N194" s="176" t="s">
        <v>39</v>
      </c>
      <c r="O194" s="177">
        <v>0</v>
      </c>
      <c r="P194" s="177">
        <f>O194*H194</f>
        <v>0</v>
      </c>
      <c r="Q194" s="177">
        <v>0</v>
      </c>
      <c r="R194" s="177">
        <f>Q194*H194</f>
        <v>0</v>
      </c>
      <c r="S194" s="177">
        <v>0</v>
      </c>
      <c r="T194" s="178">
        <f>S194*H194</f>
        <v>0</v>
      </c>
      <c r="U194" s="28"/>
      <c r="V194" s="28"/>
      <c r="W194" s="28"/>
      <c r="X194" s="28"/>
      <c r="Y194" s="28"/>
      <c r="Z194" s="28"/>
      <c r="AA194" s="28"/>
      <c r="AB194" s="28"/>
      <c r="AC194" s="28"/>
      <c r="AD194" s="28"/>
      <c r="AE194" s="28"/>
      <c r="AR194" s="179" t="s">
        <v>155</v>
      </c>
      <c r="AT194" s="179" t="s">
        <v>151</v>
      </c>
      <c r="AU194" s="179" t="s">
        <v>156</v>
      </c>
      <c r="AY194" s="15" t="s">
        <v>149</v>
      </c>
      <c r="BE194" s="180">
        <f>IF(N194="základná",J194,0)</f>
        <v>0</v>
      </c>
      <c r="BF194" s="180">
        <f>IF(N194="znížená",J194,0)</f>
        <v>16</v>
      </c>
      <c r="BG194" s="180">
        <f>IF(N194="zákl. prenesená",J194,0)</f>
        <v>0</v>
      </c>
      <c r="BH194" s="180">
        <f>IF(N194="zníž. prenesená",J194,0)</f>
        <v>0</v>
      </c>
      <c r="BI194" s="180">
        <f>IF(N194="nulová",J194,0)</f>
        <v>0</v>
      </c>
      <c r="BJ194" s="15" t="s">
        <v>156</v>
      </c>
      <c r="BK194" s="180">
        <f>ROUND(I194*H194,2)</f>
        <v>16</v>
      </c>
      <c r="BL194" s="15" t="s">
        <v>155</v>
      </c>
      <c r="BM194" s="179" t="s">
        <v>674</v>
      </c>
    </row>
    <row r="195" s="2" customFormat="1" ht="16.5" customHeight="1">
      <c r="A195" s="28"/>
      <c r="B195" s="167"/>
      <c r="C195" s="168" t="s">
        <v>685</v>
      </c>
      <c r="D195" s="168" t="s">
        <v>151</v>
      </c>
      <c r="E195" s="169" t="s">
        <v>700</v>
      </c>
      <c r="F195" s="170" t="s">
        <v>933</v>
      </c>
      <c r="G195" s="171" t="s">
        <v>161</v>
      </c>
      <c r="H195" s="172">
        <v>8580</v>
      </c>
      <c r="I195" s="173">
        <v>1.1599999999999999</v>
      </c>
      <c r="J195" s="173">
        <f>ROUND(I195*H195,2)</f>
        <v>9952.7999999999993</v>
      </c>
      <c r="K195" s="174"/>
      <c r="L195" s="29"/>
      <c r="M195" s="175" t="s">
        <v>1</v>
      </c>
      <c r="N195" s="176" t="s">
        <v>39</v>
      </c>
      <c r="O195" s="177">
        <v>0</v>
      </c>
      <c r="P195" s="177">
        <f>O195*H195</f>
        <v>0</v>
      </c>
      <c r="Q195" s="177">
        <v>0</v>
      </c>
      <c r="R195" s="177">
        <f>Q195*H195</f>
        <v>0</v>
      </c>
      <c r="S195" s="177">
        <v>0</v>
      </c>
      <c r="T195" s="178">
        <f>S195*H195</f>
        <v>0</v>
      </c>
      <c r="U195" s="28"/>
      <c r="V195" s="28"/>
      <c r="W195" s="28"/>
      <c r="X195" s="28"/>
      <c r="Y195" s="28"/>
      <c r="Z195" s="28"/>
      <c r="AA195" s="28"/>
      <c r="AB195" s="28"/>
      <c r="AC195" s="28"/>
      <c r="AD195" s="28"/>
      <c r="AE195" s="28"/>
      <c r="AR195" s="179" t="s">
        <v>155</v>
      </c>
      <c r="AT195" s="179" t="s">
        <v>151</v>
      </c>
      <c r="AU195" s="179" t="s">
        <v>156</v>
      </c>
      <c r="AY195" s="15" t="s">
        <v>149</v>
      </c>
      <c r="BE195" s="180">
        <f>IF(N195="základná",J195,0)</f>
        <v>0</v>
      </c>
      <c r="BF195" s="180">
        <f>IF(N195="znížená",J195,0)</f>
        <v>9952.7999999999993</v>
      </c>
      <c r="BG195" s="180">
        <f>IF(N195="zákl. prenesená",J195,0)</f>
        <v>0</v>
      </c>
      <c r="BH195" s="180">
        <f>IF(N195="zníž. prenesená",J195,0)</f>
        <v>0</v>
      </c>
      <c r="BI195" s="180">
        <f>IF(N195="nulová",J195,0)</f>
        <v>0</v>
      </c>
      <c r="BJ195" s="15" t="s">
        <v>156</v>
      </c>
      <c r="BK195" s="180">
        <f>ROUND(I195*H195,2)</f>
        <v>9952.7999999999993</v>
      </c>
      <c r="BL195" s="15" t="s">
        <v>155</v>
      </c>
      <c r="BM195" s="179" t="s">
        <v>677</v>
      </c>
    </row>
    <row r="196" s="2" customFormat="1" ht="24.15" customHeight="1">
      <c r="A196" s="28"/>
      <c r="B196" s="167"/>
      <c r="C196" s="168" t="s">
        <v>564</v>
      </c>
      <c r="D196" s="168" t="s">
        <v>151</v>
      </c>
      <c r="E196" s="169" t="s">
        <v>1018</v>
      </c>
      <c r="F196" s="170" t="s">
        <v>1019</v>
      </c>
      <c r="G196" s="171" t="s">
        <v>161</v>
      </c>
      <c r="H196" s="172">
        <v>8580</v>
      </c>
      <c r="I196" s="173">
        <v>2.21</v>
      </c>
      <c r="J196" s="173">
        <f>ROUND(I196*H196,2)</f>
        <v>18961.799999999999</v>
      </c>
      <c r="K196" s="174"/>
      <c r="L196" s="29"/>
      <c r="M196" s="175" t="s">
        <v>1</v>
      </c>
      <c r="N196" s="176" t="s">
        <v>39</v>
      </c>
      <c r="O196" s="177">
        <v>0</v>
      </c>
      <c r="P196" s="177">
        <f>O196*H196</f>
        <v>0</v>
      </c>
      <c r="Q196" s="177">
        <v>0</v>
      </c>
      <c r="R196" s="177">
        <f>Q196*H196</f>
        <v>0</v>
      </c>
      <c r="S196" s="177">
        <v>0</v>
      </c>
      <c r="T196" s="178">
        <f>S196*H196</f>
        <v>0</v>
      </c>
      <c r="U196" s="28"/>
      <c r="V196" s="28"/>
      <c r="W196" s="28"/>
      <c r="X196" s="28"/>
      <c r="Y196" s="28"/>
      <c r="Z196" s="28"/>
      <c r="AA196" s="28"/>
      <c r="AB196" s="28"/>
      <c r="AC196" s="28"/>
      <c r="AD196" s="28"/>
      <c r="AE196" s="28"/>
      <c r="AR196" s="179" t="s">
        <v>155</v>
      </c>
      <c r="AT196" s="179" t="s">
        <v>151</v>
      </c>
      <c r="AU196" s="179" t="s">
        <v>156</v>
      </c>
      <c r="AY196" s="15" t="s">
        <v>149</v>
      </c>
      <c r="BE196" s="180">
        <f>IF(N196="základná",J196,0)</f>
        <v>0</v>
      </c>
      <c r="BF196" s="180">
        <f>IF(N196="znížená",J196,0)</f>
        <v>18961.799999999999</v>
      </c>
      <c r="BG196" s="180">
        <f>IF(N196="zákl. prenesená",J196,0)</f>
        <v>0</v>
      </c>
      <c r="BH196" s="180">
        <f>IF(N196="zníž. prenesená",J196,0)</f>
        <v>0</v>
      </c>
      <c r="BI196" s="180">
        <f>IF(N196="nulová",J196,0)</f>
        <v>0</v>
      </c>
      <c r="BJ196" s="15" t="s">
        <v>156</v>
      </c>
      <c r="BK196" s="180">
        <f>ROUND(I196*H196,2)</f>
        <v>18961.799999999999</v>
      </c>
      <c r="BL196" s="15" t="s">
        <v>155</v>
      </c>
      <c r="BM196" s="179" t="s">
        <v>681</v>
      </c>
    </row>
    <row r="197" s="2" customFormat="1" ht="16.5" customHeight="1">
      <c r="A197" s="28"/>
      <c r="B197" s="167"/>
      <c r="C197" s="168" t="s">
        <v>692</v>
      </c>
      <c r="D197" s="168" t="s">
        <v>151</v>
      </c>
      <c r="E197" s="169" t="s">
        <v>728</v>
      </c>
      <c r="F197" s="170" t="s">
        <v>729</v>
      </c>
      <c r="G197" s="171" t="s">
        <v>368</v>
      </c>
      <c r="H197" s="172">
        <v>150</v>
      </c>
      <c r="I197" s="173">
        <v>3.3399999999999999</v>
      </c>
      <c r="J197" s="173">
        <f>ROUND(I197*H197,2)</f>
        <v>501</v>
      </c>
      <c r="K197" s="174"/>
      <c r="L197" s="29"/>
      <c r="M197" s="175" t="s">
        <v>1</v>
      </c>
      <c r="N197" s="176" t="s">
        <v>39</v>
      </c>
      <c r="O197" s="177">
        <v>0</v>
      </c>
      <c r="P197" s="177">
        <f>O197*H197</f>
        <v>0</v>
      </c>
      <c r="Q197" s="177">
        <v>0</v>
      </c>
      <c r="R197" s="177">
        <f>Q197*H197</f>
        <v>0</v>
      </c>
      <c r="S197" s="177">
        <v>0</v>
      </c>
      <c r="T197" s="178">
        <f>S197*H197</f>
        <v>0</v>
      </c>
      <c r="U197" s="28"/>
      <c r="V197" s="28"/>
      <c r="W197" s="28"/>
      <c r="X197" s="28"/>
      <c r="Y197" s="28"/>
      <c r="Z197" s="28"/>
      <c r="AA197" s="28"/>
      <c r="AB197" s="28"/>
      <c r="AC197" s="28"/>
      <c r="AD197" s="28"/>
      <c r="AE197" s="28"/>
      <c r="AR197" s="179" t="s">
        <v>155</v>
      </c>
      <c r="AT197" s="179" t="s">
        <v>151</v>
      </c>
      <c r="AU197" s="179" t="s">
        <v>156</v>
      </c>
      <c r="AY197" s="15" t="s">
        <v>149</v>
      </c>
      <c r="BE197" s="180">
        <f>IF(N197="základná",J197,0)</f>
        <v>0</v>
      </c>
      <c r="BF197" s="180">
        <f>IF(N197="znížená",J197,0)</f>
        <v>501</v>
      </c>
      <c r="BG197" s="180">
        <f>IF(N197="zákl. prenesená",J197,0)</f>
        <v>0</v>
      </c>
      <c r="BH197" s="180">
        <f>IF(N197="zníž. prenesená",J197,0)</f>
        <v>0</v>
      </c>
      <c r="BI197" s="180">
        <f>IF(N197="nulová",J197,0)</f>
        <v>0</v>
      </c>
      <c r="BJ197" s="15" t="s">
        <v>156</v>
      </c>
      <c r="BK197" s="180">
        <f>ROUND(I197*H197,2)</f>
        <v>501</v>
      </c>
      <c r="BL197" s="15" t="s">
        <v>155</v>
      </c>
      <c r="BM197" s="179" t="s">
        <v>684</v>
      </c>
    </row>
    <row r="198" s="2" customFormat="1" ht="16.5" customHeight="1">
      <c r="A198" s="28"/>
      <c r="B198" s="167"/>
      <c r="C198" s="168" t="s">
        <v>567</v>
      </c>
      <c r="D198" s="168" t="s">
        <v>151</v>
      </c>
      <c r="E198" s="169" t="s">
        <v>731</v>
      </c>
      <c r="F198" s="170" t="s">
        <v>732</v>
      </c>
      <c r="G198" s="171" t="s">
        <v>368</v>
      </c>
      <c r="H198" s="172">
        <v>150</v>
      </c>
      <c r="I198" s="173">
        <v>4.8099999999999996</v>
      </c>
      <c r="J198" s="173">
        <f>ROUND(I198*H198,2)</f>
        <v>721.5</v>
      </c>
      <c r="K198" s="174"/>
      <c r="L198" s="29"/>
      <c r="M198" s="175" t="s">
        <v>1</v>
      </c>
      <c r="N198" s="176" t="s">
        <v>39</v>
      </c>
      <c r="O198" s="177">
        <v>0</v>
      </c>
      <c r="P198" s="177">
        <f>O198*H198</f>
        <v>0</v>
      </c>
      <c r="Q198" s="177">
        <v>0</v>
      </c>
      <c r="R198" s="177">
        <f>Q198*H198</f>
        <v>0</v>
      </c>
      <c r="S198" s="177">
        <v>0</v>
      </c>
      <c r="T198" s="178">
        <f>S198*H198</f>
        <v>0</v>
      </c>
      <c r="U198" s="28"/>
      <c r="V198" s="28"/>
      <c r="W198" s="28"/>
      <c r="X198" s="28"/>
      <c r="Y198" s="28"/>
      <c r="Z198" s="28"/>
      <c r="AA198" s="28"/>
      <c r="AB198" s="28"/>
      <c r="AC198" s="28"/>
      <c r="AD198" s="28"/>
      <c r="AE198" s="28"/>
      <c r="AR198" s="179" t="s">
        <v>155</v>
      </c>
      <c r="AT198" s="179" t="s">
        <v>151</v>
      </c>
      <c r="AU198" s="179" t="s">
        <v>156</v>
      </c>
      <c r="AY198" s="15" t="s">
        <v>149</v>
      </c>
      <c r="BE198" s="180">
        <f>IF(N198="základná",J198,0)</f>
        <v>0</v>
      </c>
      <c r="BF198" s="180">
        <f>IF(N198="znížená",J198,0)</f>
        <v>721.5</v>
      </c>
      <c r="BG198" s="180">
        <f>IF(N198="zákl. prenesená",J198,0)</f>
        <v>0</v>
      </c>
      <c r="BH198" s="180">
        <f>IF(N198="zníž. prenesená",J198,0)</f>
        <v>0</v>
      </c>
      <c r="BI198" s="180">
        <f>IF(N198="nulová",J198,0)</f>
        <v>0</v>
      </c>
      <c r="BJ198" s="15" t="s">
        <v>156</v>
      </c>
      <c r="BK198" s="180">
        <f>ROUND(I198*H198,2)</f>
        <v>721.5</v>
      </c>
      <c r="BL198" s="15" t="s">
        <v>155</v>
      </c>
      <c r="BM198" s="179" t="s">
        <v>688</v>
      </c>
    </row>
    <row r="199" s="2" customFormat="1" ht="16.5" customHeight="1">
      <c r="A199" s="28"/>
      <c r="B199" s="167"/>
      <c r="C199" s="168" t="s">
        <v>699</v>
      </c>
      <c r="D199" s="168" t="s">
        <v>151</v>
      </c>
      <c r="E199" s="169" t="s">
        <v>735</v>
      </c>
      <c r="F199" s="170" t="s">
        <v>736</v>
      </c>
      <c r="G199" s="171" t="s">
        <v>317</v>
      </c>
      <c r="H199" s="172">
        <v>120</v>
      </c>
      <c r="I199" s="173">
        <v>14.07</v>
      </c>
      <c r="J199" s="173">
        <f>ROUND(I199*H199,2)</f>
        <v>1688.4000000000001</v>
      </c>
      <c r="K199" s="174"/>
      <c r="L199" s="29"/>
      <c r="M199" s="175" t="s">
        <v>1</v>
      </c>
      <c r="N199" s="176" t="s">
        <v>39</v>
      </c>
      <c r="O199" s="177">
        <v>0</v>
      </c>
      <c r="P199" s="177">
        <f>O199*H199</f>
        <v>0</v>
      </c>
      <c r="Q199" s="177">
        <v>0</v>
      </c>
      <c r="R199" s="177">
        <f>Q199*H199</f>
        <v>0</v>
      </c>
      <c r="S199" s="177">
        <v>0</v>
      </c>
      <c r="T199" s="178">
        <f>S199*H199</f>
        <v>0</v>
      </c>
      <c r="U199" s="28"/>
      <c r="V199" s="28"/>
      <c r="W199" s="28"/>
      <c r="X199" s="28"/>
      <c r="Y199" s="28"/>
      <c r="Z199" s="28"/>
      <c r="AA199" s="28"/>
      <c r="AB199" s="28"/>
      <c r="AC199" s="28"/>
      <c r="AD199" s="28"/>
      <c r="AE199" s="28"/>
      <c r="AR199" s="179" t="s">
        <v>155</v>
      </c>
      <c r="AT199" s="179" t="s">
        <v>151</v>
      </c>
      <c r="AU199" s="179" t="s">
        <v>156</v>
      </c>
      <c r="AY199" s="15" t="s">
        <v>149</v>
      </c>
      <c r="BE199" s="180">
        <f>IF(N199="základná",J199,0)</f>
        <v>0</v>
      </c>
      <c r="BF199" s="180">
        <f>IF(N199="znížená",J199,0)</f>
        <v>1688.4000000000001</v>
      </c>
      <c r="BG199" s="180">
        <f>IF(N199="zákl. prenesená",J199,0)</f>
        <v>0</v>
      </c>
      <c r="BH199" s="180">
        <f>IF(N199="zníž. prenesená",J199,0)</f>
        <v>0</v>
      </c>
      <c r="BI199" s="180">
        <f>IF(N199="nulová",J199,0)</f>
        <v>0</v>
      </c>
      <c r="BJ199" s="15" t="s">
        <v>156</v>
      </c>
      <c r="BK199" s="180">
        <f>ROUND(I199*H199,2)</f>
        <v>1688.4000000000001</v>
      </c>
      <c r="BL199" s="15" t="s">
        <v>155</v>
      </c>
      <c r="BM199" s="179" t="s">
        <v>691</v>
      </c>
    </row>
    <row r="200" s="2" customFormat="1" ht="16.5" customHeight="1">
      <c r="A200" s="28"/>
      <c r="B200" s="167"/>
      <c r="C200" s="168" t="s">
        <v>570</v>
      </c>
      <c r="D200" s="168" t="s">
        <v>151</v>
      </c>
      <c r="E200" s="169" t="s">
        <v>738</v>
      </c>
      <c r="F200" s="170" t="s">
        <v>739</v>
      </c>
      <c r="G200" s="171" t="s">
        <v>228</v>
      </c>
      <c r="H200" s="172">
        <v>1</v>
      </c>
      <c r="I200" s="173">
        <v>3492</v>
      </c>
      <c r="J200" s="173">
        <f>ROUND(I200*H200,2)</f>
        <v>3492</v>
      </c>
      <c r="K200" s="174"/>
      <c r="L200" s="29"/>
      <c r="M200" s="175" t="s">
        <v>1</v>
      </c>
      <c r="N200" s="176" t="s">
        <v>39</v>
      </c>
      <c r="O200" s="177">
        <v>0</v>
      </c>
      <c r="P200" s="177">
        <f>O200*H200</f>
        <v>0</v>
      </c>
      <c r="Q200" s="177">
        <v>0</v>
      </c>
      <c r="R200" s="177">
        <f>Q200*H200</f>
        <v>0</v>
      </c>
      <c r="S200" s="177">
        <v>0</v>
      </c>
      <c r="T200" s="178">
        <f>S200*H200</f>
        <v>0</v>
      </c>
      <c r="U200" s="28"/>
      <c r="V200" s="28"/>
      <c r="W200" s="28"/>
      <c r="X200" s="28"/>
      <c r="Y200" s="28"/>
      <c r="Z200" s="28"/>
      <c r="AA200" s="28"/>
      <c r="AB200" s="28"/>
      <c r="AC200" s="28"/>
      <c r="AD200" s="28"/>
      <c r="AE200" s="28"/>
      <c r="AR200" s="179" t="s">
        <v>155</v>
      </c>
      <c r="AT200" s="179" t="s">
        <v>151</v>
      </c>
      <c r="AU200" s="179" t="s">
        <v>156</v>
      </c>
      <c r="AY200" s="15" t="s">
        <v>149</v>
      </c>
      <c r="BE200" s="180">
        <f>IF(N200="základná",J200,0)</f>
        <v>0</v>
      </c>
      <c r="BF200" s="180">
        <f>IF(N200="znížená",J200,0)</f>
        <v>3492</v>
      </c>
      <c r="BG200" s="180">
        <f>IF(N200="zákl. prenesená",J200,0)</f>
        <v>0</v>
      </c>
      <c r="BH200" s="180">
        <f>IF(N200="zníž. prenesená",J200,0)</f>
        <v>0</v>
      </c>
      <c r="BI200" s="180">
        <f>IF(N200="nulová",J200,0)</f>
        <v>0</v>
      </c>
      <c r="BJ200" s="15" t="s">
        <v>156</v>
      </c>
      <c r="BK200" s="180">
        <f>ROUND(I200*H200,2)</f>
        <v>3492</v>
      </c>
      <c r="BL200" s="15" t="s">
        <v>155</v>
      </c>
      <c r="BM200" s="179" t="s">
        <v>695</v>
      </c>
    </row>
    <row r="201" s="2" customFormat="1" ht="24.15" customHeight="1">
      <c r="A201" s="28"/>
      <c r="B201" s="167"/>
      <c r="C201" s="168" t="s">
        <v>706</v>
      </c>
      <c r="D201" s="168" t="s">
        <v>151</v>
      </c>
      <c r="E201" s="169" t="s">
        <v>938</v>
      </c>
      <c r="F201" s="170" t="s">
        <v>1020</v>
      </c>
      <c r="G201" s="171" t="s">
        <v>317</v>
      </c>
      <c r="H201" s="172">
        <v>40</v>
      </c>
      <c r="I201" s="173">
        <v>14.07</v>
      </c>
      <c r="J201" s="173">
        <f>ROUND(I201*H201,2)</f>
        <v>562.79999999999995</v>
      </c>
      <c r="K201" s="174"/>
      <c r="L201" s="29"/>
      <c r="M201" s="175" t="s">
        <v>1</v>
      </c>
      <c r="N201" s="176" t="s">
        <v>39</v>
      </c>
      <c r="O201" s="177">
        <v>0</v>
      </c>
      <c r="P201" s="177">
        <f>O201*H201</f>
        <v>0</v>
      </c>
      <c r="Q201" s="177">
        <v>0</v>
      </c>
      <c r="R201" s="177">
        <f>Q201*H201</f>
        <v>0</v>
      </c>
      <c r="S201" s="177">
        <v>0</v>
      </c>
      <c r="T201" s="178">
        <f>S201*H201</f>
        <v>0</v>
      </c>
      <c r="U201" s="28"/>
      <c r="V201" s="28"/>
      <c r="W201" s="28"/>
      <c r="X201" s="28"/>
      <c r="Y201" s="28"/>
      <c r="Z201" s="28"/>
      <c r="AA201" s="28"/>
      <c r="AB201" s="28"/>
      <c r="AC201" s="28"/>
      <c r="AD201" s="28"/>
      <c r="AE201" s="28"/>
      <c r="AR201" s="179" t="s">
        <v>155</v>
      </c>
      <c r="AT201" s="179" t="s">
        <v>151</v>
      </c>
      <c r="AU201" s="179" t="s">
        <v>156</v>
      </c>
      <c r="AY201" s="15" t="s">
        <v>149</v>
      </c>
      <c r="BE201" s="180">
        <f>IF(N201="základná",J201,0)</f>
        <v>0</v>
      </c>
      <c r="BF201" s="180">
        <f>IF(N201="znížená",J201,0)</f>
        <v>562.79999999999995</v>
      </c>
      <c r="BG201" s="180">
        <f>IF(N201="zákl. prenesená",J201,0)</f>
        <v>0</v>
      </c>
      <c r="BH201" s="180">
        <f>IF(N201="zníž. prenesená",J201,0)</f>
        <v>0</v>
      </c>
      <c r="BI201" s="180">
        <f>IF(N201="nulová",J201,0)</f>
        <v>0</v>
      </c>
      <c r="BJ201" s="15" t="s">
        <v>156</v>
      </c>
      <c r="BK201" s="180">
        <f>ROUND(I201*H201,2)</f>
        <v>562.79999999999995</v>
      </c>
      <c r="BL201" s="15" t="s">
        <v>155</v>
      </c>
      <c r="BM201" s="179" t="s">
        <v>698</v>
      </c>
    </row>
    <row r="202" s="2" customFormat="1" ht="24.15" customHeight="1">
      <c r="A202" s="28"/>
      <c r="B202" s="167"/>
      <c r="C202" s="168" t="s">
        <v>573</v>
      </c>
      <c r="D202" s="168" t="s">
        <v>151</v>
      </c>
      <c r="E202" s="169" t="s">
        <v>1021</v>
      </c>
      <c r="F202" s="170" t="s">
        <v>750</v>
      </c>
      <c r="G202" s="171" t="s">
        <v>317</v>
      </c>
      <c r="H202" s="172">
        <v>40</v>
      </c>
      <c r="I202" s="173">
        <v>14.07</v>
      </c>
      <c r="J202" s="173">
        <f>ROUND(I202*H202,2)</f>
        <v>562.79999999999995</v>
      </c>
      <c r="K202" s="174"/>
      <c r="L202" s="29"/>
      <c r="M202" s="183" t="s">
        <v>1</v>
      </c>
      <c r="N202" s="184" t="s">
        <v>39</v>
      </c>
      <c r="O202" s="185">
        <v>0</v>
      </c>
      <c r="P202" s="185">
        <f>O202*H202</f>
        <v>0</v>
      </c>
      <c r="Q202" s="185">
        <v>0</v>
      </c>
      <c r="R202" s="185">
        <f>Q202*H202</f>
        <v>0</v>
      </c>
      <c r="S202" s="185">
        <v>0</v>
      </c>
      <c r="T202" s="186">
        <f>S202*H202</f>
        <v>0</v>
      </c>
      <c r="U202" s="28"/>
      <c r="V202" s="28"/>
      <c r="W202" s="28"/>
      <c r="X202" s="28"/>
      <c r="Y202" s="28"/>
      <c r="Z202" s="28"/>
      <c r="AA202" s="28"/>
      <c r="AB202" s="28"/>
      <c r="AC202" s="28"/>
      <c r="AD202" s="28"/>
      <c r="AE202" s="28"/>
      <c r="AR202" s="179" t="s">
        <v>155</v>
      </c>
      <c r="AT202" s="179" t="s">
        <v>151</v>
      </c>
      <c r="AU202" s="179" t="s">
        <v>156</v>
      </c>
      <c r="AY202" s="15" t="s">
        <v>149</v>
      </c>
      <c r="BE202" s="180">
        <f>IF(N202="základná",J202,0)</f>
        <v>0</v>
      </c>
      <c r="BF202" s="180">
        <f>IF(N202="znížená",J202,0)</f>
        <v>562.79999999999995</v>
      </c>
      <c r="BG202" s="180">
        <f>IF(N202="zákl. prenesená",J202,0)</f>
        <v>0</v>
      </c>
      <c r="BH202" s="180">
        <f>IF(N202="zníž. prenesená",J202,0)</f>
        <v>0</v>
      </c>
      <c r="BI202" s="180">
        <f>IF(N202="nulová",J202,0)</f>
        <v>0</v>
      </c>
      <c r="BJ202" s="15" t="s">
        <v>156</v>
      </c>
      <c r="BK202" s="180">
        <f>ROUND(I202*H202,2)</f>
        <v>562.79999999999995</v>
      </c>
      <c r="BL202" s="15" t="s">
        <v>155</v>
      </c>
      <c r="BM202" s="179" t="s">
        <v>702</v>
      </c>
    </row>
    <row r="203" s="2" customFormat="1" ht="6.96" customHeight="1">
      <c r="A203" s="28"/>
      <c r="B203" s="54"/>
      <c r="C203" s="55"/>
      <c r="D203" s="55"/>
      <c r="E203" s="55"/>
      <c r="F203" s="55"/>
      <c r="G203" s="55"/>
      <c r="H203" s="55"/>
      <c r="I203" s="55"/>
      <c r="J203" s="55"/>
      <c r="K203" s="55"/>
      <c r="L203" s="29"/>
      <c r="M203" s="28"/>
      <c r="O203" s="28"/>
      <c r="P203" s="28"/>
      <c r="Q203" s="28"/>
      <c r="R203" s="28"/>
      <c r="S203" s="28"/>
      <c r="T203" s="28"/>
      <c r="U203" s="28"/>
      <c r="V203" s="28"/>
      <c r="W203" s="28"/>
      <c r="X203" s="28"/>
      <c r="Y203" s="28"/>
      <c r="Z203" s="28"/>
      <c r="AA203" s="28"/>
      <c r="AB203" s="28"/>
      <c r="AC203" s="28"/>
      <c r="AD203" s="28"/>
      <c r="AE203" s="28"/>
    </row>
  </sheetData>
  <autoFilter ref="C120:K202"/>
  <mergeCells count="8">
    <mergeCell ref="E7:H7"/>
    <mergeCell ref="E9:H9"/>
    <mergeCell ref="E27:H27"/>
    <mergeCell ref="E85:H85"/>
    <mergeCell ref="E87:H87"/>
    <mergeCell ref="E111:H111"/>
    <mergeCell ref="E113:H113"/>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109</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1022</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ROUND(J119, 2)</f>
        <v>37082.889999999999</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ROUND((SUM(BE119:BE153)),  2)</f>
        <v>0</v>
      </c>
      <c r="G33" s="123"/>
      <c r="H33" s="123"/>
      <c r="I33" s="124">
        <v>0.20000000000000001</v>
      </c>
      <c r="J33" s="122">
        <f>ROUND(((SUM(BE119:BE153))*I33),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ROUND((SUM(BF119:BF153)),  2)</f>
        <v>37082.889999999999</v>
      </c>
      <c r="G34" s="28"/>
      <c r="H34" s="28"/>
      <c r="I34" s="126">
        <v>0.20000000000000001</v>
      </c>
      <c r="J34" s="125">
        <f>ROUND(((SUM(BF119:BF153))*I34),  2)</f>
        <v>7416.5799999999999</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ROUND((SUM(BG119:BG153)),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ROUND((SUM(BH119:BH153)),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ROUND((SUM(BI119:BI153)),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44499.470000000001</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D.1.9 - Bleskozvod</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J119</f>
        <v>37082.889999999999</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127</v>
      </c>
      <c r="E97" s="140"/>
      <c r="F97" s="140"/>
      <c r="G97" s="140"/>
      <c r="H97" s="140"/>
      <c r="I97" s="140"/>
      <c r="J97" s="141">
        <f>J120</f>
        <v>37082.889999999999</v>
      </c>
      <c r="K97" s="9"/>
      <c r="L97" s="138"/>
      <c r="S97" s="9"/>
      <c r="T97" s="9"/>
      <c r="U97" s="9"/>
      <c r="V97" s="9"/>
      <c r="W97" s="9"/>
      <c r="X97" s="9"/>
      <c r="Y97" s="9"/>
      <c r="Z97" s="9"/>
      <c r="AA97" s="9"/>
      <c r="AB97" s="9"/>
      <c r="AC97" s="9"/>
      <c r="AD97" s="9"/>
      <c r="AE97" s="9"/>
    </row>
    <row r="98" hidden="1" s="10" customFormat="1" ht="19.92" customHeight="1">
      <c r="A98" s="10"/>
      <c r="B98" s="142"/>
      <c r="C98" s="10"/>
      <c r="D98" s="143" t="s">
        <v>471</v>
      </c>
      <c r="E98" s="144"/>
      <c r="F98" s="144"/>
      <c r="G98" s="144"/>
      <c r="H98" s="144"/>
      <c r="I98" s="144"/>
      <c r="J98" s="145">
        <f>J121</f>
        <v>19467.23</v>
      </c>
      <c r="K98" s="10"/>
      <c r="L98" s="142"/>
      <c r="S98" s="10"/>
      <c r="T98" s="10"/>
      <c r="U98" s="10"/>
      <c r="V98" s="10"/>
      <c r="W98" s="10"/>
      <c r="X98" s="10"/>
      <c r="Y98" s="10"/>
      <c r="Z98" s="10"/>
      <c r="AA98" s="10"/>
      <c r="AB98" s="10"/>
      <c r="AC98" s="10"/>
      <c r="AD98" s="10"/>
      <c r="AE98" s="10"/>
    </row>
    <row r="99" hidden="1" s="10" customFormat="1" ht="19.92" customHeight="1">
      <c r="A99" s="10"/>
      <c r="B99" s="142"/>
      <c r="C99" s="10"/>
      <c r="D99" s="143" t="s">
        <v>471</v>
      </c>
      <c r="E99" s="144"/>
      <c r="F99" s="144"/>
      <c r="G99" s="144"/>
      <c r="H99" s="144"/>
      <c r="I99" s="144"/>
      <c r="J99" s="145">
        <f>J142</f>
        <v>17615.66</v>
      </c>
      <c r="K99" s="10"/>
      <c r="L99" s="142"/>
      <c r="S99" s="10"/>
      <c r="T99" s="10"/>
      <c r="U99" s="10"/>
      <c r="V99" s="10"/>
      <c r="W99" s="10"/>
      <c r="X99" s="10"/>
      <c r="Y99" s="10"/>
      <c r="Z99" s="10"/>
      <c r="AA99" s="10"/>
      <c r="AB99" s="10"/>
      <c r="AC99" s="10"/>
      <c r="AD99" s="10"/>
      <c r="AE99" s="10"/>
    </row>
    <row r="100" hidden="1" s="2" customFormat="1" ht="21.84" customHeight="1">
      <c r="A100" s="28"/>
      <c r="B100" s="29"/>
      <c r="C100" s="28"/>
      <c r="D100" s="28"/>
      <c r="E100" s="28"/>
      <c r="F100" s="28"/>
      <c r="G100" s="28"/>
      <c r="H100" s="28"/>
      <c r="I100" s="28"/>
      <c r="J100" s="28"/>
      <c r="K100" s="28"/>
      <c r="L100" s="49"/>
      <c r="S100" s="28"/>
      <c r="T100" s="28"/>
      <c r="U100" s="28"/>
      <c r="V100" s="28"/>
      <c r="W100" s="28"/>
      <c r="X100" s="28"/>
      <c r="Y100" s="28"/>
      <c r="Z100" s="28"/>
      <c r="AA100" s="28"/>
      <c r="AB100" s="28"/>
      <c r="AC100" s="28"/>
      <c r="AD100" s="28"/>
      <c r="AE100" s="28"/>
    </row>
    <row r="101" hidden="1" s="2" customFormat="1" ht="6.96" customHeight="1">
      <c r="A101" s="28"/>
      <c r="B101" s="54"/>
      <c r="C101" s="55"/>
      <c r="D101" s="55"/>
      <c r="E101" s="55"/>
      <c r="F101" s="55"/>
      <c r="G101" s="55"/>
      <c r="H101" s="55"/>
      <c r="I101" s="55"/>
      <c r="J101" s="55"/>
      <c r="K101" s="55"/>
      <c r="L101" s="49"/>
      <c r="S101" s="28"/>
      <c r="T101" s="28"/>
      <c r="U101" s="28"/>
      <c r="V101" s="28"/>
      <c r="W101" s="28"/>
      <c r="X101" s="28"/>
      <c r="Y101" s="28"/>
      <c r="Z101" s="28"/>
      <c r="AA101" s="28"/>
      <c r="AB101" s="28"/>
      <c r="AC101" s="28"/>
      <c r="AD101" s="28"/>
      <c r="AE101" s="28"/>
    </row>
    <row r="102" hidden="1"/>
    <row r="103" hidden="1"/>
    <row r="104" hidden="1"/>
    <row r="105" s="2" customFormat="1" ht="6.96" customHeight="1">
      <c r="A105" s="28"/>
      <c r="B105" s="56"/>
      <c r="C105" s="57"/>
      <c r="D105" s="57"/>
      <c r="E105" s="57"/>
      <c r="F105" s="57"/>
      <c r="G105" s="57"/>
      <c r="H105" s="57"/>
      <c r="I105" s="57"/>
      <c r="J105" s="57"/>
      <c r="K105" s="57"/>
      <c r="L105" s="49"/>
      <c r="S105" s="28"/>
      <c r="T105" s="28"/>
      <c r="U105" s="28"/>
      <c r="V105" s="28"/>
      <c r="W105" s="28"/>
      <c r="X105" s="28"/>
      <c r="Y105" s="28"/>
      <c r="Z105" s="28"/>
      <c r="AA105" s="28"/>
      <c r="AB105" s="28"/>
      <c r="AC105" s="28"/>
      <c r="AD105" s="28"/>
      <c r="AE105" s="28"/>
    </row>
    <row r="106" s="2" customFormat="1" ht="24.96" customHeight="1">
      <c r="A106" s="28"/>
      <c r="B106" s="29"/>
      <c r="C106" s="19" t="s">
        <v>136</v>
      </c>
      <c r="D106" s="28"/>
      <c r="E106" s="28"/>
      <c r="F106" s="28"/>
      <c r="G106" s="28"/>
      <c r="H106" s="28"/>
      <c r="I106" s="28"/>
      <c r="J106" s="28"/>
      <c r="K106" s="28"/>
      <c r="L106" s="49"/>
      <c r="S106" s="28"/>
      <c r="T106" s="28"/>
      <c r="U106" s="28"/>
      <c r="V106" s="28"/>
      <c r="W106" s="28"/>
      <c r="X106" s="28"/>
      <c r="Y106" s="28"/>
      <c r="Z106" s="28"/>
      <c r="AA106" s="28"/>
      <c r="AB106" s="28"/>
      <c r="AC106" s="28"/>
      <c r="AD106" s="28"/>
      <c r="AE106" s="28"/>
    </row>
    <row r="107" s="2" customFormat="1" ht="6.96" customHeight="1">
      <c r="A107" s="28"/>
      <c r="B107" s="29"/>
      <c r="C107" s="28"/>
      <c r="D107" s="28"/>
      <c r="E107" s="28"/>
      <c r="F107" s="28"/>
      <c r="G107" s="28"/>
      <c r="H107" s="28"/>
      <c r="I107" s="28"/>
      <c r="J107" s="28"/>
      <c r="K107" s="28"/>
      <c r="L107" s="49"/>
      <c r="S107" s="28"/>
      <c r="T107" s="28"/>
      <c r="U107" s="28"/>
      <c r="V107" s="28"/>
      <c r="W107" s="28"/>
      <c r="X107" s="28"/>
      <c r="Y107" s="28"/>
      <c r="Z107" s="28"/>
      <c r="AA107" s="28"/>
      <c r="AB107" s="28"/>
      <c r="AC107" s="28"/>
      <c r="AD107" s="28"/>
      <c r="AE107" s="28"/>
    </row>
    <row r="108" s="2" customFormat="1" ht="12" customHeight="1">
      <c r="A108" s="28"/>
      <c r="B108" s="29"/>
      <c r="C108" s="25" t="s">
        <v>13</v>
      </c>
      <c r="D108" s="28"/>
      <c r="E108" s="28"/>
      <c r="F108" s="28"/>
      <c r="G108" s="28"/>
      <c r="H108" s="28"/>
      <c r="I108" s="28"/>
      <c r="J108" s="28"/>
      <c r="K108" s="28"/>
      <c r="L108" s="49"/>
      <c r="S108" s="28"/>
      <c r="T108" s="28"/>
      <c r="U108" s="28"/>
      <c r="V108" s="28"/>
      <c r="W108" s="28"/>
      <c r="X108" s="28"/>
      <c r="Y108" s="28"/>
      <c r="Z108" s="28"/>
      <c r="AA108" s="28"/>
      <c r="AB108" s="28"/>
      <c r="AC108" s="28"/>
      <c r="AD108" s="28"/>
      <c r="AE108" s="28"/>
    </row>
    <row r="109" s="2" customFormat="1" ht="16.5" customHeight="1">
      <c r="A109" s="28"/>
      <c r="B109" s="29"/>
      <c r="C109" s="28"/>
      <c r="D109" s="28"/>
      <c r="E109" s="116" t="str">
        <f>E7</f>
        <v>Dod.č.4_Modernizácia ZŠ P.Demitru_časť strecha</v>
      </c>
      <c r="F109" s="25"/>
      <c r="G109" s="25"/>
      <c r="H109" s="25"/>
      <c r="I109" s="28"/>
      <c r="J109" s="28"/>
      <c r="K109" s="28"/>
      <c r="L109" s="49"/>
      <c r="S109" s="28"/>
      <c r="T109" s="28"/>
      <c r="U109" s="28"/>
      <c r="V109" s="28"/>
      <c r="W109" s="28"/>
      <c r="X109" s="28"/>
      <c r="Y109" s="28"/>
      <c r="Z109" s="28"/>
      <c r="AA109" s="28"/>
      <c r="AB109" s="28"/>
      <c r="AC109" s="28"/>
      <c r="AD109" s="28"/>
      <c r="AE109" s="28"/>
    </row>
    <row r="110" s="2" customFormat="1" ht="12" customHeight="1">
      <c r="A110" s="28"/>
      <c r="B110" s="29"/>
      <c r="C110" s="25" t="s">
        <v>120</v>
      </c>
      <c r="D110" s="28"/>
      <c r="E110" s="28"/>
      <c r="F110" s="28"/>
      <c r="G110" s="28"/>
      <c r="H110" s="28"/>
      <c r="I110" s="28"/>
      <c r="J110" s="28"/>
      <c r="K110" s="28"/>
      <c r="L110" s="49"/>
      <c r="S110" s="28"/>
      <c r="T110" s="28"/>
      <c r="U110" s="28"/>
      <c r="V110" s="28"/>
      <c r="W110" s="28"/>
      <c r="X110" s="28"/>
      <c r="Y110" s="28"/>
      <c r="Z110" s="28"/>
      <c r="AA110" s="28"/>
      <c r="AB110" s="28"/>
      <c r="AC110" s="28"/>
      <c r="AD110" s="28"/>
      <c r="AE110" s="28"/>
    </row>
    <row r="111" s="2" customFormat="1" ht="16.5" customHeight="1">
      <c r="A111" s="28"/>
      <c r="B111" s="29"/>
      <c r="C111" s="28"/>
      <c r="D111" s="28"/>
      <c r="E111" s="61" t="str">
        <f>E9</f>
        <v>D.1.9 - Bleskozvod</v>
      </c>
      <c r="F111" s="28"/>
      <c r="G111" s="28"/>
      <c r="H111" s="28"/>
      <c r="I111" s="28"/>
      <c r="J111" s="28"/>
      <c r="K111" s="28"/>
      <c r="L111" s="49"/>
      <c r="S111" s="28"/>
      <c r="T111" s="28"/>
      <c r="U111" s="28"/>
      <c r="V111" s="28"/>
      <c r="W111" s="28"/>
      <c r="X111" s="28"/>
      <c r="Y111" s="28"/>
      <c r="Z111" s="28"/>
      <c r="AA111" s="28"/>
      <c r="AB111" s="28"/>
      <c r="AC111" s="28"/>
      <c r="AD111" s="28"/>
      <c r="AE111" s="28"/>
    </row>
    <row r="112" s="2" customFormat="1" ht="6.96" customHeight="1">
      <c r="A112" s="28"/>
      <c r="B112" s="29"/>
      <c r="C112" s="28"/>
      <c r="D112" s="28"/>
      <c r="E112" s="28"/>
      <c r="F112" s="28"/>
      <c r="G112" s="28"/>
      <c r="H112" s="28"/>
      <c r="I112" s="28"/>
      <c r="J112" s="28"/>
      <c r="K112" s="28"/>
      <c r="L112" s="49"/>
      <c r="S112" s="28"/>
      <c r="T112" s="28"/>
      <c r="U112" s="28"/>
      <c r="V112" s="28"/>
      <c r="W112" s="28"/>
      <c r="X112" s="28"/>
      <c r="Y112" s="28"/>
      <c r="Z112" s="28"/>
      <c r="AA112" s="28"/>
      <c r="AB112" s="28"/>
      <c r="AC112" s="28"/>
      <c r="AD112" s="28"/>
      <c r="AE112" s="28"/>
    </row>
    <row r="113" s="2" customFormat="1" ht="12" customHeight="1">
      <c r="A113" s="28"/>
      <c r="B113" s="29"/>
      <c r="C113" s="25" t="s">
        <v>17</v>
      </c>
      <c r="D113" s="28"/>
      <c r="E113" s="28"/>
      <c r="F113" s="22" t="str">
        <f>F12</f>
        <v>Trenčín</v>
      </c>
      <c r="G113" s="28"/>
      <c r="H113" s="28"/>
      <c r="I113" s="25" t="s">
        <v>19</v>
      </c>
      <c r="J113" s="63" t="str">
        <f>IF(J12="","",J12)</f>
        <v>2. 12. 2022</v>
      </c>
      <c r="K113" s="28"/>
      <c r="L113" s="49"/>
      <c r="S113" s="28"/>
      <c r="T113" s="28"/>
      <c r="U113" s="28"/>
      <c r="V113" s="28"/>
      <c r="W113" s="28"/>
      <c r="X113" s="28"/>
      <c r="Y113" s="28"/>
      <c r="Z113" s="28"/>
      <c r="AA113" s="28"/>
      <c r="AB113" s="28"/>
      <c r="AC113" s="28"/>
      <c r="AD113" s="28"/>
      <c r="AE113" s="28"/>
    </row>
    <row r="114" s="2" customFormat="1" ht="6.96" customHeight="1">
      <c r="A114" s="28"/>
      <c r="B114" s="29"/>
      <c r="C114" s="28"/>
      <c r="D114" s="28"/>
      <c r="E114" s="28"/>
      <c r="F114" s="28"/>
      <c r="G114" s="28"/>
      <c r="H114" s="28"/>
      <c r="I114" s="28"/>
      <c r="J114" s="28"/>
      <c r="K114" s="28"/>
      <c r="L114" s="49"/>
      <c r="S114" s="28"/>
      <c r="T114" s="28"/>
      <c r="U114" s="28"/>
      <c r="V114" s="28"/>
      <c r="W114" s="28"/>
      <c r="X114" s="28"/>
      <c r="Y114" s="28"/>
      <c r="Z114" s="28"/>
      <c r="AA114" s="28"/>
      <c r="AB114" s="28"/>
      <c r="AC114" s="28"/>
      <c r="AD114" s="28"/>
      <c r="AE114" s="28"/>
    </row>
    <row r="115" s="2" customFormat="1" ht="54.45" customHeight="1">
      <c r="A115" s="28"/>
      <c r="B115" s="29"/>
      <c r="C115" s="25" t="s">
        <v>21</v>
      </c>
      <c r="D115" s="28"/>
      <c r="E115" s="28"/>
      <c r="F115" s="22" t="str">
        <f>E15</f>
        <v>Mesto Trenčín, Mierové námestie 2, 911 64 Trenčín</v>
      </c>
      <c r="G115" s="28"/>
      <c r="H115" s="28"/>
      <c r="I115" s="25" t="s">
        <v>27</v>
      </c>
      <c r="J115" s="26" t="str">
        <f>E21</f>
        <v>STAVOKOV PROJEKT s.r.o., Brnianska 10, 911 05 Tren</v>
      </c>
      <c r="K115" s="28"/>
      <c r="L115" s="49"/>
      <c r="S115" s="28"/>
      <c r="T115" s="28"/>
      <c r="U115" s="28"/>
      <c r="V115" s="28"/>
      <c r="W115" s="28"/>
      <c r="X115" s="28"/>
      <c r="Y115" s="28"/>
      <c r="Z115" s="28"/>
      <c r="AA115" s="28"/>
      <c r="AB115" s="28"/>
      <c r="AC115" s="28"/>
      <c r="AD115" s="28"/>
      <c r="AE115" s="28"/>
    </row>
    <row r="116" s="2" customFormat="1" ht="15.15" customHeight="1">
      <c r="A116" s="28"/>
      <c r="B116" s="29"/>
      <c r="C116" s="25" t="s">
        <v>25</v>
      </c>
      <c r="D116" s="28"/>
      <c r="E116" s="28"/>
      <c r="F116" s="22" t="str">
        <f>IF(E18="","",E18)</f>
        <v>Adifex a.s.</v>
      </c>
      <c r="G116" s="28"/>
      <c r="H116" s="28"/>
      <c r="I116" s="25" t="s">
        <v>30</v>
      </c>
      <c r="J116" s="26" t="str">
        <f>E24</f>
        <v xml:space="preserve"> </v>
      </c>
      <c r="K116" s="28"/>
      <c r="L116" s="49"/>
      <c r="S116" s="28"/>
      <c r="T116" s="28"/>
      <c r="U116" s="28"/>
      <c r="V116" s="28"/>
      <c r="W116" s="28"/>
      <c r="X116" s="28"/>
      <c r="Y116" s="28"/>
      <c r="Z116" s="28"/>
      <c r="AA116" s="28"/>
      <c r="AB116" s="28"/>
      <c r="AC116" s="28"/>
      <c r="AD116" s="28"/>
      <c r="AE116" s="28"/>
    </row>
    <row r="117" s="2" customFormat="1" ht="10.32" customHeight="1">
      <c r="A117" s="28"/>
      <c r="B117" s="29"/>
      <c r="C117" s="28"/>
      <c r="D117" s="28"/>
      <c r="E117" s="28"/>
      <c r="F117" s="28"/>
      <c r="G117" s="28"/>
      <c r="H117" s="28"/>
      <c r="I117" s="28"/>
      <c r="J117" s="28"/>
      <c r="K117" s="28"/>
      <c r="L117" s="49"/>
      <c r="S117" s="28"/>
      <c r="T117" s="28"/>
      <c r="U117" s="28"/>
      <c r="V117" s="28"/>
      <c r="W117" s="28"/>
      <c r="X117" s="28"/>
      <c r="Y117" s="28"/>
      <c r="Z117" s="28"/>
      <c r="AA117" s="28"/>
      <c r="AB117" s="28"/>
      <c r="AC117" s="28"/>
      <c r="AD117" s="28"/>
      <c r="AE117" s="28"/>
    </row>
    <row r="118" s="11" customFormat="1" ht="29.28" customHeight="1">
      <c r="A118" s="146"/>
      <c r="B118" s="147"/>
      <c r="C118" s="148" t="s">
        <v>137</v>
      </c>
      <c r="D118" s="149" t="s">
        <v>58</v>
      </c>
      <c r="E118" s="149" t="s">
        <v>54</v>
      </c>
      <c r="F118" s="149" t="s">
        <v>55</v>
      </c>
      <c r="G118" s="149" t="s">
        <v>138</v>
      </c>
      <c r="H118" s="149" t="s">
        <v>139</v>
      </c>
      <c r="I118" s="149" t="s">
        <v>140</v>
      </c>
      <c r="J118" s="150" t="s">
        <v>124</v>
      </c>
      <c r="K118" s="151" t="s">
        <v>141</v>
      </c>
      <c r="L118" s="152"/>
      <c r="M118" s="80" t="s">
        <v>1</v>
      </c>
      <c r="N118" s="81" t="s">
        <v>37</v>
      </c>
      <c r="O118" s="81" t="s">
        <v>142</v>
      </c>
      <c r="P118" s="81" t="s">
        <v>143</v>
      </c>
      <c r="Q118" s="81" t="s">
        <v>144</v>
      </c>
      <c r="R118" s="81" t="s">
        <v>145</v>
      </c>
      <c r="S118" s="81" t="s">
        <v>146</v>
      </c>
      <c r="T118" s="82" t="s">
        <v>147</v>
      </c>
      <c r="U118" s="146"/>
      <c r="V118" s="146"/>
      <c r="W118" s="146"/>
      <c r="X118" s="146"/>
      <c r="Y118" s="146"/>
      <c r="Z118" s="146"/>
      <c r="AA118" s="146"/>
      <c r="AB118" s="146"/>
      <c r="AC118" s="146"/>
      <c r="AD118" s="146"/>
      <c r="AE118" s="146"/>
    </row>
    <row r="119" s="2" customFormat="1" ht="22.8" customHeight="1">
      <c r="A119" s="28"/>
      <c r="B119" s="29"/>
      <c r="C119" s="87" t="s">
        <v>125</v>
      </c>
      <c r="D119" s="28"/>
      <c r="E119" s="28"/>
      <c r="F119" s="28"/>
      <c r="G119" s="28"/>
      <c r="H119" s="28"/>
      <c r="I119" s="28"/>
      <c r="J119" s="153">
        <f>BK119</f>
        <v>37082.889999999999</v>
      </c>
      <c r="K119" s="28"/>
      <c r="L119" s="29"/>
      <c r="M119" s="83"/>
      <c r="N119" s="67"/>
      <c r="O119" s="84"/>
      <c r="P119" s="154">
        <f>P120</f>
        <v>0</v>
      </c>
      <c r="Q119" s="84"/>
      <c r="R119" s="154">
        <f>R120</f>
        <v>0</v>
      </c>
      <c r="S119" s="84"/>
      <c r="T119" s="155">
        <f>T120</f>
        <v>0</v>
      </c>
      <c r="U119" s="28"/>
      <c r="V119" s="28"/>
      <c r="W119" s="28"/>
      <c r="X119" s="28"/>
      <c r="Y119" s="28"/>
      <c r="Z119" s="28"/>
      <c r="AA119" s="28"/>
      <c r="AB119" s="28"/>
      <c r="AC119" s="28"/>
      <c r="AD119" s="28"/>
      <c r="AE119" s="28"/>
      <c r="AT119" s="15" t="s">
        <v>72</v>
      </c>
      <c r="AU119" s="15" t="s">
        <v>126</v>
      </c>
      <c r="BK119" s="156">
        <f>BK120</f>
        <v>37082.889999999999</v>
      </c>
    </row>
    <row r="120" s="12" customFormat="1" ht="25.92" customHeight="1">
      <c r="A120" s="12"/>
      <c r="B120" s="157"/>
      <c r="C120" s="12"/>
      <c r="D120" s="158" t="s">
        <v>72</v>
      </c>
      <c r="E120" s="159" t="s">
        <v>148</v>
      </c>
      <c r="F120" s="159" t="s">
        <v>1</v>
      </c>
      <c r="G120" s="12"/>
      <c r="H120" s="12"/>
      <c r="I120" s="12"/>
      <c r="J120" s="160">
        <f>BK120</f>
        <v>37082.889999999999</v>
      </c>
      <c r="K120" s="12"/>
      <c r="L120" s="157"/>
      <c r="M120" s="161"/>
      <c r="N120" s="162"/>
      <c r="O120" s="162"/>
      <c r="P120" s="163">
        <f>P121+P142</f>
        <v>0</v>
      </c>
      <c r="Q120" s="162"/>
      <c r="R120" s="163">
        <f>R121+R142</f>
        <v>0</v>
      </c>
      <c r="S120" s="162"/>
      <c r="T120" s="164">
        <f>T121+T142</f>
        <v>0</v>
      </c>
      <c r="U120" s="12"/>
      <c r="V120" s="12"/>
      <c r="W120" s="12"/>
      <c r="X120" s="12"/>
      <c r="Y120" s="12"/>
      <c r="Z120" s="12"/>
      <c r="AA120" s="12"/>
      <c r="AB120" s="12"/>
      <c r="AC120" s="12"/>
      <c r="AD120" s="12"/>
      <c r="AE120" s="12"/>
      <c r="AR120" s="158" t="s">
        <v>81</v>
      </c>
      <c r="AT120" s="165" t="s">
        <v>72</v>
      </c>
      <c r="AU120" s="165" t="s">
        <v>73</v>
      </c>
      <c r="AY120" s="158" t="s">
        <v>149</v>
      </c>
      <c r="BK120" s="166">
        <f>BK121+BK142</f>
        <v>37082.889999999999</v>
      </c>
    </row>
    <row r="121" s="12" customFormat="1" ht="22.8" customHeight="1">
      <c r="A121" s="12"/>
      <c r="B121" s="157"/>
      <c r="C121" s="12"/>
      <c r="D121" s="158" t="s">
        <v>72</v>
      </c>
      <c r="E121" s="181" t="s">
        <v>148</v>
      </c>
      <c r="F121" s="181" t="s">
        <v>1</v>
      </c>
      <c r="G121" s="12"/>
      <c r="H121" s="12"/>
      <c r="I121" s="12"/>
      <c r="J121" s="182">
        <f>BK121</f>
        <v>19467.23</v>
      </c>
      <c r="K121" s="12"/>
      <c r="L121" s="157"/>
      <c r="M121" s="161"/>
      <c r="N121" s="162"/>
      <c r="O121" s="162"/>
      <c r="P121" s="163">
        <f>SUM(P122:P141)</f>
        <v>0</v>
      </c>
      <c r="Q121" s="162"/>
      <c r="R121" s="163">
        <f>SUM(R122:R141)</f>
        <v>0</v>
      </c>
      <c r="S121" s="162"/>
      <c r="T121" s="164">
        <f>SUM(T122:T141)</f>
        <v>0</v>
      </c>
      <c r="U121" s="12"/>
      <c r="V121" s="12"/>
      <c r="W121" s="12"/>
      <c r="X121" s="12"/>
      <c r="Y121" s="12"/>
      <c r="Z121" s="12"/>
      <c r="AA121" s="12"/>
      <c r="AB121" s="12"/>
      <c r="AC121" s="12"/>
      <c r="AD121" s="12"/>
      <c r="AE121" s="12"/>
      <c r="AR121" s="158" t="s">
        <v>81</v>
      </c>
      <c r="AT121" s="165" t="s">
        <v>72</v>
      </c>
      <c r="AU121" s="165" t="s">
        <v>81</v>
      </c>
      <c r="AY121" s="158" t="s">
        <v>149</v>
      </c>
      <c r="BK121" s="166">
        <f>SUM(BK122:BK141)</f>
        <v>19467.23</v>
      </c>
    </row>
    <row r="122" s="2" customFormat="1" ht="24.15" customHeight="1">
      <c r="A122" s="28"/>
      <c r="B122" s="167"/>
      <c r="C122" s="168" t="s">
        <v>81</v>
      </c>
      <c r="D122" s="168" t="s">
        <v>151</v>
      </c>
      <c r="E122" s="169" t="s">
        <v>672</v>
      </c>
      <c r="F122" s="170" t="s">
        <v>673</v>
      </c>
      <c r="G122" s="171" t="s">
        <v>161</v>
      </c>
      <c r="H122" s="172">
        <v>390</v>
      </c>
      <c r="I122" s="173">
        <v>1.6699999999999999</v>
      </c>
      <c r="J122" s="173">
        <f>ROUND(I122*H122,2)</f>
        <v>651.29999999999995</v>
      </c>
      <c r="K122" s="174"/>
      <c r="L122" s="29"/>
      <c r="M122" s="175" t="s">
        <v>1</v>
      </c>
      <c r="N122" s="176" t="s">
        <v>39</v>
      </c>
      <c r="O122" s="177">
        <v>0</v>
      </c>
      <c r="P122" s="177">
        <f>O122*H122</f>
        <v>0</v>
      </c>
      <c r="Q122" s="177">
        <v>0</v>
      </c>
      <c r="R122" s="177">
        <f>Q122*H122</f>
        <v>0</v>
      </c>
      <c r="S122" s="177">
        <v>0</v>
      </c>
      <c r="T122" s="178">
        <f>S122*H122</f>
        <v>0</v>
      </c>
      <c r="U122" s="28"/>
      <c r="V122" s="28"/>
      <c r="W122" s="28"/>
      <c r="X122" s="28"/>
      <c r="Y122" s="28"/>
      <c r="Z122" s="28"/>
      <c r="AA122" s="28"/>
      <c r="AB122" s="28"/>
      <c r="AC122" s="28"/>
      <c r="AD122" s="28"/>
      <c r="AE122" s="28"/>
      <c r="AR122" s="179" t="s">
        <v>155</v>
      </c>
      <c r="AT122" s="179" t="s">
        <v>151</v>
      </c>
      <c r="AU122" s="179" t="s">
        <v>156</v>
      </c>
      <c r="AY122" s="15" t="s">
        <v>149</v>
      </c>
      <c r="BE122" s="180">
        <f>IF(N122="základná",J122,0)</f>
        <v>0</v>
      </c>
      <c r="BF122" s="180">
        <f>IF(N122="znížená",J122,0)</f>
        <v>651.29999999999995</v>
      </c>
      <c r="BG122" s="180">
        <f>IF(N122="zákl. prenesená",J122,0)</f>
        <v>0</v>
      </c>
      <c r="BH122" s="180">
        <f>IF(N122="zníž. prenesená",J122,0)</f>
        <v>0</v>
      </c>
      <c r="BI122" s="180">
        <f>IF(N122="nulová",J122,0)</f>
        <v>0</v>
      </c>
      <c r="BJ122" s="15" t="s">
        <v>156</v>
      </c>
      <c r="BK122" s="180">
        <f>ROUND(I122*H122,2)</f>
        <v>651.29999999999995</v>
      </c>
      <c r="BL122" s="15" t="s">
        <v>155</v>
      </c>
      <c r="BM122" s="179" t="s">
        <v>156</v>
      </c>
    </row>
    <row r="123" s="2" customFormat="1" ht="16.5" customHeight="1">
      <c r="A123" s="28"/>
      <c r="B123" s="167"/>
      <c r="C123" s="168" t="s">
        <v>156</v>
      </c>
      <c r="D123" s="168" t="s">
        <v>151</v>
      </c>
      <c r="E123" s="169" t="s">
        <v>675</v>
      </c>
      <c r="F123" s="170" t="s">
        <v>676</v>
      </c>
      <c r="G123" s="171" t="s">
        <v>269</v>
      </c>
      <c r="H123" s="172">
        <v>390</v>
      </c>
      <c r="I123" s="173">
        <v>1.98</v>
      </c>
      <c r="J123" s="173">
        <f>ROUND(I123*H123,2)</f>
        <v>772.20000000000005</v>
      </c>
      <c r="K123" s="174"/>
      <c r="L123" s="29"/>
      <c r="M123" s="175" t="s">
        <v>1</v>
      </c>
      <c r="N123" s="176" t="s">
        <v>39</v>
      </c>
      <c r="O123" s="177">
        <v>0</v>
      </c>
      <c r="P123" s="177">
        <f>O123*H123</f>
        <v>0</v>
      </c>
      <c r="Q123" s="177">
        <v>0</v>
      </c>
      <c r="R123" s="177">
        <f>Q123*H123</f>
        <v>0</v>
      </c>
      <c r="S123" s="177">
        <v>0</v>
      </c>
      <c r="T123" s="178">
        <f>S123*H123</f>
        <v>0</v>
      </c>
      <c r="U123" s="28"/>
      <c r="V123" s="28"/>
      <c r="W123" s="28"/>
      <c r="X123" s="28"/>
      <c r="Y123" s="28"/>
      <c r="Z123" s="28"/>
      <c r="AA123" s="28"/>
      <c r="AB123" s="28"/>
      <c r="AC123" s="28"/>
      <c r="AD123" s="28"/>
      <c r="AE123" s="28"/>
      <c r="AR123" s="179" t="s">
        <v>155</v>
      </c>
      <c r="AT123" s="179" t="s">
        <v>151</v>
      </c>
      <c r="AU123" s="179" t="s">
        <v>156</v>
      </c>
      <c r="AY123" s="15" t="s">
        <v>149</v>
      </c>
      <c r="BE123" s="180">
        <f>IF(N123="základná",J123,0)</f>
        <v>0</v>
      </c>
      <c r="BF123" s="180">
        <f>IF(N123="znížená",J123,0)</f>
        <v>772.20000000000005</v>
      </c>
      <c r="BG123" s="180">
        <f>IF(N123="zákl. prenesená",J123,0)</f>
        <v>0</v>
      </c>
      <c r="BH123" s="180">
        <f>IF(N123="zníž. prenesená",J123,0)</f>
        <v>0</v>
      </c>
      <c r="BI123" s="180">
        <f>IF(N123="nulová",J123,0)</f>
        <v>0</v>
      </c>
      <c r="BJ123" s="15" t="s">
        <v>156</v>
      </c>
      <c r="BK123" s="180">
        <f>ROUND(I123*H123,2)</f>
        <v>772.20000000000005</v>
      </c>
      <c r="BL123" s="15" t="s">
        <v>155</v>
      </c>
      <c r="BM123" s="179" t="s">
        <v>155</v>
      </c>
    </row>
    <row r="124" s="2" customFormat="1" ht="24.15" customHeight="1">
      <c r="A124" s="28"/>
      <c r="B124" s="167"/>
      <c r="C124" s="168" t="s">
        <v>194</v>
      </c>
      <c r="D124" s="168" t="s">
        <v>151</v>
      </c>
      <c r="E124" s="169" t="s">
        <v>1023</v>
      </c>
      <c r="F124" s="170" t="s">
        <v>1024</v>
      </c>
      <c r="G124" s="171" t="s">
        <v>161</v>
      </c>
      <c r="H124" s="172">
        <v>100</v>
      </c>
      <c r="I124" s="173">
        <v>1.6699999999999999</v>
      </c>
      <c r="J124" s="173">
        <f>ROUND(I124*H124,2)</f>
        <v>167</v>
      </c>
      <c r="K124" s="174"/>
      <c r="L124" s="29"/>
      <c r="M124" s="175" t="s">
        <v>1</v>
      </c>
      <c r="N124" s="176" t="s">
        <v>39</v>
      </c>
      <c r="O124" s="177">
        <v>0</v>
      </c>
      <c r="P124" s="177">
        <f>O124*H124</f>
        <v>0</v>
      </c>
      <c r="Q124" s="177">
        <v>0</v>
      </c>
      <c r="R124" s="177">
        <f>Q124*H124</f>
        <v>0</v>
      </c>
      <c r="S124" s="177">
        <v>0</v>
      </c>
      <c r="T124" s="178">
        <f>S124*H124</f>
        <v>0</v>
      </c>
      <c r="U124" s="28"/>
      <c r="V124" s="28"/>
      <c r="W124" s="28"/>
      <c r="X124" s="28"/>
      <c r="Y124" s="28"/>
      <c r="Z124" s="28"/>
      <c r="AA124" s="28"/>
      <c r="AB124" s="28"/>
      <c r="AC124" s="28"/>
      <c r="AD124" s="28"/>
      <c r="AE124" s="28"/>
      <c r="AR124" s="179" t="s">
        <v>155</v>
      </c>
      <c r="AT124" s="179" t="s">
        <v>151</v>
      </c>
      <c r="AU124" s="179" t="s">
        <v>156</v>
      </c>
      <c r="AY124" s="15" t="s">
        <v>149</v>
      </c>
      <c r="BE124" s="180">
        <f>IF(N124="základná",J124,0)</f>
        <v>0</v>
      </c>
      <c r="BF124" s="180">
        <f>IF(N124="znížená",J124,0)</f>
        <v>167</v>
      </c>
      <c r="BG124" s="180">
        <f>IF(N124="zákl. prenesená",J124,0)</f>
        <v>0</v>
      </c>
      <c r="BH124" s="180">
        <f>IF(N124="zníž. prenesená",J124,0)</f>
        <v>0</v>
      </c>
      <c r="BI124" s="180">
        <f>IF(N124="nulová",J124,0)</f>
        <v>0</v>
      </c>
      <c r="BJ124" s="15" t="s">
        <v>156</v>
      </c>
      <c r="BK124" s="180">
        <f>ROUND(I124*H124,2)</f>
        <v>167</v>
      </c>
      <c r="BL124" s="15" t="s">
        <v>155</v>
      </c>
      <c r="BM124" s="179" t="s">
        <v>198</v>
      </c>
    </row>
    <row r="125" s="2" customFormat="1" ht="16.5" customHeight="1">
      <c r="A125" s="28"/>
      <c r="B125" s="167"/>
      <c r="C125" s="168" t="s">
        <v>155</v>
      </c>
      <c r="D125" s="168" t="s">
        <v>151</v>
      </c>
      <c r="E125" s="169" t="s">
        <v>1025</v>
      </c>
      <c r="F125" s="170" t="s">
        <v>1026</v>
      </c>
      <c r="G125" s="171" t="s">
        <v>269</v>
      </c>
      <c r="H125" s="172">
        <v>65</v>
      </c>
      <c r="I125" s="173">
        <v>1.94</v>
      </c>
      <c r="J125" s="173">
        <f>ROUND(I125*H125,2)</f>
        <v>126.09999999999999</v>
      </c>
      <c r="K125" s="174"/>
      <c r="L125" s="29"/>
      <c r="M125" s="175" t="s">
        <v>1</v>
      </c>
      <c r="N125" s="176" t="s">
        <v>39</v>
      </c>
      <c r="O125" s="177">
        <v>0</v>
      </c>
      <c r="P125" s="177">
        <f>O125*H125</f>
        <v>0</v>
      </c>
      <c r="Q125" s="177">
        <v>0</v>
      </c>
      <c r="R125" s="177">
        <f>Q125*H125</f>
        <v>0</v>
      </c>
      <c r="S125" s="177">
        <v>0</v>
      </c>
      <c r="T125" s="178">
        <f>S125*H125</f>
        <v>0</v>
      </c>
      <c r="U125" s="28"/>
      <c r="V125" s="28"/>
      <c r="W125" s="28"/>
      <c r="X125" s="28"/>
      <c r="Y125" s="28"/>
      <c r="Z125" s="28"/>
      <c r="AA125" s="28"/>
      <c r="AB125" s="28"/>
      <c r="AC125" s="28"/>
      <c r="AD125" s="28"/>
      <c r="AE125" s="28"/>
      <c r="AR125" s="179" t="s">
        <v>155</v>
      </c>
      <c r="AT125" s="179" t="s">
        <v>151</v>
      </c>
      <c r="AU125" s="179" t="s">
        <v>156</v>
      </c>
      <c r="AY125" s="15" t="s">
        <v>149</v>
      </c>
      <c r="BE125" s="180">
        <f>IF(N125="základná",J125,0)</f>
        <v>0</v>
      </c>
      <c r="BF125" s="180">
        <f>IF(N125="znížená",J125,0)</f>
        <v>126.09999999999999</v>
      </c>
      <c r="BG125" s="180">
        <f>IF(N125="zákl. prenesená",J125,0)</f>
        <v>0</v>
      </c>
      <c r="BH125" s="180">
        <f>IF(N125="zníž. prenesená",J125,0)</f>
        <v>0</v>
      </c>
      <c r="BI125" s="180">
        <f>IF(N125="nulová",J125,0)</f>
        <v>0</v>
      </c>
      <c r="BJ125" s="15" t="s">
        <v>156</v>
      </c>
      <c r="BK125" s="180">
        <f>ROUND(I125*H125,2)</f>
        <v>126.09999999999999</v>
      </c>
      <c r="BL125" s="15" t="s">
        <v>155</v>
      </c>
      <c r="BM125" s="179" t="s">
        <v>201</v>
      </c>
    </row>
    <row r="126" s="2" customFormat="1" ht="24.15" customHeight="1">
      <c r="A126" s="28"/>
      <c r="B126" s="167"/>
      <c r="C126" s="168" t="s">
        <v>202</v>
      </c>
      <c r="D126" s="168" t="s">
        <v>151</v>
      </c>
      <c r="E126" s="169" t="s">
        <v>1027</v>
      </c>
      <c r="F126" s="170" t="s">
        <v>1028</v>
      </c>
      <c r="G126" s="171" t="s">
        <v>161</v>
      </c>
      <c r="H126" s="172">
        <v>2280</v>
      </c>
      <c r="I126" s="173">
        <v>1.6699999999999999</v>
      </c>
      <c r="J126" s="173">
        <f>ROUND(I126*H126,2)</f>
        <v>3807.5999999999999</v>
      </c>
      <c r="K126" s="174"/>
      <c r="L126" s="29"/>
      <c r="M126" s="175" t="s">
        <v>1</v>
      </c>
      <c r="N126" s="176" t="s">
        <v>39</v>
      </c>
      <c r="O126" s="177">
        <v>0</v>
      </c>
      <c r="P126" s="177">
        <f>O126*H126</f>
        <v>0</v>
      </c>
      <c r="Q126" s="177">
        <v>0</v>
      </c>
      <c r="R126" s="177">
        <f>Q126*H126</f>
        <v>0</v>
      </c>
      <c r="S126" s="177">
        <v>0</v>
      </c>
      <c r="T126" s="178">
        <f>S126*H126</f>
        <v>0</v>
      </c>
      <c r="U126" s="28"/>
      <c r="V126" s="28"/>
      <c r="W126" s="28"/>
      <c r="X126" s="28"/>
      <c r="Y126" s="28"/>
      <c r="Z126" s="28"/>
      <c r="AA126" s="28"/>
      <c r="AB126" s="28"/>
      <c r="AC126" s="28"/>
      <c r="AD126" s="28"/>
      <c r="AE126" s="28"/>
      <c r="AR126" s="179" t="s">
        <v>155</v>
      </c>
      <c r="AT126" s="179" t="s">
        <v>151</v>
      </c>
      <c r="AU126" s="179" t="s">
        <v>156</v>
      </c>
      <c r="AY126" s="15" t="s">
        <v>149</v>
      </c>
      <c r="BE126" s="180">
        <f>IF(N126="základná",J126,0)</f>
        <v>0</v>
      </c>
      <c r="BF126" s="180">
        <f>IF(N126="znížená",J126,0)</f>
        <v>3807.5999999999999</v>
      </c>
      <c r="BG126" s="180">
        <f>IF(N126="zákl. prenesená",J126,0)</f>
        <v>0</v>
      </c>
      <c r="BH126" s="180">
        <f>IF(N126="zníž. prenesená",J126,0)</f>
        <v>0</v>
      </c>
      <c r="BI126" s="180">
        <f>IF(N126="nulová",J126,0)</f>
        <v>0</v>
      </c>
      <c r="BJ126" s="15" t="s">
        <v>156</v>
      </c>
      <c r="BK126" s="180">
        <f>ROUND(I126*H126,2)</f>
        <v>3807.5999999999999</v>
      </c>
      <c r="BL126" s="15" t="s">
        <v>155</v>
      </c>
      <c r="BM126" s="179" t="s">
        <v>205</v>
      </c>
    </row>
    <row r="127" s="2" customFormat="1" ht="16.5" customHeight="1">
      <c r="A127" s="28"/>
      <c r="B127" s="167"/>
      <c r="C127" s="168" t="s">
        <v>198</v>
      </c>
      <c r="D127" s="168" t="s">
        <v>151</v>
      </c>
      <c r="E127" s="169" t="s">
        <v>1029</v>
      </c>
      <c r="F127" s="170" t="s">
        <v>1030</v>
      </c>
      <c r="G127" s="171" t="s">
        <v>269</v>
      </c>
      <c r="H127" s="172">
        <v>297</v>
      </c>
      <c r="I127" s="173">
        <v>4.7999999999999998</v>
      </c>
      <c r="J127" s="173">
        <f>ROUND(I127*H127,2)</f>
        <v>1425.5999999999999</v>
      </c>
      <c r="K127" s="174"/>
      <c r="L127" s="29"/>
      <c r="M127" s="175" t="s">
        <v>1</v>
      </c>
      <c r="N127" s="176" t="s">
        <v>39</v>
      </c>
      <c r="O127" s="177">
        <v>0</v>
      </c>
      <c r="P127" s="177">
        <f>O127*H127</f>
        <v>0</v>
      </c>
      <c r="Q127" s="177">
        <v>0</v>
      </c>
      <c r="R127" s="177">
        <f>Q127*H127</f>
        <v>0</v>
      </c>
      <c r="S127" s="177">
        <v>0</v>
      </c>
      <c r="T127" s="178">
        <f>S127*H127</f>
        <v>0</v>
      </c>
      <c r="U127" s="28"/>
      <c r="V127" s="28"/>
      <c r="W127" s="28"/>
      <c r="X127" s="28"/>
      <c r="Y127" s="28"/>
      <c r="Z127" s="28"/>
      <c r="AA127" s="28"/>
      <c r="AB127" s="28"/>
      <c r="AC127" s="28"/>
      <c r="AD127" s="28"/>
      <c r="AE127" s="28"/>
      <c r="AR127" s="179" t="s">
        <v>155</v>
      </c>
      <c r="AT127" s="179" t="s">
        <v>151</v>
      </c>
      <c r="AU127" s="179" t="s">
        <v>156</v>
      </c>
      <c r="AY127" s="15" t="s">
        <v>149</v>
      </c>
      <c r="BE127" s="180">
        <f>IF(N127="základná",J127,0)</f>
        <v>0</v>
      </c>
      <c r="BF127" s="180">
        <f>IF(N127="znížená",J127,0)</f>
        <v>1425.5999999999999</v>
      </c>
      <c r="BG127" s="180">
        <f>IF(N127="zákl. prenesená",J127,0)</f>
        <v>0</v>
      </c>
      <c r="BH127" s="180">
        <f>IF(N127="zníž. prenesená",J127,0)</f>
        <v>0</v>
      </c>
      <c r="BI127" s="180">
        <f>IF(N127="nulová",J127,0)</f>
        <v>0</v>
      </c>
      <c r="BJ127" s="15" t="s">
        <v>156</v>
      </c>
      <c r="BK127" s="180">
        <f>ROUND(I127*H127,2)</f>
        <v>1425.5999999999999</v>
      </c>
      <c r="BL127" s="15" t="s">
        <v>155</v>
      </c>
      <c r="BM127" s="179" t="s">
        <v>208</v>
      </c>
    </row>
    <row r="128" s="2" customFormat="1" ht="24.15" customHeight="1">
      <c r="A128" s="28"/>
      <c r="B128" s="167"/>
      <c r="C128" s="168" t="s">
        <v>209</v>
      </c>
      <c r="D128" s="168" t="s">
        <v>151</v>
      </c>
      <c r="E128" s="169" t="s">
        <v>1031</v>
      </c>
      <c r="F128" s="170" t="s">
        <v>1032</v>
      </c>
      <c r="G128" s="171" t="s">
        <v>368</v>
      </c>
      <c r="H128" s="172">
        <v>1880</v>
      </c>
      <c r="I128" s="173">
        <v>3.2599999999999998</v>
      </c>
      <c r="J128" s="173">
        <f>ROUND(I128*H128,2)</f>
        <v>6128.8000000000002</v>
      </c>
      <c r="K128" s="174"/>
      <c r="L128" s="29"/>
      <c r="M128" s="175" t="s">
        <v>1</v>
      </c>
      <c r="N128" s="176" t="s">
        <v>39</v>
      </c>
      <c r="O128" s="177">
        <v>0</v>
      </c>
      <c r="P128" s="177">
        <f>O128*H128</f>
        <v>0</v>
      </c>
      <c r="Q128" s="177">
        <v>0</v>
      </c>
      <c r="R128" s="177">
        <f>Q128*H128</f>
        <v>0</v>
      </c>
      <c r="S128" s="177">
        <v>0</v>
      </c>
      <c r="T128" s="178">
        <f>S128*H128</f>
        <v>0</v>
      </c>
      <c r="U128" s="28"/>
      <c r="V128" s="28"/>
      <c r="W128" s="28"/>
      <c r="X128" s="28"/>
      <c r="Y128" s="28"/>
      <c r="Z128" s="28"/>
      <c r="AA128" s="28"/>
      <c r="AB128" s="28"/>
      <c r="AC128" s="28"/>
      <c r="AD128" s="28"/>
      <c r="AE128" s="28"/>
      <c r="AR128" s="179" t="s">
        <v>155</v>
      </c>
      <c r="AT128" s="179" t="s">
        <v>151</v>
      </c>
      <c r="AU128" s="179" t="s">
        <v>156</v>
      </c>
      <c r="AY128" s="15" t="s">
        <v>149</v>
      </c>
      <c r="BE128" s="180">
        <f>IF(N128="základná",J128,0)</f>
        <v>0</v>
      </c>
      <c r="BF128" s="180">
        <f>IF(N128="znížená",J128,0)</f>
        <v>6128.8000000000002</v>
      </c>
      <c r="BG128" s="180">
        <f>IF(N128="zákl. prenesená",J128,0)</f>
        <v>0</v>
      </c>
      <c r="BH128" s="180">
        <f>IF(N128="zníž. prenesená",J128,0)</f>
        <v>0</v>
      </c>
      <c r="BI128" s="180">
        <f>IF(N128="nulová",J128,0)</f>
        <v>0</v>
      </c>
      <c r="BJ128" s="15" t="s">
        <v>156</v>
      </c>
      <c r="BK128" s="180">
        <f>ROUND(I128*H128,2)</f>
        <v>6128.8000000000002</v>
      </c>
      <c r="BL128" s="15" t="s">
        <v>155</v>
      </c>
      <c r="BM128" s="179" t="s">
        <v>212</v>
      </c>
    </row>
    <row r="129" s="2" customFormat="1" ht="24.15" customHeight="1">
      <c r="A129" s="28"/>
      <c r="B129" s="167"/>
      <c r="C129" s="168" t="s">
        <v>201</v>
      </c>
      <c r="D129" s="168" t="s">
        <v>151</v>
      </c>
      <c r="E129" s="169" t="s">
        <v>1033</v>
      </c>
      <c r="F129" s="170" t="s">
        <v>1034</v>
      </c>
      <c r="G129" s="171" t="s">
        <v>368</v>
      </c>
      <c r="H129" s="172">
        <v>480</v>
      </c>
      <c r="I129" s="173">
        <v>3.3399999999999999</v>
      </c>
      <c r="J129" s="173">
        <f>ROUND(I129*H129,2)</f>
        <v>1603.2000000000001</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156</v>
      </c>
      <c r="AY129" s="15" t="s">
        <v>149</v>
      </c>
      <c r="BE129" s="180">
        <f>IF(N129="základná",J129,0)</f>
        <v>0</v>
      </c>
      <c r="BF129" s="180">
        <f>IF(N129="znížená",J129,0)</f>
        <v>1603.2000000000001</v>
      </c>
      <c r="BG129" s="180">
        <f>IF(N129="zákl. prenesená",J129,0)</f>
        <v>0</v>
      </c>
      <c r="BH129" s="180">
        <f>IF(N129="zníž. prenesená",J129,0)</f>
        <v>0</v>
      </c>
      <c r="BI129" s="180">
        <f>IF(N129="nulová",J129,0)</f>
        <v>0</v>
      </c>
      <c r="BJ129" s="15" t="s">
        <v>156</v>
      </c>
      <c r="BK129" s="180">
        <f>ROUND(I129*H129,2)</f>
        <v>1603.2000000000001</v>
      </c>
      <c r="BL129" s="15" t="s">
        <v>155</v>
      </c>
      <c r="BM129" s="179" t="s">
        <v>215</v>
      </c>
    </row>
    <row r="130" s="2" customFormat="1" ht="24.15" customHeight="1">
      <c r="A130" s="28"/>
      <c r="B130" s="167"/>
      <c r="C130" s="168" t="s">
        <v>216</v>
      </c>
      <c r="D130" s="168" t="s">
        <v>151</v>
      </c>
      <c r="E130" s="169" t="s">
        <v>1035</v>
      </c>
      <c r="F130" s="170" t="s">
        <v>1036</v>
      </c>
      <c r="G130" s="171" t="s">
        <v>368</v>
      </c>
      <c r="H130" s="172">
        <v>446</v>
      </c>
      <c r="I130" s="173">
        <v>1.3999999999999999</v>
      </c>
      <c r="J130" s="173">
        <f>ROUND(I130*H130,2)</f>
        <v>624.39999999999998</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156</v>
      </c>
      <c r="AY130" s="15" t="s">
        <v>149</v>
      </c>
      <c r="BE130" s="180">
        <f>IF(N130="základná",J130,0)</f>
        <v>0</v>
      </c>
      <c r="BF130" s="180">
        <f>IF(N130="znížená",J130,0)</f>
        <v>624.39999999999998</v>
      </c>
      <c r="BG130" s="180">
        <f>IF(N130="zákl. prenesená",J130,0)</f>
        <v>0</v>
      </c>
      <c r="BH130" s="180">
        <f>IF(N130="zníž. prenesená",J130,0)</f>
        <v>0</v>
      </c>
      <c r="BI130" s="180">
        <f>IF(N130="nulová",J130,0)</f>
        <v>0</v>
      </c>
      <c r="BJ130" s="15" t="s">
        <v>156</v>
      </c>
      <c r="BK130" s="180">
        <f>ROUND(I130*H130,2)</f>
        <v>624.39999999999998</v>
      </c>
      <c r="BL130" s="15" t="s">
        <v>155</v>
      </c>
      <c r="BM130" s="179" t="s">
        <v>219</v>
      </c>
    </row>
    <row r="131" s="2" customFormat="1" ht="24.15" customHeight="1">
      <c r="A131" s="28"/>
      <c r="B131" s="167"/>
      <c r="C131" s="168" t="s">
        <v>205</v>
      </c>
      <c r="D131" s="168" t="s">
        <v>151</v>
      </c>
      <c r="E131" s="169" t="s">
        <v>1037</v>
      </c>
      <c r="F131" s="170" t="s">
        <v>1038</v>
      </c>
      <c r="G131" s="171" t="s">
        <v>368</v>
      </c>
      <c r="H131" s="172">
        <v>396</v>
      </c>
      <c r="I131" s="173">
        <v>0.65000000000000002</v>
      </c>
      <c r="J131" s="173">
        <f>ROUND(I131*H131,2)</f>
        <v>257.39999999999998</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156</v>
      </c>
      <c r="AY131" s="15" t="s">
        <v>149</v>
      </c>
      <c r="BE131" s="180">
        <f>IF(N131="základná",J131,0)</f>
        <v>0</v>
      </c>
      <c r="BF131" s="180">
        <f>IF(N131="znížená",J131,0)</f>
        <v>257.39999999999998</v>
      </c>
      <c r="BG131" s="180">
        <f>IF(N131="zákl. prenesená",J131,0)</f>
        <v>0</v>
      </c>
      <c r="BH131" s="180">
        <f>IF(N131="zníž. prenesená",J131,0)</f>
        <v>0</v>
      </c>
      <c r="BI131" s="180">
        <f>IF(N131="nulová",J131,0)</f>
        <v>0</v>
      </c>
      <c r="BJ131" s="15" t="s">
        <v>156</v>
      </c>
      <c r="BK131" s="180">
        <f>ROUND(I131*H131,2)</f>
        <v>257.39999999999998</v>
      </c>
      <c r="BL131" s="15" t="s">
        <v>155</v>
      </c>
      <c r="BM131" s="179" t="s">
        <v>7</v>
      </c>
    </row>
    <row r="132" s="2" customFormat="1" ht="24.15" customHeight="1">
      <c r="A132" s="28"/>
      <c r="B132" s="167"/>
      <c r="C132" s="168" t="s">
        <v>222</v>
      </c>
      <c r="D132" s="168" t="s">
        <v>151</v>
      </c>
      <c r="E132" s="169" t="s">
        <v>1039</v>
      </c>
      <c r="F132" s="170" t="s">
        <v>1040</v>
      </c>
      <c r="G132" s="171" t="s">
        <v>368</v>
      </c>
      <c r="H132" s="172">
        <v>10</v>
      </c>
      <c r="I132" s="173">
        <v>0.67000000000000004</v>
      </c>
      <c r="J132" s="173">
        <f>ROUND(I132*H132,2)</f>
        <v>6.7000000000000002</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156</v>
      </c>
      <c r="AY132" s="15" t="s">
        <v>149</v>
      </c>
      <c r="BE132" s="180">
        <f>IF(N132="základná",J132,0)</f>
        <v>0</v>
      </c>
      <c r="BF132" s="180">
        <f>IF(N132="znížená",J132,0)</f>
        <v>6.7000000000000002</v>
      </c>
      <c r="BG132" s="180">
        <f>IF(N132="zákl. prenesená",J132,0)</f>
        <v>0</v>
      </c>
      <c r="BH132" s="180">
        <f>IF(N132="zníž. prenesená",J132,0)</f>
        <v>0</v>
      </c>
      <c r="BI132" s="180">
        <f>IF(N132="nulová",J132,0)</f>
        <v>0</v>
      </c>
      <c r="BJ132" s="15" t="s">
        <v>156</v>
      </c>
      <c r="BK132" s="180">
        <f>ROUND(I132*H132,2)</f>
        <v>6.7000000000000002</v>
      </c>
      <c r="BL132" s="15" t="s">
        <v>155</v>
      </c>
      <c r="BM132" s="179" t="s">
        <v>225</v>
      </c>
    </row>
    <row r="133" s="2" customFormat="1" ht="24.15" customHeight="1">
      <c r="A133" s="28"/>
      <c r="B133" s="167"/>
      <c r="C133" s="168" t="s">
        <v>208</v>
      </c>
      <c r="D133" s="168" t="s">
        <v>151</v>
      </c>
      <c r="E133" s="169" t="s">
        <v>1041</v>
      </c>
      <c r="F133" s="170" t="s">
        <v>1042</v>
      </c>
      <c r="G133" s="171" t="s">
        <v>368</v>
      </c>
      <c r="H133" s="172">
        <v>40</v>
      </c>
      <c r="I133" s="173">
        <v>2.7000000000000002</v>
      </c>
      <c r="J133" s="173">
        <f>ROUND(I133*H133,2)</f>
        <v>108</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156</v>
      </c>
      <c r="AY133" s="15" t="s">
        <v>149</v>
      </c>
      <c r="BE133" s="180">
        <f>IF(N133="základná",J133,0)</f>
        <v>0</v>
      </c>
      <c r="BF133" s="180">
        <f>IF(N133="znížená",J133,0)</f>
        <v>108</v>
      </c>
      <c r="BG133" s="180">
        <f>IF(N133="zákl. prenesená",J133,0)</f>
        <v>0</v>
      </c>
      <c r="BH133" s="180">
        <f>IF(N133="zníž. prenesená",J133,0)</f>
        <v>0</v>
      </c>
      <c r="BI133" s="180">
        <f>IF(N133="nulová",J133,0)</f>
        <v>0</v>
      </c>
      <c r="BJ133" s="15" t="s">
        <v>156</v>
      </c>
      <c r="BK133" s="180">
        <f>ROUND(I133*H133,2)</f>
        <v>108</v>
      </c>
      <c r="BL133" s="15" t="s">
        <v>155</v>
      </c>
      <c r="BM133" s="179" t="s">
        <v>229</v>
      </c>
    </row>
    <row r="134" s="2" customFormat="1" ht="24.15" customHeight="1">
      <c r="A134" s="28"/>
      <c r="B134" s="167"/>
      <c r="C134" s="168" t="s">
        <v>241</v>
      </c>
      <c r="D134" s="168" t="s">
        <v>151</v>
      </c>
      <c r="E134" s="169" t="s">
        <v>1043</v>
      </c>
      <c r="F134" s="170" t="s">
        <v>1044</v>
      </c>
      <c r="G134" s="171" t="s">
        <v>368</v>
      </c>
      <c r="H134" s="172">
        <v>120</v>
      </c>
      <c r="I134" s="173">
        <v>1.3999999999999999</v>
      </c>
      <c r="J134" s="173">
        <f>ROUND(I134*H134,2)</f>
        <v>168</v>
      </c>
      <c r="K134" s="174"/>
      <c r="L134" s="29"/>
      <c r="M134" s="175" t="s">
        <v>1</v>
      </c>
      <c r="N134" s="176" t="s">
        <v>39</v>
      </c>
      <c r="O134" s="177">
        <v>0</v>
      </c>
      <c r="P134" s="177">
        <f>O134*H134</f>
        <v>0</v>
      </c>
      <c r="Q134" s="177">
        <v>0</v>
      </c>
      <c r="R134" s="177">
        <f>Q134*H134</f>
        <v>0</v>
      </c>
      <c r="S134" s="177">
        <v>0</v>
      </c>
      <c r="T134" s="178">
        <f>S134*H134</f>
        <v>0</v>
      </c>
      <c r="U134" s="28"/>
      <c r="V134" s="28"/>
      <c r="W134" s="28"/>
      <c r="X134" s="28"/>
      <c r="Y134" s="28"/>
      <c r="Z134" s="28"/>
      <c r="AA134" s="28"/>
      <c r="AB134" s="28"/>
      <c r="AC134" s="28"/>
      <c r="AD134" s="28"/>
      <c r="AE134" s="28"/>
      <c r="AR134" s="179" t="s">
        <v>155</v>
      </c>
      <c r="AT134" s="179" t="s">
        <v>151</v>
      </c>
      <c r="AU134" s="179" t="s">
        <v>156</v>
      </c>
      <c r="AY134" s="15" t="s">
        <v>149</v>
      </c>
      <c r="BE134" s="180">
        <f>IF(N134="základná",J134,0)</f>
        <v>0</v>
      </c>
      <c r="BF134" s="180">
        <f>IF(N134="znížená",J134,0)</f>
        <v>168</v>
      </c>
      <c r="BG134" s="180">
        <f>IF(N134="zákl. prenesená",J134,0)</f>
        <v>0</v>
      </c>
      <c r="BH134" s="180">
        <f>IF(N134="zníž. prenesená",J134,0)</f>
        <v>0</v>
      </c>
      <c r="BI134" s="180">
        <f>IF(N134="nulová",J134,0)</f>
        <v>0</v>
      </c>
      <c r="BJ134" s="15" t="s">
        <v>156</v>
      </c>
      <c r="BK134" s="180">
        <f>ROUND(I134*H134,2)</f>
        <v>168</v>
      </c>
      <c r="BL134" s="15" t="s">
        <v>155</v>
      </c>
      <c r="BM134" s="179" t="s">
        <v>244</v>
      </c>
    </row>
    <row r="135" s="2" customFormat="1" ht="16.5" customHeight="1">
      <c r="A135" s="28"/>
      <c r="B135" s="167"/>
      <c r="C135" s="168" t="s">
        <v>212</v>
      </c>
      <c r="D135" s="168" t="s">
        <v>151</v>
      </c>
      <c r="E135" s="169" t="s">
        <v>1045</v>
      </c>
      <c r="F135" s="170" t="s">
        <v>1046</v>
      </c>
      <c r="G135" s="171" t="s">
        <v>368</v>
      </c>
      <c r="H135" s="172">
        <v>80</v>
      </c>
      <c r="I135" s="173">
        <v>0.69999999999999996</v>
      </c>
      <c r="J135" s="173">
        <f>ROUND(I135*H135,2)</f>
        <v>56</v>
      </c>
      <c r="K135" s="174"/>
      <c r="L135" s="29"/>
      <c r="M135" s="175" t="s">
        <v>1</v>
      </c>
      <c r="N135" s="176" t="s">
        <v>39</v>
      </c>
      <c r="O135" s="177">
        <v>0</v>
      </c>
      <c r="P135" s="177">
        <f>O135*H135</f>
        <v>0</v>
      </c>
      <c r="Q135" s="177">
        <v>0</v>
      </c>
      <c r="R135" s="177">
        <f>Q135*H135</f>
        <v>0</v>
      </c>
      <c r="S135" s="177">
        <v>0</v>
      </c>
      <c r="T135" s="178">
        <f>S135*H135</f>
        <v>0</v>
      </c>
      <c r="U135" s="28"/>
      <c r="V135" s="28"/>
      <c r="W135" s="28"/>
      <c r="X135" s="28"/>
      <c r="Y135" s="28"/>
      <c r="Z135" s="28"/>
      <c r="AA135" s="28"/>
      <c r="AB135" s="28"/>
      <c r="AC135" s="28"/>
      <c r="AD135" s="28"/>
      <c r="AE135" s="28"/>
      <c r="AR135" s="179" t="s">
        <v>155</v>
      </c>
      <c r="AT135" s="179" t="s">
        <v>151</v>
      </c>
      <c r="AU135" s="179" t="s">
        <v>156</v>
      </c>
      <c r="AY135" s="15" t="s">
        <v>149</v>
      </c>
      <c r="BE135" s="180">
        <f>IF(N135="základná",J135,0)</f>
        <v>0</v>
      </c>
      <c r="BF135" s="180">
        <f>IF(N135="znížená",J135,0)</f>
        <v>56</v>
      </c>
      <c r="BG135" s="180">
        <f>IF(N135="zákl. prenesená",J135,0)</f>
        <v>0</v>
      </c>
      <c r="BH135" s="180">
        <f>IF(N135="zníž. prenesená",J135,0)</f>
        <v>0</v>
      </c>
      <c r="BI135" s="180">
        <f>IF(N135="nulová",J135,0)</f>
        <v>0</v>
      </c>
      <c r="BJ135" s="15" t="s">
        <v>156</v>
      </c>
      <c r="BK135" s="180">
        <f>ROUND(I135*H135,2)</f>
        <v>56</v>
      </c>
      <c r="BL135" s="15" t="s">
        <v>155</v>
      </c>
      <c r="BM135" s="179" t="s">
        <v>249</v>
      </c>
    </row>
    <row r="136" s="2" customFormat="1" ht="21.75" customHeight="1">
      <c r="A136" s="28"/>
      <c r="B136" s="167"/>
      <c r="C136" s="168" t="s">
        <v>250</v>
      </c>
      <c r="D136" s="168" t="s">
        <v>151</v>
      </c>
      <c r="E136" s="169" t="s">
        <v>1047</v>
      </c>
      <c r="F136" s="170" t="s">
        <v>1048</v>
      </c>
      <c r="G136" s="171" t="s">
        <v>368</v>
      </c>
      <c r="H136" s="172">
        <v>40</v>
      </c>
      <c r="I136" s="173">
        <v>0.75</v>
      </c>
      <c r="J136" s="173">
        <f>ROUND(I136*H136,2)</f>
        <v>30</v>
      </c>
      <c r="K136" s="174"/>
      <c r="L136" s="29"/>
      <c r="M136" s="175" t="s">
        <v>1</v>
      </c>
      <c r="N136" s="176" t="s">
        <v>39</v>
      </c>
      <c r="O136" s="177">
        <v>0</v>
      </c>
      <c r="P136" s="177">
        <f>O136*H136</f>
        <v>0</v>
      </c>
      <c r="Q136" s="177">
        <v>0</v>
      </c>
      <c r="R136" s="177">
        <f>Q136*H136</f>
        <v>0</v>
      </c>
      <c r="S136" s="177">
        <v>0</v>
      </c>
      <c r="T136" s="178">
        <f>S136*H136</f>
        <v>0</v>
      </c>
      <c r="U136" s="28"/>
      <c r="V136" s="28"/>
      <c r="W136" s="28"/>
      <c r="X136" s="28"/>
      <c r="Y136" s="28"/>
      <c r="Z136" s="28"/>
      <c r="AA136" s="28"/>
      <c r="AB136" s="28"/>
      <c r="AC136" s="28"/>
      <c r="AD136" s="28"/>
      <c r="AE136" s="28"/>
      <c r="AR136" s="179" t="s">
        <v>155</v>
      </c>
      <c r="AT136" s="179" t="s">
        <v>151</v>
      </c>
      <c r="AU136" s="179" t="s">
        <v>156</v>
      </c>
      <c r="AY136" s="15" t="s">
        <v>149</v>
      </c>
      <c r="BE136" s="180">
        <f>IF(N136="základná",J136,0)</f>
        <v>0</v>
      </c>
      <c r="BF136" s="180">
        <f>IF(N136="znížená",J136,0)</f>
        <v>30</v>
      </c>
      <c r="BG136" s="180">
        <f>IF(N136="zákl. prenesená",J136,0)</f>
        <v>0</v>
      </c>
      <c r="BH136" s="180">
        <f>IF(N136="zníž. prenesená",J136,0)</f>
        <v>0</v>
      </c>
      <c r="BI136" s="180">
        <f>IF(N136="nulová",J136,0)</f>
        <v>0</v>
      </c>
      <c r="BJ136" s="15" t="s">
        <v>156</v>
      </c>
      <c r="BK136" s="180">
        <f>ROUND(I136*H136,2)</f>
        <v>30</v>
      </c>
      <c r="BL136" s="15" t="s">
        <v>155</v>
      </c>
      <c r="BM136" s="179" t="s">
        <v>253</v>
      </c>
    </row>
    <row r="137" s="2" customFormat="1" ht="16.5" customHeight="1">
      <c r="A137" s="28"/>
      <c r="B137" s="167"/>
      <c r="C137" s="168" t="s">
        <v>215</v>
      </c>
      <c r="D137" s="168" t="s">
        <v>151</v>
      </c>
      <c r="E137" s="169" t="s">
        <v>1049</v>
      </c>
      <c r="F137" s="170" t="s">
        <v>1050</v>
      </c>
      <c r="G137" s="171" t="s">
        <v>368</v>
      </c>
      <c r="H137" s="172">
        <v>33</v>
      </c>
      <c r="I137" s="173">
        <v>10.449999999999999</v>
      </c>
      <c r="J137" s="173">
        <f>ROUND(I137*H137,2)</f>
        <v>344.85000000000002</v>
      </c>
      <c r="K137" s="174"/>
      <c r="L137" s="29"/>
      <c r="M137" s="175" t="s">
        <v>1</v>
      </c>
      <c r="N137" s="176" t="s">
        <v>39</v>
      </c>
      <c r="O137" s="177">
        <v>0</v>
      </c>
      <c r="P137" s="177">
        <f>O137*H137</f>
        <v>0</v>
      </c>
      <c r="Q137" s="177">
        <v>0</v>
      </c>
      <c r="R137" s="177">
        <f>Q137*H137</f>
        <v>0</v>
      </c>
      <c r="S137" s="177">
        <v>0</v>
      </c>
      <c r="T137" s="178">
        <f>S137*H137</f>
        <v>0</v>
      </c>
      <c r="U137" s="28"/>
      <c r="V137" s="28"/>
      <c r="W137" s="28"/>
      <c r="X137" s="28"/>
      <c r="Y137" s="28"/>
      <c r="Z137" s="28"/>
      <c r="AA137" s="28"/>
      <c r="AB137" s="28"/>
      <c r="AC137" s="28"/>
      <c r="AD137" s="28"/>
      <c r="AE137" s="28"/>
      <c r="AR137" s="179" t="s">
        <v>155</v>
      </c>
      <c r="AT137" s="179" t="s">
        <v>151</v>
      </c>
      <c r="AU137" s="179" t="s">
        <v>156</v>
      </c>
      <c r="AY137" s="15" t="s">
        <v>149</v>
      </c>
      <c r="BE137" s="180">
        <f>IF(N137="základná",J137,0)</f>
        <v>0</v>
      </c>
      <c r="BF137" s="180">
        <f>IF(N137="znížená",J137,0)</f>
        <v>344.85000000000002</v>
      </c>
      <c r="BG137" s="180">
        <f>IF(N137="zákl. prenesená",J137,0)</f>
        <v>0</v>
      </c>
      <c r="BH137" s="180">
        <f>IF(N137="zníž. prenesená",J137,0)</f>
        <v>0</v>
      </c>
      <c r="BI137" s="180">
        <f>IF(N137="nulová",J137,0)</f>
        <v>0</v>
      </c>
      <c r="BJ137" s="15" t="s">
        <v>156</v>
      </c>
      <c r="BK137" s="180">
        <f>ROUND(I137*H137,2)</f>
        <v>344.85000000000002</v>
      </c>
      <c r="BL137" s="15" t="s">
        <v>155</v>
      </c>
      <c r="BM137" s="179" t="s">
        <v>258</v>
      </c>
    </row>
    <row r="138" s="2" customFormat="1" ht="24.15" customHeight="1">
      <c r="A138" s="28"/>
      <c r="B138" s="167"/>
      <c r="C138" s="168" t="s">
        <v>259</v>
      </c>
      <c r="D138" s="168" t="s">
        <v>151</v>
      </c>
      <c r="E138" s="169" t="s">
        <v>1051</v>
      </c>
      <c r="F138" s="170" t="s">
        <v>1052</v>
      </c>
      <c r="G138" s="171" t="s">
        <v>368</v>
      </c>
      <c r="H138" s="172">
        <v>33</v>
      </c>
      <c r="I138" s="173">
        <v>55.600000000000001</v>
      </c>
      <c r="J138" s="173">
        <f>ROUND(I138*H138,2)</f>
        <v>1834.8</v>
      </c>
      <c r="K138" s="174"/>
      <c r="L138" s="29"/>
      <c r="M138" s="175" t="s">
        <v>1</v>
      </c>
      <c r="N138" s="176" t="s">
        <v>39</v>
      </c>
      <c r="O138" s="177">
        <v>0</v>
      </c>
      <c r="P138" s="177">
        <f>O138*H138</f>
        <v>0</v>
      </c>
      <c r="Q138" s="177">
        <v>0</v>
      </c>
      <c r="R138" s="177">
        <f>Q138*H138</f>
        <v>0</v>
      </c>
      <c r="S138" s="177">
        <v>0</v>
      </c>
      <c r="T138" s="178">
        <f>S138*H138</f>
        <v>0</v>
      </c>
      <c r="U138" s="28"/>
      <c r="V138" s="28"/>
      <c r="W138" s="28"/>
      <c r="X138" s="28"/>
      <c r="Y138" s="28"/>
      <c r="Z138" s="28"/>
      <c r="AA138" s="28"/>
      <c r="AB138" s="28"/>
      <c r="AC138" s="28"/>
      <c r="AD138" s="28"/>
      <c r="AE138" s="28"/>
      <c r="AR138" s="179" t="s">
        <v>155</v>
      </c>
      <c r="AT138" s="179" t="s">
        <v>151</v>
      </c>
      <c r="AU138" s="179" t="s">
        <v>156</v>
      </c>
      <c r="AY138" s="15" t="s">
        <v>149</v>
      </c>
      <c r="BE138" s="180">
        <f>IF(N138="základná",J138,0)</f>
        <v>0</v>
      </c>
      <c r="BF138" s="180">
        <f>IF(N138="znížená",J138,0)</f>
        <v>1834.8</v>
      </c>
      <c r="BG138" s="180">
        <f>IF(N138="zákl. prenesená",J138,0)</f>
        <v>0</v>
      </c>
      <c r="BH138" s="180">
        <f>IF(N138="zníž. prenesená",J138,0)</f>
        <v>0</v>
      </c>
      <c r="BI138" s="180">
        <f>IF(N138="nulová",J138,0)</f>
        <v>0</v>
      </c>
      <c r="BJ138" s="15" t="s">
        <v>156</v>
      </c>
      <c r="BK138" s="180">
        <f>ROUND(I138*H138,2)</f>
        <v>1834.8</v>
      </c>
      <c r="BL138" s="15" t="s">
        <v>155</v>
      </c>
      <c r="BM138" s="179" t="s">
        <v>150</v>
      </c>
    </row>
    <row r="139" s="2" customFormat="1" ht="16.5" customHeight="1">
      <c r="A139" s="28"/>
      <c r="B139" s="167"/>
      <c r="C139" s="168" t="s">
        <v>219</v>
      </c>
      <c r="D139" s="168" t="s">
        <v>151</v>
      </c>
      <c r="E139" s="169" t="s">
        <v>1053</v>
      </c>
      <c r="F139" s="170" t="s">
        <v>1054</v>
      </c>
      <c r="G139" s="171" t="s">
        <v>368</v>
      </c>
      <c r="H139" s="172">
        <v>33</v>
      </c>
      <c r="I139" s="173">
        <v>6.96</v>
      </c>
      <c r="J139" s="173">
        <f>ROUND(I139*H139,2)</f>
        <v>229.68000000000001</v>
      </c>
      <c r="K139" s="174"/>
      <c r="L139" s="29"/>
      <c r="M139" s="175" t="s">
        <v>1</v>
      </c>
      <c r="N139" s="176" t="s">
        <v>39</v>
      </c>
      <c r="O139" s="177">
        <v>0</v>
      </c>
      <c r="P139" s="177">
        <f>O139*H139</f>
        <v>0</v>
      </c>
      <c r="Q139" s="177">
        <v>0</v>
      </c>
      <c r="R139" s="177">
        <f>Q139*H139</f>
        <v>0</v>
      </c>
      <c r="S139" s="177">
        <v>0</v>
      </c>
      <c r="T139" s="178">
        <f>S139*H139</f>
        <v>0</v>
      </c>
      <c r="U139" s="28"/>
      <c r="V139" s="28"/>
      <c r="W139" s="28"/>
      <c r="X139" s="28"/>
      <c r="Y139" s="28"/>
      <c r="Z139" s="28"/>
      <c r="AA139" s="28"/>
      <c r="AB139" s="28"/>
      <c r="AC139" s="28"/>
      <c r="AD139" s="28"/>
      <c r="AE139" s="28"/>
      <c r="AR139" s="179" t="s">
        <v>155</v>
      </c>
      <c r="AT139" s="179" t="s">
        <v>151</v>
      </c>
      <c r="AU139" s="179" t="s">
        <v>156</v>
      </c>
      <c r="AY139" s="15" t="s">
        <v>149</v>
      </c>
      <c r="BE139" s="180">
        <f>IF(N139="základná",J139,0)</f>
        <v>0</v>
      </c>
      <c r="BF139" s="180">
        <f>IF(N139="znížená",J139,0)</f>
        <v>229.68000000000001</v>
      </c>
      <c r="BG139" s="180">
        <f>IF(N139="zákl. prenesená",J139,0)</f>
        <v>0</v>
      </c>
      <c r="BH139" s="180">
        <f>IF(N139="zníž. prenesená",J139,0)</f>
        <v>0</v>
      </c>
      <c r="BI139" s="180">
        <f>IF(N139="nulová",J139,0)</f>
        <v>0</v>
      </c>
      <c r="BJ139" s="15" t="s">
        <v>156</v>
      </c>
      <c r="BK139" s="180">
        <f>ROUND(I139*H139,2)</f>
        <v>229.68000000000001</v>
      </c>
      <c r="BL139" s="15" t="s">
        <v>155</v>
      </c>
      <c r="BM139" s="179" t="s">
        <v>163</v>
      </c>
    </row>
    <row r="140" s="2" customFormat="1" ht="16.5" customHeight="1">
      <c r="A140" s="28"/>
      <c r="B140" s="167"/>
      <c r="C140" s="168" t="s">
        <v>270</v>
      </c>
      <c r="D140" s="168" t="s">
        <v>151</v>
      </c>
      <c r="E140" s="169" t="s">
        <v>938</v>
      </c>
      <c r="F140" s="170" t="s">
        <v>743</v>
      </c>
      <c r="G140" s="171" t="s">
        <v>317</v>
      </c>
      <c r="H140" s="172">
        <v>40</v>
      </c>
      <c r="I140" s="173">
        <v>14.07</v>
      </c>
      <c r="J140" s="173">
        <f>ROUND(I140*H140,2)</f>
        <v>562.79999999999995</v>
      </c>
      <c r="K140" s="174"/>
      <c r="L140" s="29"/>
      <c r="M140" s="175" t="s">
        <v>1</v>
      </c>
      <c r="N140" s="176" t="s">
        <v>39</v>
      </c>
      <c r="O140" s="177">
        <v>0</v>
      </c>
      <c r="P140" s="177">
        <f>O140*H140</f>
        <v>0</v>
      </c>
      <c r="Q140" s="177">
        <v>0</v>
      </c>
      <c r="R140" s="177">
        <f>Q140*H140</f>
        <v>0</v>
      </c>
      <c r="S140" s="177">
        <v>0</v>
      </c>
      <c r="T140" s="178">
        <f>S140*H140</f>
        <v>0</v>
      </c>
      <c r="U140" s="28"/>
      <c r="V140" s="28"/>
      <c r="W140" s="28"/>
      <c r="X140" s="28"/>
      <c r="Y140" s="28"/>
      <c r="Z140" s="28"/>
      <c r="AA140" s="28"/>
      <c r="AB140" s="28"/>
      <c r="AC140" s="28"/>
      <c r="AD140" s="28"/>
      <c r="AE140" s="28"/>
      <c r="AR140" s="179" t="s">
        <v>155</v>
      </c>
      <c r="AT140" s="179" t="s">
        <v>151</v>
      </c>
      <c r="AU140" s="179" t="s">
        <v>156</v>
      </c>
      <c r="AY140" s="15" t="s">
        <v>149</v>
      </c>
      <c r="BE140" s="180">
        <f>IF(N140="základná",J140,0)</f>
        <v>0</v>
      </c>
      <c r="BF140" s="180">
        <f>IF(N140="znížená",J140,0)</f>
        <v>562.79999999999995</v>
      </c>
      <c r="BG140" s="180">
        <f>IF(N140="zákl. prenesená",J140,0)</f>
        <v>0</v>
      </c>
      <c r="BH140" s="180">
        <f>IF(N140="zníž. prenesená",J140,0)</f>
        <v>0</v>
      </c>
      <c r="BI140" s="180">
        <f>IF(N140="nulová",J140,0)</f>
        <v>0</v>
      </c>
      <c r="BJ140" s="15" t="s">
        <v>156</v>
      </c>
      <c r="BK140" s="180">
        <f>ROUND(I140*H140,2)</f>
        <v>562.79999999999995</v>
      </c>
      <c r="BL140" s="15" t="s">
        <v>155</v>
      </c>
      <c r="BM140" s="179" t="s">
        <v>172</v>
      </c>
    </row>
    <row r="141" s="2" customFormat="1" ht="24.15" customHeight="1">
      <c r="A141" s="28"/>
      <c r="B141" s="167"/>
      <c r="C141" s="168" t="s">
        <v>7</v>
      </c>
      <c r="D141" s="168" t="s">
        <v>151</v>
      </c>
      <c r="E141" s="169" t="s">
        <v>1021</v>
      </c>
      <c r="F141" s="170" t="s">
        <v>750</v>
      </c>
      <c r="G141" s="171" t="s">
        <v>317</v>
      </c>
      <c r="H141" s="172">
        <v>40</v>
      </c>
      <c r="I141" s="173">
        <v>14.07</v>
      </c>
      <c r="J141" s="173">
        <f>ROUND(I141*H141,2)</f>
        <v>562.79999999999995</v>
      </c>
      <c r="K141" s="174"/>
      <c r="L141" s="29"/>
      <c r="M141" s="175" t="s">
        <v>1</v>
      </c>
      <c r="N141" s="176" t="s">
        <v>39</v>
      </c>
      <c r="O141" s="177">
        <v>0</v>
      </c>
      <c r="P141" s="177">
        <f>O141*H141</f>
        <v>0</v>
      </c>
      <c r="Q141" s="177">
        <v>0</v>
      </c>
      <c r="R141" s="177">
        <f>Q141*H141</f>
        <v>0</v>
      </c>
      <c r="S141" s="177">
        <v>0</v>
      </c>
      <c r="T141" s="178">
        <f>S141*H141</f>
        <v>0</v>
      </c>
      <c r="U141" s="28"/>
      <c r="V141" s="28"/>
      <c r="W141" s="28"/>
      <c r="X141" s="28"/>
      <c r="Y141" s="28"/>
      <c r="Z141" s="28"/>
      <c r="AA141" s="28"/>
      <c r="AB141" s="28"/>
      <c r="AC141" s="28"/>
      <c r="AD141" s="28"/>
      <c r="AE141" s="28"/>
      <c r="AR141" s="179" t="s">
        <v>155</v>
      </c>
      <c r="AT141" s="179" t="s">
        <v>151</v>
      </c>
      <c r="AU141" s="179" t="s">
        <v>156</v>
      </c>
      <c r="AY141" s="15" t="s">
        <v>149</v>
      </c>
      <c r="BE141" s="180">
        <f>IF(N141="základná",J141,0)</f>
        <v>0</v>
      </c>
      <c r="BF141" s="180">
        <f>IF(N141="znížená",J141,0)</f>
        <v>562.79999999999995</v>
      </c>
      <c r="BG141" s="180">
        <f>IF(N141="zákl. prenesená",J141,0)</f>
        <v>0</v>
      </c>
      <c r="BH141" s="180">
        <f>IF(N141="zníž. prenesená",J141,0)</f>
        <v>0</v>
      </c>
      <c r="BI141" s="180">
        <f>IF(N141="nulová",J141,0)</f>
        <v>0</v>
      </c>
      <c r="BJ141" s="15" t="s">
        <v>156</v>
      </c>
      <c r="BK141" s="180">
        <f>ROUND(I141*H141,2)</f>
        <v>562.79999999999995</v>
      </c>
      <c r="BL141" s="15" t="s">
        <v>155</v>
      </c>
      <c r="BM141" s="179" t="s">
        <v>176</v>
      </c>
    </row>
    <row r="142" s="12" customFormat="1" ht="22.8" customHeight="1">
      <c r="A142" s="12"/>
      <c r="B142" s="157"/>
      <c r="C142" s="12"/>
      <c r="D142" s="158" t="s">
        <v>72</v>
      </c>
      <c r="E142" s="181" t="s">
        <v>148</v>
      </c>
      <c r="F142" s="181" t="s">
        <v>1</v>
      </c>
      <c r="G142" s="12"/>
      <c r="H142" s="12"/>
      <c r="I142" s="12"/>
      <c r="J142" s="182">
        <f>BK142</f>
        <v>17615.66</v>
      </c>
      <c r="K142" s="12"/>
      <c r="L142" s="157"/>
      <c r="M142" s="161"/>
      <c r="N142" s="162"/>
      <c r="O142" s="162"/>
      <c r="P142" s="163">
        <f>SUM(P143:P153)</f>
        <v>0</v>
      </c>
      <c r="Q142" s="162"/>
      <c r="R142" s="163">
        <f>SUM(R143:R153)</f>
        <v>0</v>
      </c>
      <c r="S142" s="162"/>
      <c r="T142" s="164">
        <f>SUM(T143:T153)</f>
        <v>0</v>
      </c>
      <c r="U142" s="12"/>
      <c r="V142" s="12"/>
      <c r="W142" s="12"/>
      <c r="X142" s="12"/>
      <c r="Y142" s="12"/>
      <c r="Z142" s="12"/>
      <c r="AA142" s="12"/>
      <c r="AB142" s="12"/>
      <c r="AC142" s="12"/>
      <c r="AD142" s="12"/>
      <c r="AE142" s="12"/>
      <c r="AR142" s="158" t="s">
        <v>81</v>
      </c>
      <c r="AT142" s="165" t="s">
        <v>72</v>
      </c>
      <c r="AU142" s="165" t="s">
        <v>81</v>
      </c>
      <c r="AY142" s="158" t="s">
        <v>149</v>
      </c>
      <c r="BK142" s="166">
        <f>SUM(BK143:BK153)</f>
        <v>17615.66</v>
      </c>
    </row>
    <row r="143" s="2" customFormat="1" ht="21.75" customHeight="1">
      <c r="A143" s="28"/>
      <c r="B143" s="167"/>
      <c r="C143" s="168" t="s">
        <v>230</v>
      </c>
      <c r="D143" s="168" t="s">
        <v>151</v>
      </c>
      <c r="E143" s="169" t="s">
        <v>152</v>
      </c>
      <c r="F143" s="170" t="s">
        <v>153</v>
      </c>
      <c r="G143" s="171" t="s">
        <v>154</v>
      </c>
      <c r="H143" s="172">
        <v>136.5</v>
      </c>
      <c r="I143" s="173">
        <v>13.93</v>
      </c>
      <c r="J143" s="173">
        <f>ROUND(I143*H143,2)</f>
        <v>1901.4500000000001</v>
      </c>
      <c r="K143" s="174"/>
      <c r="L143" s="29"/>
      <c r="M143" s="175" t="s">
        <v>1</v>
      </c>
      <c r="N143" s="176" t="s">
        <v>39</v>
      </c>
      <c r="O143" s="177">
        <v>0</v>
      </c>
      <c r="P143" s="177">
        <f>O143*H143</f>
        <v>0</v>
      </c>
      <c r="Q143" s="177">
        <v>0</v>
      </c>
      <c r="R143" s="177">
        <f>Q143*H143</f>
        <v>0</v>
      </c>
      <c r="S143" s="177">
        <v>0</v>
      </c>
      <c r="T143" s="178">
        <f>S143*H143</f>
        <v>0</v>
      </c>
      <c r="U143" s="28"/>
      <c r="V143" s="28"/>
      <c r="W143" s="28"/>
      <c r="X143" s="28"/>
      <c r="Y143" s="28"/>
      <c r="Z143" s="28"/>
      <c r="AA143" s="28"/>
      <c r="AB143" s="28"/>
      <c r="AC143" s="28"/>
      <c r="AD143" s="28"/>
      <c r="AE143" s="28"/>
      <c r="AR143" s="179" t="s">
        <v>155</v>
      </c>
      <c r="AT143" s="179" t="s">
        <v>151</v>
      </c>
      <c r="AU143" s="179" t="s">
        <v>156</v>
      </c>
      <c r="AY143" s="15" t="s">
        <v>149</v>
      </c>
      <c r="BE143" s="180">
        <f>IF(N143="základná",J143,0)</f>
        <v>0</v>
      </c>
      <c r="BF143" s="180">
        <f>IF(N143="znížená",J143,0)</f>
        <v>1901.4500000000001</v>
      </c>
      <c r="BG143" s="180">
        <f>IF(N143="zákl. prenesená",J143,0)</f>
        <v>0</v>
      </c>
      <c r="BH143" s="180">
        <f>IF(N143="zníž. prenesená",J143,0)</f>
        <v>0</v>
      </c>
      <c r="BI143" s="180">
        <f>IF(N143="nulová",J143,0)</f>
        <v>0</v>
      </c>
      <c r="BJ143" s="15" t="s">
        <v>156</v>
      </c>
      <c r="BK143" s="180">
        <f>ROUND(I143*H143,2)</f>
        <v>1901.4500000000001</v>
      </c>
      <c r="BL143" s="15" t="s">
        <v>155</v>
      </c>
      <c r="BM143" s="179" t="s">
        <v>381</v>
      </c>
    </row>
    <row r="144" s="2" customFormat="1" ht="16.5" customHeight="1">
      <c r="A144" s="28"/>
      <c r="B144" s="167"/>
      <c r="C144" s="168" t="s">
        <v>225</v>
      </c>
      <c r="D144" s="168" t="s">
        <v>151</v>
      </c>
      <c r="E144" s="169" t="s">
        <v>159</v>
      </c>
      <c r="F144" s="170" t="s">
        <v>160</v>
      </c>
      <c r="G144" s="171" t="s">
        <v>161</v>
      </c>
      <c r="H144" s="172">
        <v>780</v>
      </c>
      <c r="I144" s="173">
        <v>2.52</v>
      </c>
      <c r="J144" s="173">
        <f>ROUND(I144*H144,2)</f>
        <v>1965.5999999999999</v>
      </c>
      <c r="K144" s="174"/>
      <c r="L144" s="29"/>
      <c r="M144" s="175" t="s">
        <v>1</v>
      </c>
      <c r="N144" s="176" t="s">
        <v>39</v>
      </c>
      <c r="O144" s="177">
        <v>0</v>
      </c>
      <c r="P144" s="177">
        <f>O144*H144</f>
        <v>0</v>
      </c>
      <c r="Q144" s="177">
        <v>0</v>
      </c>
      <c r="R144" s="177">
        <f>Q144*H144</f>
        <v>0</v>
      </c>
      <c r="S144" s="177">
        <v>0</v>
      </c>
      <c r="T144" s="178">
        <f>S144*H144</f>
        <v>0</v>
      </c>
      <c r="U144" s="28"/>
      <c r="V144" s="28"/>
      <c r="W144" s="28"/>
      <c r="X144" s="28"/>
      <c r="Y144" s="28"/>
      <c r="Z144" s="28"/>
      <c r="AA144" s="28"/>
      <c r="AB144" s="28"/>
      <c r="AC144" s="28"/>
      <c r="AD144" s="28"/>
      <c r="AE144" s="28"/>
      <c r="AR144" s="179" t="s">
        <v>155</v>
      </c>
      <c r="AT144" s="179" t="s">
        <v>151</v>
      </c>
      <c r="AU144" s="179" t="s">
        <v>156</v>
      </c>
      <c r="AY144" s="15" t="s">
        <v>149</v>
      </c>
      <c r="BE144" s="180">
        <f>IF(N144="základná",J144,0)</f>
        <v>0</v>
      </c>
      <c r="BF144" s="180">
        <f>IF(N144="znížená",J144,0)</f>
        <v>1965.5999999999999</v>
      </c>
      <c r="BG144" s="180">
        <f>IF(N144="zákl. prenesená",J144,0)</f>
        <v>0</v>
      </c>
      <c r="BH144" s="180">
        <f>IF(N144="zníž. prenesená",J144,0)</f>
        <v>0</v>
      </c>
      <c r="BI144" s="180">
        <f>IF(N144="nulová",J144,0)</f>
        <v>0</v>
      </c>
      <c r="BJ144" s="15" t="s">
        <v>156</v>
      </c>
      <c r="BK144" s="180">
        <f>ROUND(I144*H144,2)</f>
        <v>1965.5999999999999</v>
      </c>
      <c r="BL144" s="15" t="s">
        <v>155</v>
      </c>
      <c r="BM144" s="179" t="s">
        <v>385</v>
      </c>
    </row>
    <row r="145" s="2" customFormat="1" ht="16.5" customHeight="1">
      <c r="A145" s="28"/>
      <c r="B145" s="167"/>
      <c r="C145" s="168" t="s">
        <v>276</v>
      </c>
      <c r="D145" s="168" t="s">
        <v>151</v>
      </c>
      <c r="E145" s="169" t="s">
        <v>164</v>
      </c>
      <c r="F145" s="170" t="s">
        <v>165</v>
      </c>
      <c r="G145" s="171" t="s">
        <v>166</v>
      </c>
      <c r="H145" s="172">
        <v>14</v>
      </c>
      <c r="I145" s="173">
        <v>75.140000000000001</v>
      </c>
      <c r="J145" s="173">
        <f>ROUND(I145*H145,2)</f>
        <v>1051.96</v>
      </c>
      <c r="K145" s="174"/>
      <c r="L145" s="29"/>
      <c r="M145" s="175" t="s">
        <v>1</v>
      </c>
      <c r="N145" s="176" t="s">
        <v>39</v>
      </c>
      <c r="O145" s="177">
        <v>0</v>
      </c>
      <c r="P145" s="177">
        <f>O145*H145</f>
        <v>0</v>
      </c>
      <c r="Q145" s="177">
        <v>0</v>
      </c>
      <c r="R145" s="177">
        <f>Q145*H145</f>
        <v>0</v>
      </c>
      <c r="S145" s="177">
        <v>0</v>
      </c>
      <c r="T145" s="178">
        <f>S145*H145</f>
        <v>0</v>
      </c>
      <c r="U145" s="28"/>
      <c r="V145" s="28"/>
      <c r="W145" s="28"/>
      <c r="X145" s="28"/>
      <c r="Y145" s="28"/>
      <c r="Z145" s="28"/>
      <c r="AA145" s="28"/>
      <c r="AB145" s="28"/>
      <c r="AC145" s="28"/>
      <c r="AD145" s="28"/>
      <c r="AE145" s="28"/>
      <c r="AR145" s="179" t="s">
        <v>155</v>
      </c>
      <c r="AT145" s="179" t="s">
        <v>151</v>
      </c>
      <c r="AU145" s="179" t="s">
        <v>156</v>
      </c>
      <c r="AY145" s="15" t="s">
        <v>149</v>
      </c>
      <c r="BE145" s="180">
        <f>IF(N145="základná",J145,0)</f>
        <v>0</v>
      </c>
      <c r="BF145" s="180">
        <f>IF(N145="znížená",J145,0)</f>
        <v>1051.96</v>
      </c>
      <c r="BG145" s="180">
        <f>IF(N145="zákl. prenesená",J145,0)</f>
        <v>0</v>
      </c>
      <c r="BH145" s="180">
        <f>IF(N145="zníž. prenesená",J145,0)</f>
        <v>0</v>
      </c>
      <c r="BI145" s="180">
        <f>IF(N145="nulová",J145,0)</f>
        <v>0</v>
      </c>
      <c r="BJ145" s="15" t="s">
        <v>156</v>
      </c>
      <c r="BK145" s="180">
        <f>ROUND(I145*H145,2)</f>
        <v>1051.96</v>
      </c>
      <c r="BL145" s="15" t="s">
        <v>155</v>
      </c>
      <c r="BM145" s="179" t="s">
        <v>388</v>
      </c>
    </row>
    <row r="146" s="2" customFormat="1" ht="21.75" customHeight="1">
      <c r="A146" s="28"/>
      <c r="B146" s="167"/>
      <c r="C146" s="168" t="s">
        <v>229</v>
      </c>
      <c r="D146" s="168" t="s">
        <v>151</v>
      </c>
      <c r="E146" s="169" t="s">
        <v>1055</v>
      </c>
      <c r="F146" s="170" t="s">
        <v>1056</v>
      </c>
      <c r="G146" s="171" t="s">
        <v>161</v>
      </c>
      <c r="H146" s="172">
        <v>390</v>
      </c>
      <c r="I146" s="173">
        <v>3.48</v>
      </c>
      <c r="J146" s="173">
        <f>ROUND(I146*H146,2)</f>
        <v>1357.2000000000001</v>
      </c>
      <c r="K146" s="174"/>
      <c r="L146" s="29"/>
      <c r="M146" s="175" t="s">
        <v>1</v>
      </c>
      <c r="N146" s="176" t="s">
        <v>39</v>
      </c>
      <c r="O146" s="177">
        <v>0</v>
      </c>
      <c r="P146" s="177">
        <f>O146*H146</f>
        <v>0</v>
      </c>
      <c r="Q146" s="177">
        <v>0</v>
      </c>
      <c r="R146" s="177">
        <f>Q146*H146</f>
        <v>0</v>
      </c>
      <c r="S146" s="177">
        <v>0</v>
      </c>
      <c r="T146" s="178">
        <f>S146*H146</f>
        <v>0</v>
      </c>
      <c r="U146" s="28"/>
      <c r="V146" s="28"/>
      <c r="W146" s="28"/>
      <c r="X146" s="28"/>
      <c r="Y146" s="28"/>
      <c r="Z146" s="28"/>
      <c r="AA146" s="28"/>
      <c r="AB146" s="28"/>
      <c r="AC146" s="28"/>
      <c r="AD146" s="28"/>
      <c r="AE146" s="28"/>
      <c r="AR146" s="179" t="s">
        <v>155</v>
      </c>
      <c r="AT146" s="179" t="s">
        <v>151</v>
      </c>
      <c r="AU146" s="179" t="s">
        <v>156</v>
      </c>
      <c r="AY146" s="15" t="s">
        <v>149</v>
      </c>
      <c r="BE146" s="180">
        <f>IF(N146="základná",J146,0)</f>
        <v>0</v>
      </c>
      <c r="BF146" s="180">
        <f>IF(N146="znížená",J146,0)</f>
        <v>1357.2000000000001</v>
      </c>
      <c r="BG146" s="180">
        <f>IF(N146="zákl. prenesená",J146,0)</f>
        <v>0</v>
      </c>
      <c r="BH146" s="180">
        <f>IF(N146="zníž. prenesená",J146,0)</f>
        <v>0</v>
      </c>
      <c r="BI146" s="180">
        <f>IF(N146="nulová",J146,0)</f>
        <v>0</v>
      </c>
      <c r="BJ146" s="15" t="s">
        <v>156</v>
      </c>
      <c r="BK146" s="180">
        <f>ROUND(I146*H146,2)</f>
        <v>1357.2000000000001</v>
      </c>
      <c r="BL146" s="15" t="s">
        <v>155</v>
      </c>
      <c r="BM146" s="179" t="s">
        <v>391</v>
      </c>
    </row>
    <row r="147" s="2" customFormat="1" ht="16.5" customHeight="1">
      <c r="A147" s="28"/>
      <c r="B147" s="167"/>
      <c r="C147" s="168" t="s">
        <v>283</v>
      </c>
      <c r="D147" s="168" t="s">
        <v>151</v>
      </c>
      <c r="E147" s="169" t="s">
        <v>1057</v>
      </c>
      <c r="F147" s="170" t="s">
        <v>1058</v>
      </c>
      <c r="G147" s="171" t="s">
        <v>161</v>
      </c>
      <c r="H147" s="172">
        <v>390</v>
      </c>
      <c r="I147" s="173">
        <v>2.0899999999999999</v>
      </c>
      <c r="J147" s="173">
        <f>ROUND(I147*H147,2)</f>
        <v>815.10000000000002</v>
      </c>
      <c r="K147" s="174"/>
      <c r="L147" s="29"/>
      <c r="M147" s="175" t="s">
        <v>1</v>
      </c>
      <c r="N147" s="176" t="s">
        <v>39</v>
      </c>
      <c r="O147" s="177">
        <v>0</v>
      </c>
      <c r="P147" s="177">
        <f>O147*H147</f>
        <v>0</v>
      </c>
      <c r="Q147" s="177">
        <v>0</v>
      </c>
      <c r="R147" s="177">
        <f>Q147*H147</f>
        <v>0</v>
      </c>
      <c r="S147" s="177">
        <v>0</v>
      </c>
      <c r="T147" s="178">
        <f>S147*H147</f>
        <v>0</v>
      </c>
      <c r="U147" s="28"/>
      <c r="V147" s="28"/>
      <c r="W147" s="28"/>
      <c r="X147" s="28"/>
      <c r="Y147" s="28"/>
      <c r="Z147" s="28"/>
      <c r="AA147" s="28"/>
      <c r="AB147" s="28"/>
      <c r="AC147" s="28"/>
      <c r="AD147" s="28"/>
      <c r="AE147" s="28"/>
      <c r="AR147" s="179" t="s">
        <v>155</v>
      </c>
      <c r="AT147" s="179" t="s">
        <v>151</v>
      </c>
      <c r="AU147" s="179" t="s">
        <v>156</v>
      </c>
      <c r="AY147" s="15" t="s">
        <v>149</v>
      </c>
      <c r="BE147" s="180">
        <f>IF(N147="základná",J147,0)</f>
        <v>0</v>
      </c>
      <c r="BF147" s="180">
        <f>IF(N147="znížená",J147,0)</f>
        <v>815.10000000000002</v>
      </c>
      <c r="BG147" s="180">
        <f>IF(N147="zákl. prenesená",J147,0)</f>
        <v>0</v>
      </c>
      <c r="BH147" s="180">
        <f>IF(N147="zníž. prenesená",J147,0)</f>
        <v>0</v>
      </c>
      <c r="BI147" s="180">
        <f>IF(N147="nulová",J147,0)</f>
        <v>0</v>
      </c>
      <c r="BJ147" s="15" t="s">
        <v>156</v>
      </c>
      <c r="BK147" s="180">
        <f>ROUND(I147*H147,2)</f>
        <v>815.10000000000002</v>
      </c>
      <c r="BL147" s="15" t="s">
        <v>155</v>
      </c>
      <c r="BM147" s="179" t="s">
        <v>398</v>
      </c>
    </row>
    <row r="148" s="2" customFormat="1" ht="16.5" customHeight="1">
      <c r="A148" s="28"/>
      <c r="B148" s="167"/>
      <c r="C148" s="168" t="s">
        <v>244</v>
      </c>
      <c r="D148" s="168" t="s">
        <v>151</v>
      </c>
      <c r="E148" s="169" t="s">
        <v>1059</v>
      </c>
      <c r="F148" s="170" t="s">
        <v>1060</v>
      </c>
      <c r="G148" s="171" t="s">
        <v>161</v>
      </c>
      <c r="H148" s="172">
        <v>390</v>
      </c>
      <c r="I148" s="173">
        <v>1.3200000000000001</v>
      </c>
      <c r="J148" s="173">
        <f>ROUND(I148*H148,2)</f>
        <v>514.79999999999995</v>
      </c>
      <c r="K148" s="174"/>
      <c r="L148" s="29"/>
      <c r="M148" s="175" t="s">
        <v>1</v>
      </c>
      <c r="N148" s="176" t="s">
        <v>39</v>
      </c>
      <c r="O148" s="177">
        <v>0</v>
      </c>
      <c r="P148" s="177">
        <f>O148*H148</f>
        <v>0</v>
      </c>
      <c r="Q148" s="177">
        <v>0</v>
      </c>
      <c r="R148" s="177">
        <f>Q148*H148</f>
        <v>0</v>
      </c>
      <c r="S148" s="177">
        <v>0</v>
      </c>
      <c r="T148" s="178">
        <f>S148*H148</f>
        <v>0</v>
      </c>
      <c r="U148" s="28"/>
      <c r="V148" s="28"/>
      <c r="W148" s="28"/>
      <c r="X148" s="28"/>
      <c r="Y148" s="28"/>
      <c r="Z148" s="28"/>
      <c r="AA148" s="28"/>
      <c r="AB148" s="28"/>
      <c r="AC148" s="28"/>
      <c r="AD148" s="28"/>
      <c r="AE148" s="28"/>
      <c r="AR148" s="179" t="s">
        <v>155</v>
      </c>
      <c r="AT148" s="179" t="s">
        <v>151</v>
      </c>
      <c r="AU148" s="179" t="s">
        <v>156</v>
      </c>
      <c r="AY148" s="15" t="s">
        <v>149</v>
      </c>
      <c r="BE148" s="180">
        <f>IF(N148="základná",J148,0)</f>
        <v>0</v>
      </c>
      <c r="BF148" s="180">
        <f>IF(N148="znížená",J148,0)</f>
        <v>514.79999999999995</v>
      </c>
      <c r="BG148" s="180">
        <f>IF(N148="zákl. prenesená",J148,0)</f>
        <v>0</v>
      </c>
      <c r="BH148" s="180">
        <f>IF(N148="zníž. prenesená",J148,0)</f>
        <v>0</v>
      </c>
      <c r="BI148" s="180">
        <f>IF(N148="nulová",J148,0)</f>
        <v>0</v>
      </c>
      <c r="BJ148" s="15" t="s">
        <v>156</v>
      </c>
      <c r="BK148" s="180">
        <f>ROUND(I148*H148,2)</f>
        <v>514.79999999999995</v>
      </c>
      <c r="BL148" s="15" t="s">
        <v>155</v>
      </c>
      <c r="BM148" s="179" t="s">
        <v>399</v>
      </c>
    </row>
    <row r="149" s="2" customFormat="1" ht="16.5" customHeight="1">
      <c r="A149" s="28"/>
      <c r="B149" s="167"/>
      <c r="C149" s="168" t="s">
        <v>293</v>
      </c>
      <c r="D149" s="168" t="s">
        <v>151</v>
      </c>
      <c r="E149" s="169" t="s">
        <v>169</v>
      </c>
      <c r="F149" s="170" t="s">
        <v>170</v>
      </c>
      <c r="G149" s="171" t="s">
        <v>166</v>
      </c>
      <c r="H149" s="172">
        <v>21</v>
      </c>
      <c r="I149" s="173">
        <v>91.760000000000005</v>
      </c>
      <c r="J149" s="173">
        <f>ROUND(I149*H149,2)</f>
        <v>1926.96</v>
      </c>
      <c r="K149" s="174"/>
      <c r="L149" s="29"/>
      <c r="M149" s="175" t="s">
        <v>1</v>
      </c>
      <c r="N149" s="176" t="s">
        <v>39</v>
      </c>
      <c r="O149" s="177">
        <v>0</v>
      </c>
      <c r="P149" s="177">
        <f>O149*H149</f>
        <v>0</v>
      </c>
      <c r="Q149" s="177">
        <v>0</v>
      </c>
      <c r="R149" s="177">
        <f>Q149*H149</f>
        <v>0</v>
      </c>
      <c r="S149" s="177">
        <v>0</v>
      </c>
      <c r="T149" s="178">
        <f>S149*H149</f>
        <v>0</v>
      </c>
      <c r="U149" s="28"/>
      <c r="V149" s="28"/>
      <c r="W149" s="28"/>
      <c r="X149" s="28"/>
      <c r="Y149" s="28"/>
      <c r="Z149" s="28"/>
      <c r="AA149" s="28"/>
      <c r="AB149" s="28"/>
      <c r="AC149" s="28"/>
      <c r="AD149" s="28"/>
      <c r="AE149" s="28"/>
      <c r="AR149" s="179" t="s">
        <v>155</v>
      </c>
      <c r="AT149" s="179" t="s">
        <v>151</v>
      </c>
      <c r="AU149" s="179" t="s">
        <v>156</v>
      </c>
      <c r="AY149" s="15" t="s">
        <v>149</v>
      </c>
      <c r="BE149" s="180">
        <f>IF(N149="základná",J149,0)</f>
        <v>0</v>
      </c>
      <c r="BF149" s="180">
        <f>IF(N149="znížená",J149,0)</f>
        <v>1926.96</v>
      </c>
      <c r="BG149" s="180">
        <f>IF(N149="zákl. prenesená",J149,0)</f>
        <v>0</v>
      </c>
      <c r="BH149" s="180">
        <f>IF(N149="zníž. prenesená",J149,0)</f>
        <v>0</v>
      </c>
      <c r="BI149" s="180">
        <f>IF(N149="nulová",J149,0)</f>
        <v>0</v>
      </c>
      <c r="BJ149" s="15" t="s">
        <v>156</v>
      </c>
      <c r="BK149" s="180">
        <f>ROUND(I149*H149,2)</f>
        <v>1926.96</v>
      </c>
      <c r="BL149" s="15" t="s">
        <v>155</v>
      </c>
      <c r="BM149" s="179" t="s">
        <v>539</v>
      </c>
    </row>
    <row r="150" s="2" customFormat="1" ht="16.5" customHeight="1">
      <c r="A150" s="28"/>
      <c r="B150" s="167"/>
      <c r="C150" s="168" t="s">
        <v>249</v>
      </c>
      <c r="D150" s="168" t="s">
        <v>151</v>
      </c>
      <c r="E150" s="169" t="s">
        <v>173</v>
      </c>
      <c r="F150" s="170" t="s">
        <v>174</v>
      </c>
      <c r="G150" s="171" t="s">
        <v>166</v>
      </c>
      <c r="H150" s="172">
        <v>14</v>
      </c>
      <c r="I150" s="173">
        <v>80.599999999999994</v>
      </c>
      <c r="J150" s="173">
        <f>ROUND(I150*H150,2)</f>
        <v>1128.4000000000001</v>
      </c>
      <c r="K150" s="174"/>
      <c r="L150" s="29"/>
      <c r="M150" s="175" t="s">
        <v>1</v>
      </c>
      <c r="N150" s="176" t="s">
        <v>39</v>
      </c>
      <c r="O150" s="177">
        <v>0</v>
      </c>
      <c r="P150" s="177">
        <f>O150*H150</f>
        <v>0</v>
      </c>
      <c r="Q150" s="177">
        <v>0</v>
      </c>
      <c r="R150" s="177">
        <f>Q150*H150</f>
        <v>0</v>
      </c>
      <c r="S150" s="177">
        <v>0</v>
      </c>
      <c r="T150" s="178">
        <f>S150*H150</f>
        <v>0</v>
      </c>
      <c r="U150" s="28"/>
      <c r="V150" s="28"/>
      <c r="W150" s="28"/>
      <c r="X150" s="28"/>
      <c r="Y150" s="28"/>
      <c r="Z150" s="28"/>
      <c r="AA150" s="28"/>
      <c r="AB150" s="28"/>
      <c r="AC150" s="28"/>
      <c r="AD150" s="28"/>
      <c r="AE150" s="28"/>
      <c r="AR150" s="179" t="s">
        <v>155</v>
      </c>
      <c r="AT150" s="179" t="s">
        <v>151</v>
      </c>
      <c r="AU150" s="179" t="s">
        <v>156</v>
      </c>
      <c r="AY150" s="15" t="s">
        <v>149</v>
      </c>
      <c r="BE150" s="180">
        <f>IF(N150="základná",J150,0)</f>
        <v>0</v>
      </c>
      <c r="BF150" s="180">
        <f>IF(N150="znížená",J150,0)</f>
        <v>1128.4000000000001</v>
      </c>
      <c r="BG150" s="180">
        <f>IF(N150="zákl. prenesená",J150,0)</f>
        <v>0</v>
      </c>
      <c r="BH150" s="180">
        <f>IF(N150="zníž. prenesená",J150,0)</f>
        <v>0</v>
      </c>
      <c r="BI150" s="180">
        <f>IF(N150="nulová",J150,0)</f>
        <v>0</v>
      </c>
      <c r="BJ150" s="15" t="s">
        <v>156</v>
      </c>
      <c r="BK150" s="180">
        <f>ROUND(I150*H150,2)</f>
        <v>1128.4000000000001</v>
      </c>
      <c r="BL150" s="15" t="s">
        <v>155</v>
      </c>
      <c r="BM150" s="179" t="s">
        <v>542</v>
      </c>
    </row>
    <row r="151" s="2" customFormat="1" ht="16.5" customHeight="1">
      <c r="A151" s="28"/>
      <c r="B151" s="167"/>
      <c r="C151" s="168" t="s">
        <v>300</v>
      </c>
      <c r="D151" s="168" t="s">
        <v>151</v>
      </c>
      <c r="E151" s="169" t="s">
        <v>185</v>
      </c>
      <c r="F151" s="170" t="s">
        <v>186</v>
      </c>
      <c r="G151" s="171" t="s">
        <v>166</v>
      </c>
      <c r="H151" s="172">
        <v>14</v>
      </c>
      <c r="I151" s="173">
        <v>86.349999999999994</v>
      </c>
      <c r="J151" s="173">
        <f>ROUND(I151*H151,2)</f>
        <v>1208.9000000000001</v>
      </c>
      <c r="K151" s="174"/>
      <c r="L151" s="29"/>
      <c r="M151" s="175" t="s">
        <v>1</v>
      </c>
      <c r="N151" s="176" t="s">
        <v>39</v>
      </c>
      <c r="O151" s="177">
        <v>0</v>
      </c>
      <c r="P151" s="177">
        <f>O151*H151</f>
        <v>0</v>
      </c>
      <c r="Q151" s="177">
        <v>0</v>
      </c>
      <c r="R151" s="177">
        <f>Q151*H151</f>
        <v>0</v>
      </c>
      <c r="S151" s="177">
        <v>0</v>
      </c>
      <c r="T151" s="178">
        <f>S151*H151</f>
        <v>0</v>
      </c>
      <c r="U151" s="28"/>
      <c r="V151" s="28"/>
      <c r="W151" s="28"/>
      <c r="X151" s="28"/>
      <c r="Y151" s="28"/>
      <c r="Z151" s="28"/>
      <c r="AA151" s="28"/>
      <c r="AB151" s="28"/>
      <c r="AC151" s="28"/>
      <c r="AD151" s="28"/>
      <c r="AE151" s="28"/>
      <c r="AR151" s="179" t="s">
        <v>155</v>
      </c>
      <c r="AT151" s="179" t="s">
        <v>151</v>
      </c>
      <c r="AU151" s="179" t="s">
        <v>156</v>
      </c>
      <c r="AY151" s="15" t="s">
        <v>149</v>
      </c>
      <c r="BE151" s="180">
        <f>IF(N151="základná",J151,0)</f>
        <v>0</v>
      </c>
      <c r="BF151" s="180">
        <f>IF(N151="znížená",J151,0)</f>
        <v>1208.9000000000001</v>
      </c>
      <c r="BG151" s="180">
        <f>IF(N151="zákl. prenesená",J151,0)</f>
        <v>0</v>
      </c>
      <c r="BH151" s="180">
        <f>IF(N151="zníž. prenesená",J151,0)</f>
        <v>0</v>
      </c>
      <c r="BI151" s="180">
        <f>IF(N151="nulová",J151,0)</f>
        <v>0</v>
      </c>
      <c r="BJ151" s="15" t="s">
        <v>156</v>
      </c>
      <c r="BK151" s="180">
        <f>ROUND(I151*H151,2)</f>
        <v>1208.9000000000001</v>
      </c>
      <c r="BL151" s="15" t="s">
        <v>155</v>
      </c>
      <c r="BM151" s="179" t="s">
        <v>546</v>
      </c>
    </row>
    <row r="152" s="2" customFormat="1" ht="16.5" customHeight="1">
      <c r="A152" s="28"/>
      <c r="B152" s="167"/>
      <c r="C152" s="168" t="s">
        <v>253</v>
      </c>
      <c r="D152" s="168" t="s">
        <v>151</v>
      </c>
      <c r="E152" s="169" t="s">
        <v>177</v>
      </c>
      <c r="F152" s="170" t="s">
        <v>178</v>
      </c>
      <c r="G152" s="171" t="s">
        <v>154</v>
      </c>
      <c r="H152" s="172">
        <v>136.5</v>
      </c>
      <c r="I152" s="173">
        <v>16.66</v>
      </c>
      <c r="J152" s="173">
        <f>ROUND(I152*H152,2)</f>
        <v>2274.0900000000001</v>
      </c>
      <c r="K152" s="174"/>
      <c r="L152" s="29"/>
      <c r="M152" s="175" t="s">
        <v>1</v>
      </c>
      <c r="N152" s="176" t="s">
        <v>39</v>
      </c>
      <c r="O152" s="177">
        <v>0</v>
      </c>
      <c r="P152" s="177">
        <f>O152*H152</f>
        <v>0</v>
      </c>
      <c r="Q152" s="177">
        <v>0</v>
      </c>
      <c r="R152" s="177">
        <f>Q152*H152</f>
        <v>0</v>
      </c>
      <c r="S152" s="177">
        <v>0</v>
      </c>
      <c r="T152" s="178">
        <f>S152*H152</f>
        <v>0</v>
      </c>
      <c r="U152" s="28"/>
      <c r="V152" s="28"/>
      <c r="W152" s="28"/>
      <c r="X152" s="28"/>
      <c r="Y152" s="28"/>
      <c r="Z152" s="28"/>
      <c r="AA152" s="28"/>
      <c r="AB152" s="28"/>
      <c r="AC152" s="28"/>
      <c r="AD152" s="28"/>
      <c r="AE152" s="28"/>
      <c r="AR152" s="179" t="s">
        <v>155</v>
      </c>
      <c r="AT152" s="179" t="s">
        <v>151</v>
      </c>
      <c r="AU152" s="179" t="s">
        <v>156</v>
      </c>
      <c r="AY152" s="15" t="s">
        <v>149</v>
      </c>
      <c r="BE152" s="180">
        <f>IF(N152="základná",J152,0)</f>
        <v>0</v>
      </c>
      <c r="BF152" s="180">
        <f>IF(N152="znížená",J152,0)</f>
        <v>2274.0900000000001</v>
      </c>
      <c r="BG152" s="180">
        <f>IF(N152="zákl. prenesená",J152,0)</f>
        <v>0</v>
      </c>
      <c r="BH152" s="180">
        <f>IF(N152="zníž. prenesená",J152,0)</f>
        <v>0</v>
      </c>
      <c r="BI152" s="180">
        <f>IF(N152="nulová",J152,0)</f>
        <v>0</v>
      </c>
      <c r="BJ152" s="15" t="s">
        <v>156</v>
      </c>
      <c r="BK152" s="180">
        <f>ROUND(I152*H152,2)</f>
        <v>2274.0900000000001</v>
      </c>
      <c r="BL152" s="15" t="s">
        <v>155</v>
      </c>
      <c r="BM152" s="179" t="s">
        <v>549</v>
      </c>
    </row>
    <row r="153" s="2" customFormat="1" ht="16.5" customHeight="1">
      <c r="A153" s="28"/>
      <c r="B153" s="167"/>
      <c r="C153" s="168" t="s">
        <v>307</v>
      </c>
      <c r="D153" s="168" t="s">
        <v>151</v>
      </c>
      <c r="E153" s="169" t="s">
        <v>181</v>
      </c>
      <c r="F153" s="170" t="s">
        <v>182</v>
      </c>
      <c r="G153" s="171" t="s">
        <v>154</v>
      </c>
      <c r="H153" s="172">
        <v>136.5</v>
      </c>
      <c r="I153" s="173">
        <v>25.43</v>
      </c>
      <c r="J153" s="173">
        <f>ROUND(I153*H153,2)</f>
        <v>3471.1999999999998</v>
      </c>
      <c r="K153" s="174"/>
      <c r="L153" s="29"/>
      <c r="M153" s="183" t="s">
        <v>1</v>
      </c>
      <c r="N153" s="184" t="s">
        <v>39</v>
      </c>
      <c r="O153" s="185">
        <v>0</v>
      </c>
      <c r="P153" s="185">
        <f>O153*H153</f>
        <v>0</v>
      </c>
      <c r="Q153" s="185">
        <v>0</v>
      </c>
      <c r="R153" s="185">
        <f>Q153*H153</f>
        <v>0</v>
      </c>
      <c r="S153" s="185">
        <v>0</v>
      </c>
      <c r="T153" s="186">
        <f>S153*H153</f>
        <v>0</v>
      </c>
      <c r="U153" s="28"/>
      <c r="V153" s="28"/>
      <c r="W153" s="28"/>
      <c r="X153" s="28"/>
      <c r="Y153" s="28"/>
      <c r="Z153" s="28"/>
      <c r="AA153" s="28"/>
      <c r="AB153" s="28"/>
      <c r="AC153" s="28"/>
      <c r="AD153" s="28"/>
      <c r="AE153" s="28"/>
      <c r="AR153" s="179" t="s">
        <v>155</v>
      </c>
      <c r="AT153" s="179" t="s">
        <v>151</v>
      </c>
      <c r="AU153" s="179" t="s">
        <v>156</v>
      </c>
      <c r="AY153" s="15" t="s">
        <v>149</v>
      </c>
      <c r="BE153" s="180">
        <f>IF(N153="základná",J153,0)</f>
        <v>0</v>
      </c>
      <c r="BF153" s="180">
        <f>IF(N153="znížená",J153,0)</f>
        <v>3471.1999999999998</v>
      </c>
      <c r="BG153" s="180">
        <f>IF(N153="zákl. prenesená",J153,0)</f>
        <v>0</v>
      </c>
      <c r="BH153" s="180">
        <f>IF(N153="zníž. prenesená",J153,0)</f>
        <v>0</v>
      </c>
      <c r="BI153" s="180">
        <f>IF(N153="nulová",J153,0)</f>
        <v>0</v>
      </c>
      <c r="BJ153" s="15" t="s">
        <v>156</v>
      </c>
      <c r="BK153" s="180">
        <f>ROUND(I153*H153,2)</f>
        <v>3471.1999999999998</v>
      </c>
      <c r="BL153" s="15" t="s">
        <v>155</v>
      </c>
      <c r="BM153" s="179" t="s">
        <v>552</v>
      </c>
    </row>
    <row r="154" s="2" customFormat="1" ht="6.96" customHeight="1">
      <c r="A154" s="28"/>
      <c r="B154" s="54"/>
      <c r="C154" s="55"/>
      <c r="D154" s="55"/>
      <c r="E154" s="55"/>
      <c r="F154" s="55"/>
      <c r="G154" s="55"/>
      <c r="H154" s="55"/>
      <c r="I154" s="55"/>
      <c r="J154" s="55"/>
      <c r="K154" s="55"/>
      <c r="L154" s="29"/>
      <c r="M154" s="28"/>
      <c r="O154" s="28"/>
      <c r="P154" s="28"/>
      <c r="Q154" s="28"/>
      <c r="R154" s="28"/>
      <c r="S154" s="28"/>
      <c r="T154" s="28"/>
      <c r="U154" s="28"/>
      <c r="V154" s="28"/>
      <c r="W154" s="28"/>
      <c r="X154" s="28"/>
      <c r="Y154" s="28"/>
      <c r="Z154" s="28"/>
      <c r="AA154" s="28"/>
      <c r="AB154" s="28"/>
      <c r="AC154" s="28"/>
      <c r="AD154" s="28"/>
      <c r="AE154" s="28"/>
    </row>
  </sheetData>
  <autoFilter ref="C118:K153"/>
  <mergeCells count="8">
    <mergeCell ref="E7:H7"/>
    <mergeCell ref="E9:H9"/>
    <mergeCell ref="E27:H27"/>
    <mergeCell ref="E85:H85"/>
    <mergeCell ref="E87:H87"/>
    <mergeCell ref="E109:H109"/>
    <mergeCell ref="E111:H111"/>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112</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1061</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ROUND(J127, 2)</f>
        <v>130160.63000000001</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ROUND((SUM(BE127:BE243)),  2)</f>
        <v>0</v>
      </c>
      <c r="G33" s="123"/>
      <c r="H33" s="123"/>
      <c r="I33" s="124">
        <v>0.20000000000000001</v>
      </c>
      <c r="J33" s="122">
        <f>ROUND(((SUM(BE127:BE243))*I33),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ROUND((SUM(BF127:BF243)),  2)</f>
        <v>130160.63000000001</v>
      </c>
      <c r="G34" s="28"/>
      <c r="H34" s="28"/>
      <c r="I34" s="126">
        <v>0.20000000000000001</v>
      </c>
      <c r="J34" s="125">
        <f>ROUND(((SUM(BF127:BF243))*I34),  2)</f>
        <v>26032.130000000001</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ROUND((SUM(BG127:BG243)),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ROUND((SUM(BH127:BH243)),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ROUND((SUM(BI127:BI243)),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156192.76000000001</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D.1.10 - ŠK</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J127</f>
        <v>130160.62999999998</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1062</v>
      </c>
      <c r="E97" s="140"/>
      <c r="F97" s="140"/>
      <c r="G97" s="140"/>
      <c r="H97" s="140"/>
      <c r="I97" s="140"/>
      <c r="J97" s="141">
        <f>J128</f>
        <v>17068.009999999998</v>
      </c>
      <c r="K97" s="9"/>
      <c r="L97" s="138"/>
      <c r="S97" s="9"/>
      <c r="T97" s="9"/>
      <c r="U97" s="9"/>
      <c r="V97" s="9"/>
      <c r="W97" s="9"/>
      <c r="X97" s="9"/>
      <c r="Y97" s="9"/>
      <c r="Z97" s="9"/>
      <c r="AA97" s="9"/>
      <c r="AB97" s="9"/>
      <c r="AC97" s="9"/>
      <c r="AD97" s="9"/>
      <c r="AE97" s="9"/>
    </row>
    <row r="98" hidden="1" s="9" customFormat="1" ht="24.96" customHeight="1">
      <c r="A98" s="9"/>
      <c r="B98" s="138"/>
      <c r="C98" s="9"/>
      <c r="D98" s="139" t="s">
        <v>1063</v>
      </c>
      <c r="E98" s="140"/>
      <c r="F98" s="140"/>
      <c r="G98" s="140"/>
      <c r="H98" s="140"/>
      <c r="I98" s="140"/>
      <c r="J98" s="141">
        <f>J161</f>
        <v>50249.059999999998</v>
      </c>
      <c r="K98" s="9"/>
      <c r="L98" s="138"/>
      <c r="S98" s="9"/>
      <c r="T98" s="9"/>
      <c r="U98" s="9"/>
      <c r="V98" s="9"/>
      <c r="W98" s="9"/>
      <c r="X98" s="9"/>
      <c r="Y98" s="9"/>
      <c r="Z98" s="9"/>
      <c r="AA98" s="9"/>
      <c r="AB98" s="9"/>
      <c r="AC98" s="9"/>
      <c r="AD98" s="9"/>
      <c r="AE98" s="9"/>
    </row>
    <row r="99" hidden="1" s="9" customFormat="1" ht="24.96" customHeight="1">
      <c r="A99" s="9"/>
      <c r="B99" s="138"/>
      <c r="C99" s="9"/>
      <c r="D99" s="139" t="s">
        <v>1064</v>
      </c>
      <c r="E99" s="140"/>
      <c r="F99" s="140"/>
      <c r="G99" s="140"/>
      <c r="H99" s="140"/>
      <c r="I99" s="140"/>
      <c r="J99" s="141">
        <f>J181</f>
        <v>10891.119999999999</v>
      </c>
      <c r="K99" s="9"/>
      <c r="L99" s="138"/>
      <c r="S99" s="9"/>
      <c r="T99" s="9"/>
      <c r="U99" s="9"/>
      <c r="V99" s="9"/>
      <c r="W99" s="9"/>
      <c r="X99" s="9"/>
      <c r="Y99" s="9"/>
      <c r="Z99" s="9"/>
      <c r="AA99" s="9"/>
      <c r="AB99" s="9"/>
      <c r="AC99" s="9"/>
      <c r="AD99" s="9"/>
      <c r="AE99" s="9"/>
    </row>
    <row r="100" hidden="1" s="9" customFormat="1" ht="24.96" customHeight="1">
      <c r="A100" s="9"/>
      <c r="B100" s="138"/>
      <c r="C100" s="9"/>
      <c r="D100" s="139" t="s">
        <v>1065</v>
      </c>
      <c r="E100" s="140"/>
      <c r="F100" s="140"/>
      <c r="G100" s="140"/>
      <c r="H100" s="140"/>
      <c r="I100" s="140"/>
      <c r="J100" s="141">
        <f>J187</f>
        <v>12104.369999999999</v>
      </c>
      <c r="K100" s="9"/>
      <c r="L100" s="138"/>
      <c r="S100" s="9"/>
      <c r="T100" s="9"/>
      <c r="U100" s="9"/>
      <c r="V100" s="9"/>
      <c r="W100" s="9"/>
      <c r="X100" s="9"/>
      <c r="Y100" s="9"/>
      <c r="Z100" s="9"/>
      <c r="AA100" s="9"/>
      <c r="AB100" s="9"/>
      <c r="AC100" s="9"/>
      <c r="AD100" s="9"/>
      <c r="AE100" s="9"/>
    </row>
    <row r="101" hidden="1" s="9" customFormat="1" ht="24.96" customHeight="1">
      <c r="A101" s="9"/>
      <c r="B101" s="138"/>
      <c r="C101" s="9"/>
      <c r="D101" s="139" t="s">
        <v>1066</v>
      </c>
      <c r="E101" s="140"/>
      <c r="F101" s="140"/>
      <c r="G101" s="140"/>
      <c r="H101" s="140"/>
      <c r="I101" s="140"/>
      <c r="J101" s="141">
        <f>J201</f>
        <v>347</v>
      </c>
      <c r="K101" s="9"/>
      <c r="L101" s="138"/>
      <c r="S101" s="9"/>
      <c r="T101" s="9"/>
      <c r="U101" s="9"/>
      <c r="V101" s="9"/>
      <c r="W101" s="9"/>
      <c r="X101" s="9"/>
      <c r="Y101" s="9"/>
      <c r="Z101" s="9"/>
      <c r="AA101" s="9"/>
      <c r="AB101" s="9"/>
      <c r="AC101" s="9"/>
      <c r="AD101" s="9"/>
      <c r="AE101" s="9"/>
    </row>
    <row r="102" hidden="1" s="9" customFormat="1" ht="24.96" customHeight="1">
      <c r="A102" s="9"/>
      <c r="B102" s="138"/>
      <c r="C102" s="9"/>
      <c r="D102" s="139" t="s">
        <v>1067</v>
      </c>
      <c r="E102" s="140"/>
      <c r="F102" s="140"/>
      <c r="G102" s="140"/>
      <c r="H102" s="140"/>
      <c r="I102" s="140"/>
      <c r="J102" s="141">
        <f>J207</f>
        <v>8.1500000000000004</v>
      </c>
      <c r="K102" s="9"/>
      <c r="L102" s="138"/>
      <c r="S102" s="9"/>
      <c r="T102" s="9"/>
      <c r="U102" s="9"/>
      <c r="V102" s="9"/>
      <c r="W102" s="9"/>
      <c r="X102" s="9"/>
      <c r="Y102" s="9"/>
      <c r="Z102" s="9"/>
      <c r="AA102" s="9"/>
      <c r="AB102" s="9"/>
      <c r="AC102" s="9"/>
      <c r="AD102" s="9"/>
      <c r="AE102" s="9"/>
    </row>
    <row r="103" hidden="1" s="9" customFormat="1" ht="24.96" customHeight="1">
      <c r="A103" s="9"/>
      <c r="B103" s="138"/>
      <c r="C103" s="9"/>
      <c r="D103" s="139" t="s">
        <v>1068</v>
      </c>
      <c r="E103" s="140"/>
      <c r="F103" s="140"/>
      <c r="G103" s="140"/>
      <c r="H103" s="140"/>
      <c r="I103" s="140"/>
      <c r="J103" s="141">
        <f>J209</f>
        <v>0</v>
      </c>
      <c r="K103" s="9"/>
      <c r="L103" s="138"/>
      <c r="S103" s="9"/>
      <c r="T103" s="9"/>
      <c r="U103" s="9"/>
      <c r="V103" s="9"/>
      <c r="W103" s="9"/>
      <c r="X103" s="9"/>
      <c r="Y103" s="9"/>
      <c r="Z103" s="9"/>
      <c r="AA103" s="9"/>
      <c r="AB103" s="9"/>
      <c r="AC103" s="9"/>
      <c r="AD103" s="9"/>
      <c r="AE103" s="9"/>
    </row>
    <row r="104" hidden="1" s="9" customFormat="1" ht="24.96" customHeight="1">
      <c r="A104" s="9"/>
      <c r="B104" s="138"/>
      <c r="C104" s="9"/>
      <c r="D104" s="139" t="s">
        <v>1069</v>
      </c>
      <c r="E104" s="140"/>
      <c r="F104" s="140"/>
      <c r="G104" s="140"/>
      <c r="H104" s="140"/>
      <c r="I104" s="140"/>
      <c r="J104" s="141">
        <f>J218</f>
        <v>7168.3399999999992</v>
      </c>
      <c r="K104" s="9"/>
      <c r="L104" s="138"/>
      <c r="S104" s="9"/>
      <c r="T104" s="9"/>
      <c r="U104" s="9"/>
      <c r="V104" s="9"/>
      <c r="W104" s="9"/>
      <c r="X104" s="9"/>
      <c r="Y104" s="9"/>
      <c r="Z104" s="9"/>
      <c r="AA104" s="9"/>
      <c r="AB104" s="9"/>
      <c r="AC104" s="9"/>
      <c r="AD104" s="9"/>
      <c r="AE104" s="9"/>
    </row>
    <row r="105" hidden="1" s="9" customFormat="1" ht="24.96" customHeight="1">
      <c r="A105" s="9"/>
      <c r="B105" s="138"/>
      <c r="C105" s="9"/>
      <c r="D105" s="139" t="s">
        <v>1070</v>
      </c>
      <c r="E105" s="140"/>
      <c r="F105" s="140"/>
      <c r="G105" s="140"/>
      <c r="H105" s="140"/>
      <c r="I105" s="140"/>
      <c r="J105" s="141">
        <f>J224</f>
        <v>12347.900000000002</v>
      </c>
      <c r="K105" s="9"/>
      <c r="L105" s="138"/>
      <c r="S105" s="9"/>
      <c r="T105" s="9"/>
      <c r="U105" s="9"/>
      <c r="V105" s="9"/>
      <c r="W105" s="9"/>
      <c r="X105" s="9"/>
      <c r="Y105" s="9"/>
      <c r="Z105" s="9"/>
      <c r="AA105" s="9"/>
      <c r="AB105" s="9"/>
      <c r="AC105" s="9"/>
      <c r="AD105" s="9"/>
      <c r="AE105" s="9"/>
    </row>
    <row r="106" hidden="1" s="9" customFormat="1" ht="24.96" customHeight="1">
      <c r="A106" s="9"/>
      <c r="B106" s="138"/>
      <c r="C106" s="9"/>
      <c r="D106" s="139" t="s">
        <v>1071</v>
      </c>
      <c r="E106" s="140"/>
      <c r="F106" s="140"/>
      <c r="G106" s="140"/>
      <c r="H106" s="140"/>
      <c r="I106" s="140"/>
      <c r="J106" s="141">
        <f>J241</f>
        <v>19976.68</v>
      </c>
      <c r="K106" s="9"/>
      <c r="L106" s="138"/>
      <c r="S106" s="9"/>
      <c r="T106" s="9"/>
      <c r="U106" s="9"/>
      <c r="V106" s="9"/>
      <c r="W106" s="9"/>
      <c r="X106" s="9"/>
      <c r="Y106" s="9"/>
      <c r="Z106" s="9"/>
      <c r="AA106" s="9"/>
      <c r="AB106" s="9"/>
      <c r="AC106" s="9"/>
      <c r="AD106" s="9"/>
      <c r="AE106" s="9"/>
    </row>
    <row r="107" hidden="1" s="10" customFormat="1" ht="19.92" customHeight="1">
      <c r="A107" s="10"/>
      <c r="B107" s="142"/>
      <c r="C107" s="10"/>
      <c r="D107" s="143" t="s">
        <v>1072</v>
      </c>
      <c r="E107" s="144"/>
      <c r="F107" s="144"/>
      <c r="G107" s="144"/>
      <c r="H107" s="144"/>
      <c r="I107" s="144"/>
      <c r="J107" s="145">
        <f>J242</f>
        <v>19976.68</v>
      </c>
      <c r="K107" s="10"/>
      <c r="L107" s="142"/>
      <c r="S107" s="10"/>
      <c r="T107" s="10"/>
      <c r="U107" s="10"/>
      <c r="V107" s="10"/>
      <c r="W107" s="10"/>
      <c r="X107" s="10"/>
      <c r="Y107" s="10"/>
      <c r="Z107" s="10"/>
      <c r="AA107" s="10"/>
      <c r="AB107" s="10"/>
      <c r="AC107" s="10"/>
      <c r="AD107" s="10"/>
      <c r="AE107" s="10"/>
    </row>
    <row r="108" hidden="1" s="2" customFormat="1" ht="21.84" customHeight="1">
      <c r="A108" s="28"/>
      <c r="B108" s="29"/>
      <c r="C108" s="28"/>
      <c r="D108" s="28"/>
      <c r="E108" s="28"/>
      <c r="F108" s="28"/>
      <c r="G108" s="28"/>
      <c r="H108" s="28"/>
      <c r="I108" s="28"/>
      <c r="J108" s="28"/>
      <c r="K108" s="28"/>
      <c r="L108" s="49"/>
      <c r="S108" s="28"/>
      <c r="T108" s="28"/>
      <c r="U108" s="28"/>
      <c r="V108" s="28"/>
      <c r="W108" s="28"/>
      <c r="X108" s="28"/>
      <c r="Y108" s="28"/>
      <c r="Z108" s="28"/>
      <c r="AA108" s="28"/>
      <c r="AB108" s="28"/>
      <c r="AC108" s="28"/>
      <c r="AD108" s="28"/>
      <c r="AE108" s="28"/>
    </row>
    <row r="109" hidden="1" s="2" customFormat="1" ht="6.96" customHeight="1">
      <c r="A109" s="28"/>
      <c r="B109" s="54"/>
      <c r="C109" s="55"/>
      <c r="D109" s="55"/>
      <c r="E109" s="55"/>
      <c r="F109" s="55"/>
      <c r="G109" s="55"/>
      <c r="H109" s="55"/>
      <c r="I109" s="55"/>
      <c r="J109" s="55"/>
      <c r="K109" s="55"/>
      <c r="L109" s="49"/>
      <c r="S109" s="28"/>
      <c r="T109" s="28"/>
      <c r="U109" s="28"/>
      <c r="V109" s="28"/>
      <c r="W109" s="28"/>
      <c r="X109" s="28"/>
      <c r="Y109" s="28"/>
      <c r="Z109" s="28"/>
      <c r="AA109" s="28"/>
      <c r="AB109" s="28"/>
      <c r="AC109" s="28"/>
      <c r="AD109" s="28"/>
      <c r="AE109" s="28"/>
    </row>
    <row r="110" hidden="1"/>
    <row r="111" hidden="1"/>
    <row r="112" hidden="1"/>
    <row r="113" s="2" customFormat="1" ht="6.96" customHeight="1">
      <c r="A113" s="28"/>
      <c r="B113" s="56"/>
      <c r="C113" s="57"/>
      <c r="D113" s="57"/>
      <c r="E113" s="57"/>
      <c r="F113" s="57"/>
      <c r="G113" s="57"/>
      <c r="H113" s="57"/>
      <c r="I113" s="57"/>
      <c r="J113" s="57"/>
      <c r="K113" s="57"/>
      <c r="L113" s="49"/>
      <c r="S113" s="28"/>
      <c r="T113" s="28"/>
      <c r="U113" s="28"/>
      <c r="V113" s="28"/>
      <c r="W113" s="28"/>
      <c r="X113" s="28"/>
      <c r="Y113" s="28"/>
      <c r="Z113" s="28"/>
      <c r="AA113" s="28"/>
      <c r="AB113" s="28"/>
      <c r="AC113" s="28"/>
      <c r="AD113" s="28"/>
      <c r="AE113" s="28"/>
    </row>
    <row r="114" s="2" customFormat="1" ht="24.96" customHeight="1">
      <c r="A114" s="28"/>
      <c r="B114" s="29"/>
      <c r="C114" s="19" t="s">
        <v>136</v>
      </c>
      <c r="D114" s="28"/>
      <c r="E114" s="28"/>
      <c r="F114" s="28"/>
      <c r="G114" s="28"/>
      <c r="H114" s="28"/>
      <c r="I114" s="28"/>
      <c r="J114" s="28"/>
      <c r="K114" s="28"/>
      <c r="L114" s="49"/>
      <c r="S114" s="28"/>
      <c r="T114" s="28"/>
      <c r="U114" s="28"/>
      <c r="V114" s="28"/>
      <c r="W114" s="28"/>
      <c r="X114" s="28"/>
      <c r="Y114" s="28"/>
      <c r="Z114" s="28"/>
      <c r="AA114" s="28"/>
      <c r="AB114" s="28"/>
      <c r="AC114" s="28"/>
      <c r="AD114" s="28"/>
      <c r="AE114" s="28"/>
    </row>
    <row r="115" s="2" customFormat="1" ht="6.96" customHeight="1">
      <c r="A115" s="28"/>
      <c r="B115" s="29"/>
      <c r="C115" s="28"/>
      <c r="D115" s="28"/>
      <c r="E115" s="28"/>
      <c r="F115" s="28"/>
      <c r="G115" s="28"/>
      <c r="H115" s="28"/>
      <c r="I115" s="28"/>
      <c r="J115" s="28"/>
      <c r="K115" s="28"/>
      <c r="L115" s="49"/>
      <c r="S115" s="28"/>
      <c r="T115" s="28"/>
      <c r="U115" s="28"/>
      <c r="V115" s="28"/>
      <c r="W115" s="28"/>
      <c r="X115" s="28"/>
      <c r="Y115" s="28"/>
      <c r="Z115" s="28"/>
      <c r="AA115" s="28"/>
      <c r="AB115" s="28"/>
      <c r="AC115" s="28"/>
      <c r="AD115" s="28"/>
      <c r="AE115" s="28"/>
    </row>
    <row r="116" s="2" customFormat="1" ht="12" customHeight="1">
      <c r="A116" s="28"/>
      <c r="B116" s="29"/>
      <c r="C116" s="25" t="s">
        <v>13</v>
      </c>
      <c r="D116" s="28"/>
      <c r="E116" s="28"/>
      <c r="F116" s="28"/>
      <c r="G116" s="28"/>
      <c r="H116" s="28"/>
      <c r="I116" s="28"/>
      <c r="J116" s="28"/>
      <c r="K116" s="28"/>
      <c r="L116" s="49"/>
      <c r="S116" s="28"/>
      <c r="T116" s="28"/>
      <c r="U116" s="28"/>
      <c r="V116" s="28"/>
      <c r="W116" s="28"/>
      <c r="X116" s="28"/>
      <c r="Y116" s="28"/>
      <c r="Z116" s="28"/>
      <c r="AA116" s="28"/>
      <c r="AB116" s="28"/>
      <c r="AC116" s="28"/>
      <c r="AD116" s="28"/>
      <c r="AE116" s="28"/>
    </row>
    <row r="117" s="2" customFormat="1" ht="16.5" customHeight="1">
      <c r="A117" s="28"/>
      <c r="B117" s="29"/>
      <c r="C117" s="28"/>
      <c r="D117" s="28"/>
      <c r="E117" s="116" t="str">
        <f>E7</f>
        <v>Dod.č.4_Modernizácia ZŠ P.Demitru_časť strecha</v>
      </c>
      <c r="F117" s="25"/>
      <c r="G117" s="25"/>
      <c r="H117" s="25"/>
      <c r="I117" s="28"/>
      <c r="J117" s="28"/>
      <c r="K117" s="28"/>
      <c r="L117" s="49"/>
      <c r="S117" s="28"/>
      <c r="T117" s="28"/>
      <c r="U117" s="28"/>
      <c r="V117" s="28"/>
      <c r="W117" s="28"/>
      <c r="X117" s="28"/>
      <c r="Y117" s="28"/>
      <c r="Z117" s="28"/>
      <c r="AA117" s="28"/>
      <c r="AB117" s="28"/>
      <c r="AC117" s="28"/>
      <c r="AD117" s="28"/>
      <c r="AE117" s="28"/>
    </row>
    <row r="118" s="2" customFormat="1" ht="12" customHeight="1">
      <c r="A118" s="28"/>
      <c r="B118" s="29"/>
      <c r="C118" s="25" t="s">
        <v>120</v>
      </c>
      <c r="D118" s="28"/>
      <c r="E118" s="28"/>
      <c r="F118" s="28"/>
      <c r="G118" s="28"/>
      <c r="H118" s="28"/>
      <c r="I118" s="28"/>
      <c r="J118" s="28"/>
      <c r="K118" s="28"/>
      <c r="L118" s="49"/>
      <c r="S118" s="28"/>
      <c r="T118" s="28"/>
      <c r="U118" s="28"/>
      <c r="V118" s="28"/>
      <c r="W118" s="28"/>
      <c r="X118" s="28"/>
      <c r="Y118" s="28"/>
      <c r="Z118" s="28"/>
      <c r="AA118" s="28"/>
      <c r="AB118" s="28"/>
      <c r="AC118" s="28"/>
      <c r="AD118" s="28"/>
      <c r="AE118" s="28"/>
    </row>
    <row r="119" s="2" customFormat="1" ht="16.5" customHeight="1">
      <c r="A119" s="28"/>
      <c r="B119" s="29"/>
      <c r="C119" s="28"/>
      <c r="D119" s="28"/>
      <c r="E119" s="61" t="str">
        <f>E9</f>
        <v>D.1.10 - ŠK</v>
      </c>
      <c r="F119" s="28"/>
      <c r="G119" s="28"/>
      <c r="H119" s="28"/>
      <c r="I119" s="28"/>
      <c r="J119" s="28"/>
      <c r="K119" s="28"/>
      <c r="L119" s="49"/>
      <c r="S119" s="28"/>
      <c r="T119" s="28"/>
      <c r="U119" s="28"/>
      <c r="V119" s="28"/>
      <c r="W119" s="28"/>
      <c r="X119" s="28"/>
      <c r="Y119" s="28"/>
      <c r="Z119" s="28"/>
      <c r="AA119" s="28"/>
      <c r="AB119" s="28"/>
      <c r="AC119" s="28"/>
      <c r="AD119" s="28"/>
      <c r="AE119" s="28"/>
    </row>
    <row r="120" s="2" customFormat="1" ht="6.96" customHeight="1">
      <c r="A120" s="28"/>
      <c r="B120" s="29"/>
      <c r="C120" s="28"/>
      <c r="D120" s="28"/>
      <c r="E120" s="28"/>
      <c r="F120" s="28"/>
      <c r="G120" s="28"/>
      <c r="H120" s="28"/>
      <c r="I120" s="28"/>
      <c r="J120" s="28"/>
      <c r="K120" s="28"/>
      <c r="L120" s="49"/>
      <c r="S120" s="28"/>
      <c r="T120" s="28"/>
      <c r="U120" s="28"/>
      <c r="V120" s="28"/>
      <c r="W120" s="28"/>
      <c r="X120" s="28"/>
      <c r="Y120" s="28"/>
      <c r="Z120" s="28"/>
      <c r="AA120" s="28"/>
      <c r="AB120" s="28"/>
      <c r="AC120" s="28"/>
      <c r="AD120" s="28"/>
      <c r="AE120" s="28"/>
    </row>
    <row r="121" s="2" customFormat="1" ht="12" customHeight="1">
      <c r="A121" s="28"/>
      <c r="B121" s="29"/>
      <c r="C121" s="25" t="s">
        <v>17</v>
      </c>
      <c r="D121" s="28"/>
      <c r="E121" s="28"/>
      <c r="F121" s="22" t="str">
        <f>F12</f>
        <v>Trenčín</v>
      </c>
      <c r="G121" s="28"/>
      <c r="H121" s="28"/>
      <c r="I121" s="25" t="s">
        <v>19</v>
      </c>
      <c r="J121" s="63" t="str">
        <f>IF(J12="","",J12)</f>
        <v>2. 12. 2022</v>
      </c>
      <c r="K121" s="28"/>
      <c r="L121" s="49"/>
      <c r="S121" s="28"/>
      <c r="T121" s="28"/>
      <c r="U121" s="28"/>
      <c r="V121" s="28"/>
      <c r="W121" s="28"/>
      <c r="X121" s="28"/>
      <c r="Y121" s="28"/>
      <c r="Z121" s="28"/>
      <c r="AA121" s="28"/>
      <c r="AB121" s="28"/>
      <c r="AC121" s="28"/>
      <c r="AD121" s="28"/>
      <c r="AE121" s="28"/>
    </row>
    <row r="122" s="2" customFormat="1" ht="6.96" customHeight="1">
      <c r="A122" s="28"/>
      <c r="B122" s="29"/>
      <c r="C122" s="28"/>
      <c r="D122" s="28"/>
      <c r="E122" s="28"/>
      <c r="F122" s="28"/>
      <c r="G122" s="28"/>
      <c r="H122" s="28"/>
      <c r="I122" s="28"/>
      <c r="J122" s="28"/>
      <c r="K122" s="28"/>
      <c r="L122" s="49"/>
      <c r="S122" s="28"/>
      <c r="T122" s="28"/>
      <c r="U122" s="28"/>
      <c r="V122" s="28"/>
      <c r="W122" s="28"/>
      <c r="X122" s="28"/>
      <c r="Y122" s="28"/>
      <c r="Z122" s="28"/>
      <c r="AA122" s="28"/>
      <c r="AB122" s="28"/>
      <c r="AC122" s="28"/>
      <c r="AD122" s="28"/>
      <c r="AE122" s="28"/>
    </row>
    <row r="123" s="2" customFormat="1" ht="54.45" customHeight="1">
      <c r="A123" s="28"/>
      <c r="B123" s="29"/>
      <c r="C123" s="25" t="s">
        <v>21</v>
      </c>
      <c r="D123" s="28"/>
      <c r="E123" s="28"/>
      <c r="F123" s="22" t="str">
        <f>E15</f>
        <v>Mesto Trenčín, Mierové námestie 2, 911 64 Trenčín</v>
      </c>
      <c r="G123" s="28"/>
      <c r="H123" s="28"/>
      <c r="I123" s="25" t="s">
        <v>27</v>
      </c>
      <c r="J123" s="26" t="str">
        <f>E21</f>
        <v>STAVOKOV PROJEKT s.r.o., Brnianska 10, 911 05 Tren</v>
      </c>
      <c r="K123" s="28"/>
      <c r="L123" s="49"/>
      <c r="S123" s="28"/>
      <c r="T123" s="28"/>
      <c r="U123" s="28"/>
      <c r="V123" s="28"/>
      <c r="W123" s="28"/>
      <c r="X123" s="28"/>
      <c r="Y123" s="28"/>
      <c r="Z123" s="28"/>
      <c r="AA123" s="28"/>
      <c r="AB123" s="28"/>
      <c r="AC123" s="28"/>
      <c r="AD123" s="28"/>
      <c r="AE123" s="28"/>
    </row>
    <row r="124" s="2" customFormat="1" ht="15.15" customHeight="1">
      <c r="A124" s="28"/>
      <c r="B124" s="29"/>
      <c r="C124" s="25" t="s">
        <v>25</v>
      </c>
      <c r="D124" s="28"/>
      <c r="E124" s="28"/>
      <c r="F124" s="22" t="str">
        <f>IF(E18="","",E18)</f>
        <v>Adifex a.s.</v>
      </c>
      <c r="G124" s="28"/>
      <c r="H124" s="28"/>
      <c r="I124" s="25" t="s">
        <v>30</v>
      </c>
      <c r="J124" s="26" t="str">
        <f>E24</f>
        <v xml:space="preserve"> </v>
      </c>
      <c r="K124" s="28"/>
      <c r="L124" s="49"/>
      <c r="S124" s="28"/>
      <c r="T124" s="28"/>
      <c r="U124" s="28"/>
      <c r="V124" s="28"/>
      <c r="W124" s="28"/>
      <c r="X124" s="28"/>
      <c r="Y124" s="28"/>
      <c r="Z124" s="28"/>
      <c r="AA124" s="28"/>
      <c r="AB124" s="28"/>
      <c r="AC124" s="28"/>
      <c r="AD124" s="28"/>
      <c r="AE124" s="28"/>
    </row>
    <row r="125" s="2" customFormat="1" ht="10.32" customHeight="1">
      <c r="A125" s="28"/>
      <c r="B125" s="29"/>
      <c r="C125" s="28"/>
      <c r="D125" s="28"/>
      <c r="E125" s="28"/>
      <c r="F125" s="28"/>
      <c r="G125" s="28"/>
      <c r="H125" s="28"/>
      <c r="I125" s="28"/>
      <c r="J125" s="28"/>
      <c r="K125" s="28"/>
      <c r="L125" s="49"/>
      <c r="S125" s="28"/>
      <c r="T125" s="28"/>
      <c r="U125" s="28"/>
      <c r="V125" s="28"/>
      <c r="W125" s="28"/>
      <c r="X125" s="28"/>
      <c r="Y125" s="28"/>
      <c r="Z125" s="28"/>
      <c r="AA125" s="28"/>
      <c r="AB125" s="28"/>
      <c r="AC125" s="28"/>
      <c r="AD125" s="28"/>
      <c r="AE125" s="28"/>
    </row>
    <row r="126" s="11" customFormat="1" ht="29.28" customHeight="1">
      <c r="A126" s="146"/>
      <c r="B126" s="147"/>
      <c r="C126" s="148" t="s">
        <v>137</v>
      </c>
      <c r="D126" s="149" t="s">
        <v>58</v>
      </c>
      <c r="E126" s="149" t="s">
        <v>54</v>
      </c>
      <c r="F126" s="149" t="s">
        <v>55</v>
      </c>
      <c r="G126" s="149" t="s">
        <v>138</v>
      </c>
      <c r="H126" s="149" t="s">
        <v>139</v>
      </c>
      <c r="I126" s="149" t="s">
        <v>140</v>
      </c>
      <c r="J126" s="150" t="s">
        <v>124</v>
      </c>
      <c r="K126" s="151" t="s">
        <v>141</v>
      </c>
      <c r="L126" s="152"/>
      <c r="M126" s="80" t="s">
        <v>1</v>
      </c>
      <c r="N126" s="81" t="s">
        <v>37</v>
      </c>
      <c r="O126" s="81" t="s">
        <v>142</v>
      </c>
      <c r="P126" s="81" t="s">
        <v>143</v>
      </c>
      <c r="Q126" s="81" t="s">
        <v>144</v>
      </c>
      <c r="R126" s="81" t="s">
        <v>145</v>
      </c>
      <c r="S126" s="81" t="s">
        <v>146</v>
      </c>
      <c r="T126" s="82" t="s">
        <v>147</v>
      </c>
      <c r="U126" s="146"/>
      <c r="V126" s="146"/>
      <c r="W126" s="146"/>
      <c r="X126" s="146"/>
      <c r="Y126" s="146"/>
      <c r="Z126" s="146"/>
      <c r="AA126" s="146"/>
      <c r="AB126" s="146"/>
      <c r="AC126" s="146"/>
      <c r="AD126" s="146"/>
      <c r="AE126" s="146"/>
    </row>
    <row r="127" s="2" customFormat="1" ht="22.8" customHeight="1">
      <c r="A127" s="28"/>
      <c r="B127" s="29"/>
      <c r="C127" s="87" t="s">
        <v>125</v>
      </c>
      <c r="D127" s="28"/>
      <c r="E127" s="28"/>
      <c r="F127" s="28"/>
      <c r="G127" s="28"/>
      <c r="H127" s="28"/>
      <c r="I127" s="28"/>
      <c r="J127" s="153">
        <f>BK127</f>
        <v>130160.62999999998</v>
      </c>
      <c r="K127" s="28"/>
      <c r="L127" s="29"/>
      <c r="M127" s="83"/>
      <c r="N127" s="67"/>
      <c r="O127" s="84"/>
      <c r="P127" s="154">
        <f>P128+P161+P181+P187+P201+P207+P209+P218+P224+P241</f>
        <v>299.80700000000002</v>
      </c>
      <c r="Q127" s="84"/>
      <c r="R127" s="154">
        <f>R128+R161+R181+R187+R201+R207+R209+R218+R224+R241</f>
        <v>0</v>
      </c>
      <c r="S127" s="84"/>
      <c r="T127" s="155">
        <f>T128+T161+T181+T187+T201+T207+T209+T218+T224+T241</f>
        <v>0</v>
      </c>
      <c r="U127" s="28"/>
      <c r="V127" s="28"/>
      <c r="W127" s="28"/>
      <c r="X127" s="28"/>
      <c r="Y127" s="28"/>
      <c r="Z127" s="28"/>
      <c r="AA127" s="28"/>
      <c r="AB127" s="28"/>
      <c r="AC127" s="28"/>
      <c r="AD127" s="28"/>
      <c r="AE127" s="28"/>
      <c r="AT127" s="15" t="s">
        <v>72</v>
      </c>
      <c r="AU127" s="15" t="s">
        <v>126</v>
      </c>
      <c r="BK127" s="156">
        <f>BK128+BK161+BK181+BK187+BK201+BK207+BK209+BK218+BK224+BK241</f>
        <v>130160.62999999998</v>
      </c>
    </row>
    <row r="128" s="12" customFormat="1" ht="25.92" customHeight="1">
      <c r="A128" s="12"/>
      <c r="B128" s="157"/>
      <c r="C128" s="12"/>
      <c r="D128" s="158" t="s">
        <v>72</v>
      </c>
      <c r="E128" s="159" t="s">
        <v>148</v>
      </c>
      <c r="F128" s="159" t="s">
        <v>1073</v>
      </c>
      <c r="G128" s="12"/>
      <c r="H128" s="12"/>
      <c r="I128" s="12"/>
      <c r="J128" s="160">
        <f>BK128</f>
        <v>17068.009999999998</v>
      </c>
      <c r="K128" s="12"/>
      <c r="L128" s="157"/>
      <c r="M128" s="161"/>
      <c r="N128" s="162"/>
      <c r="O128" s="162"/>
      <c r="P128" s="163">
        <f>SUM(P129:P160)</f>
        <v>196.215</v>
      </c>
      <c r="Q128" s="162"/>
      <c r="R128" s="163">
        <f>SUM(R129:R160)</f>
        <v>0</v>
      </c>
      <c r="S128" s="162"/>
      <c r="T128" s="164">
        <f>SUM(T129:T160)</f>
        <v>0</v>
      </c>
      <c r="U128" s="12"/>
      <c r="V128" s="12"/>
      <c r="W128" s="12"/>
      <c r="X128" s="12"/>
      <c r="Y128" s="12"/>
      <c r="Z128" s="12"/>
      <c r="AA128" s="12"/>
      <c r="AB128" s="12"/>
      <c r="AC128" s="12"/>
      <c r="AD128" s="12"/>
      <c r="AE128" s="12"/>
      <c r="AR128" s="158" t="s">
        <v>81</v>
      </c>
      <c r="AT128" s="165" t="s">
        <v>72</v>
      </c>
      <c r="AU128" s="165" t="s">
        <v>73</v>
      </c>
      <c r="AY128" s="158" t="s">
        <v>149</v>
      </c>
      <c r="BK128" s="166">
        <f>SUM(BK129:BK160)</f>
        <v>17068.009999999998</v>
      </c>
    </row>
    <row r="129" s="2" customFormat="1" ht="16.5" customHeight="1">
      <c r="A129" s="28"/>
      <c r="B129" s="167"/>
      <c r="C129" s="168" t="s">
        <v>73</v>
      </c>
      <c r="D129" s="168" t="s">
        <v>151</v>
      </c>
      <c r="E129" s="169" t="s">
        <v>1074</v>
      </c>
      <c r="F129" s="170" t="s">
        <v>1075</v>
      </c>
      <c r="G129" s="171" t="s">
        <v>361</v>
      </c>
      <c r="H129" s="172">
        <v>3</v>
      </c>
      <c r="I129" s="173">
        <v>571.89999999999998</v>
      </c>
      <c r="J129" s="173">
        <f>ROUND(I129*H129,2)</f>
        <v>1715.7000000000001</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81</v>
      </c>
      <c r="AY129" s="15" t="s">
        <v>149</v>
      </c>
      <c r="BE129" s="180">
        <f>IF(N129="základná",J129,0)</f>
        <v>0</v>
      </c>
      <c r="BF129" s="180">
        <f>IF(N129="znížená",J129,0)</f>
        <v>1715.7000000000001</v>
      </c>
      <c r="BG129" s="180">
        <f>IF(N129="zákl. prenesená",J129,0)</f>
        <v>0</v>
      </c>
      <c r="BH129" s="180">
        <f>IF(N129="zníž. prenesená",J129,0)</f>
        <v>0</v>
      </c>
      <c r="BI129" s="180">
        <f>IF(N129="nulová",J129,0)</f>
        <v>0</v>
      </c>
      <c r="BJ129" s="15" t="s">
        <v>156</v>
      </c>
      <c r="BK129" s="180">
        <f>ROUND(I129*H129,2)</f>
        <v>1715.7000000000001</v>
      </c>
      <c r="BL129" s="15" t="s">
        <v>155</v>
      </c>
      <c r="BM129" s="179" t="s">
        <v>156</v>
      </c>
    </row>
    <row r="130" s="2" customFormat="1" ht="16.5" customHeight="1">
      <c r="A130" s="28"/>
      <c r="B130" s="167"/>
      <c r="C130" s="168" t="s">
        <v>73</v>
      </c>
      <c r="D130" s="168" t="s">
        <v>151</v>
      </c>
      <c r="E130" s="169" t="s">
        <v>1076</v>
      </c>
      <c r="F130" s="170" t="s">
        <v>1077</v>
      </c>
      <c r="G130" s="171" t="s">
        <v>361</v>
      </c>
      <c r="H130" s="172">
        <v>2</v>
      </c>
      <c r="I130" s="173">
        <v>302.91000000000003</v>
      </c>
      <c r="J130" s="173">
        <f>ROUND(I130*H130,2)</f>
        <v>605.82000000000005</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81</v>
      </c>
      <c r="AY130" s="15" t="s">
        <v>149</v>
      </c>
      <c r="BE130" s="180">
        <f>IF(N130="základná",J130,0)</f>
        <v>0</v>
      </c>
      <c r="BF130" s="180">
        <f>IF(N130="znížená",J130,0)</f>
        <v>605.82000000000005</v>
      </c>
      <c r="BG130" s="180">
        <f>IF(N130="zákl. prenesená",J130,0)</f>
        <v>0</v>
      </c>
      <c r="BH130" s="180">
        <f>IF(N130="zníž. prenesená",J130,0)</f>
        <v>0</v>
      </c>
      <c r="BI130" s="180">
        <f>IF(N130="nulová",J130,0)</f>
        <v>0</v>
      </c>
      <c r="BJ130" s="15" t="s">
        <v>156</v>
      </c>
      <c r="BK130" s="180">
        <f>ROUND(I130*H130,2)</f>
        <v>605.82000000000005</v>
      </c>
      <c r="BL130" s="15" t="s">
        <v>155</v>
      </c>
      <c r="BM130" s="179" t="s">
        <v>155</v>
      </c>
    </row>
    <row r="131" s="2" customFormat="1" ht="16.5" customHeight="1">
      <c r="A131" s="28"/>
      <c r="B131" s="167"/>
      <c r="C131" s="168" t="s">
        <v>73</v>
      </c>
      <c r="D131" s="168" t="s">
        <v>151</v>
      </c>
      <c r="E131" s="169" t="s">
        <v>1078</v>
      </c>
      <c r="F131" s="170" t="s">
        <v>1079</v>
      </c>
      <c r="G131" s="171" t="s">
        <v>361</v>
      </c>
      <c r="H131" s="172">
        <v>1</v>
      </c>
      <c r="I131" s="173">
        <v>129.91999999999999</v>
      </c>
      <c r="J131" s="173">
        <f>ROUND(I131*H131,2)</f>
        <v>129.91999999999999</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81</v>
      </c>
      <c r="AY131" s="15" t="s">
        <v>149</v>
      </c>
      <c r="BE131" s="180">
        <f>IF(N131="základná",J131,0)</f>
        <v>0</v>
      </c>
      <c r="BF131" s="180">
        <f>IF(N131="znížená",J131,0)</f>
        <v>129.91999999999999</v>
      </c>
      <c r="BG131" s="180">
        <f>IF(N131="zákl. prenesená",J131,0)</f>
        <v>0</v>
      </c>
      <c r="BH131" s="180">
        <f>IF(N131="zníž. prenesená",J131,0)</f>
        <v>0</v>
      </c>
      <c r="BI131" s="180">
        <f>IF(N131="nulová",J131,0)</f>
        <v>0</v>
      </c>
      <c r="BJ131" s="15" t="s">
        <v>156</v>
      </c>
      <c r="BK131" s="180">
        <f>ROUND(I131*H131,2)</f>
        <v>129.91999999999999</v>
      </c>
      <c r="BL131" s="15" t="s">
        <v>155</v>
      </c>
      <c r="BM131" s="179" t="s">
        <v>198</v>
      </c>
    </row>
    <row r="132" s="2" customFormat="1" ht="24.15" customHeight="1">
      <c r="A132" s="28"/>
      <c r="B132" s="167"/>
      <c r="C132" s="168" t="s">
        <v>81</v>
      </c>
      <c r="D132" s="168" t="s">
        <v>151</v>
      </c>
      <c r="E132" s="169" t="s">
        <v>1080</v>
      </c>
      <c r="F132" s="170" t="s">
        <v>1081</v>
      </c>
      <c r="G132" s="171" t="s">
        <v>361</v>
      </c>
      <c r="H132" s="172">
        <v>17</v>
      </c>
      <c r="I132" s="173">
        <v>226.86000000000001</v>
      </c>
      <c r="J132" s="173">
        <f>ROUND(I132*H132,2)</f>
        <v>3856.6199999999999</v>
      </c>
      <c r="K132" s="174"/>
      <c r="L132" s="29"/>
      <c r="M132" s="175" t="s">
        <v>1</v>
      </c>
      <c r="N132" s="176" t="s">
        <v>39</v>
      </c>
      <c r="O132" s="177">
        <v>0.309</v>
      </c>
      <c r="P132" s="177">
        <f>O132*H132</f>
        <v>5.2530000000000001</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81</v>
      </c>
      <c r="AY132" s="15" t="s">
        <v>149</v>
      </c>
      <c r="BE132" s="180">
        <f>IF(N132="základná",J132,0)</f>
        <v>0</v>
      </c>
      <c r="BF132" s="180">
        <f>IF(N132="znížená",J132,0)</f>
        <v>3856.6199999999999</v>
      </c>
      <c r="BG132" s="180">
        <f>IF(N132="zákl. prenesená",J132,0)</f>
        <v>0</v>
      </c>
      <c r="BH132" s="180">
        <f>IF(N132="zníž. prenesená",J132,0)</f>
        <v>0</v>
      </c>
      <c r="BI132" s="180">
        <f>IF(N132="nulová",J132,0)</f>
        <v>0</v>
      </c>
      <c r="BJ132" s="15" t="s">
        <v>156</v>
      </c>
      <c r="BK132" s="180">
        <f>ROUND(I132*H132,2)</f>
        <v>3856.6199999999999</v>
      </c>
      <c r="BL132" s="15" t="s">
        <v>155</v>
      </c>
      <c r="BM132" s="179" t="s">
        <v>1082</v>
      </c>
    </row>
    <row r="133" s="2" customFormat="1" ht="16.5" customHeight="1">
      <c r="A133" s="28"/>
      <c r="B133" s="167"/>
      <c r="C133" s="168" t="s">
        <v>156</v>
      </c>
      <c r="D133" s="168" t="s">
        <v>151</v>
      </c>
      <c r="E133" s="169" t="s">
        <v>1083</v>
      </c>
      <c r="F133" s="170" t="s">
        <v>1084</v>
      </c>
      <c r="G133" s="171" t="s">
        <v>361</v>
      </c>
      <c r="H133" s="172">
        <v>17</v>
      </c>
      <c r="I133" s="173">
        <v>22.239999999999998</v>
      </c>
      <c r="J133" s="173">
        <f>ROUND(I133*H133,2)</f>
        <v>378.07999999999998</v>
      </c>
      <c r="K133" s="174"/>
      <c r="L133" s="29"/>
      <c r="M133" s="175" t="s">
        <v>1</v>
      </c>
      <c r="N133" s="176" t="s">
        <v>39</v>
      </c>
      <c r="O133" s="177">
        <v>0.309</v>
      </c>
      <c r="P133" s="177">
        <f>O133*H133</f>
        <v>5.2530000000000001</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81</v>
      </c>
      <c r="AY133" s="15" t="s">
        <v>149</v>
      </c>
      <c r="BE133" s="180">
        <f>IF(N133="základná",J133,0)</f>
        <v>0</v>
      </c>
      <c r="BF133" s="180">
        <f>IF(N133="znížená",J133,0)</f>
        <v>378.07999999999998</v>
      </c>
      <c r="BG133" s="180">
        <f>IF(N133="zákl. prenesená",J133,0)</f>
        <v>0</v>
      </c>
      <c r="BH133" s="180">
        <f>IF(N133="zníž. prenesená",J133,0)</f>
        <v>0</v>
      </c>
      <c r="BI133" s="180">
        <f>IF(N133="nulová",J133,0)</f>
        <v>0</v>
      </c>
      <c r="BJ133" s="15" t="s">
        <v>156</v>
      </c>
      <c r="BK133" s="180">
        <f>ROUND(I133*H133,2)</f>
        <v>378.07999999999998</v>
      </c>
      <c r="BL133" s="15" t="s">
        <v>155</v>
      </c>
      <c r="BM133" s="179" t="s">
        <v>1085</v>
      </c>
    </row>
    <row r="134" s="2" customFormat="1" ht="16.5" customHeight="1">
      <c r="A134" s="28"/>
      <c r="B134" s="167"/>
      <c r="C134" s="168" t="s">
        <v>194</v>
      </c>
      <c r="D134" s="168" t="s">
        <v>151</v>
      </c>
      <c r="E134" s="169" t="s">
        <v>1086</v>
      </c>
      <c r="F134" s="170" t="s">
        <v>1087</v>
      </c>
      <c r="G134" s="171" t="s">
        <v>361</v>
      </c>
      <c r="H134" s="172">
        <v>200</v>
      </c>
      <c r="I134" s="173">
        <v>2.23</v>
      </c>
      <c r="J134" s="173">
        <f>ROUND(I134*H134,2)</f>
        <v>446</v>
      </c>
      <c r="K134" s="174"/>
      <c r="L134" s="29"/>
      <c r="M134" s="175" t="s">
        <v>1</v>
      </c>
      <c r="N134" s="176" t="s">
        <v>39</v>
      </c>
      <c r="O134" s="177">
        <v>0.309</v>
      </c>
      <c r="P134" s="177">
        <f>O134*H134</f>
        <v>61.799999999999997</v>
      </c>
      <c r="Q134" s="177">
        <v>0</v>
      </c>
      <c r="R134" s="177">
        <f>Q134*H134</f>
        <v>0</v>
      </c>
      <c r="S134" s="177">
        <v>0</v>
      </c>
      <c r="T134" s="178">
        <f>S134*H134</f>
        <v>0</v>
      </c>
      <c r="U134" s="28"/>
      <c r="V134" s="28"/>
      <c r="W134" s="28"/>
      <c r="X134" s="28"/>
      <c r="Y134" s="28"/>
      <c r="Z134" s="28"/>
      <c r="AA134" s="28"/>
      <c r="AB134" s="28"/>
      <c r="AC134" s="28"/>
      <c r="AD134" s="28"/>
      <c r="AE134" s="28"/>
      <c r="AR134" s="179" t="s">
        <v>155</v>
      </c>
      <c r="AT134" s="179" t="s">
        <v>151</v>
      </c>
      <c r="AU134" s="179" t="s">
        <v>81</v>
      </c>
      <c r="AY134" s="15" t="s">
        <v>149</v>
      </c>
      <c r="BE134" s="180">
        <f>IF(N134="základná",J134,0)</f>
        <v>0</v>
      </c>
      <c r="BF134" s="180">
        <f>IF(N134="znížená",J134,0)</f>
        <v>446</v>
      </c>
      <c r="BG134" s="180">
        <f>IF(N134="zákl. prenesená",J134,0)</f>
        <v>0</v>
      </c>
      <c r="BH134" s="180">
        <f>IF(N134="zníž. prenesená",J134,0)</f>
        <v>0</v>
      </c>
      <c r="BI134" s="180">
        <f>IF(N134="nulová",J134,0)</f>
        <v>0</v>
      </c>
      <c r="BJ134" s="15" t="s">
        <v>156</v>
      </c>
      <c r="BK134" s="180">
        <f>ROUND(I134*H134,2)</f>
        <v>446</v>
      </c>
      <c r="BL134" s="15" t="s">
        <v>155</v>
      </c>
      <c r="BM134" s="179" t="s">
        <v>1088</v>
      </c>
    </row>
    <row r="135" s="2" customFormat="1" ht="16.5" customHeight="1">
      <c r="A135" s="28"/>
      <c r="B135" s="167"/>
      <c r="C135" s="168" t="s">
        <v>155</v>
      </c>
      <c r="D135" s="168" t="s">
        <v>151</v>
      </c>
      <c r="E135" s="169" t="s">
        <v>1089</v>
      </c>
      <c r="F135" s="170" t="s">
        <v>1090</v>
      </c>
      <c r="G135" s="171" t="s">
        <v>361</v>
      </c>
      <c r="H135" s="172">
        <v>200</v>
      </c>
      <c r="I135" s="173">
        <v>2.7999999999999998</v>
      </c>
      <c r="J135" s="173">
        <f>ROUND(I135*H135,2)</f>
        <v>560</v>
      </c>
      <c r="K135" s="174"/>
      <c r="L135" s="29"/>
      <c r="M135" s="175" t="s">
        <v>1</v>
      </c>
      <c r="N135" s="176" t="s">
        <v>39</v>
      </c>
      <c r="O135" s="177">
        <v>0.309</v>
      </c>
      <c r="P135" s="177">
        <f>O135*H135</f>
        <v>61.799999999999997</v>
      </c>
      <c r="Q135" s="177">
        <v>0</v>
      </c>
      <c r="R135" s="177">
        <f>Q135*H135</f>
        <v>0</v>
      </c>
      <c r="S135" s="177">
        <v>0</v>
      </c>
      <c r="T135" s="178">
        <f>S135*H135</f>
        <v>0</v>
      </c>
      <c r="U135" s="28"/>
      <c r="V135" s="28"/>
      <c r="W135" s="28"/>
      <c r="X135" s="28"/>
      <c r="Y135" s="28"/>
      <c r="Z135" s="28"/>
      <c r="AA135" s="28"/>
      <c r="AB135" s="28"/>
      <c r="AC135" s="28"/>
      <c r="AD135" s="28"/>
      <c r="AE135" s="28"/>
      <c r="AR135" s="179" t="s">
        <v>155</v>
      </c>
      <c r="AT135" s="179" t="s">
        <v>151</v>
      </c>
      <c r="AU135" s="179" t="s">
        <v>81</v>
      </c>
      <c r="AY135" s="15" t="s">
        <v>149</v>
      </c>
      <c r="BE135" s="180">
        <f>IF(N135="základná",J135,0)</f>
        <v>0</v>
      </c>
      <c r="BF135" s="180">
        <f>IF(N135="znížená",J135,0)</f>
        <v>560</v>
      </c>
      <c r="BG135" s="180">
        <f>IF(N135="zákl. prenesená",J135,0)</f>
        <v>0</v>
      </c>
      <c r="BH135" s="180">
        <f>IF(N135="zníž. prenesená",J135,0)</f>
        <v>0</v>
      </c>
      <c r="BI135" s="180">
        <f>IF(N135="nulová",J135,0)</f>
        <v>0</v>
      </c>
      <c r="BJ135" s="15" t="s">
        <v>156</v>
      </c>
      <c r="BK135" s="180">
        <f>ROUND(I135*H135,2)</f>
        <v>560</v>
      </c>
      <c r="BL135" s="15" t="s">
        <v>155</v>
      </c>
      <c r="BM135" s="179" t="s">
        <v>1091</v>
      </c>
    </row>
    <row r="136" s="2" customFormat="1" ht="16.5" customHeight="1">
      <c r="A136" s="28"/>
      <c r="B136" s="167"/>
      <c r="C136" s="168" t="s">
        <v>202</v>
      </c>
      <c r="D136" s="168" t="s">
        <v>151</v>
      </c>
      <c r="E136" s="169" t="s">
        <v>1092</v>
      </c>
      <c r="F136" s="170" t="s">
        <v>1093</v>
      </c>
      <c r="G136" s="171" t="s">
        <v>361</v>
      </c>
      <c r="H136" s="172">
        <v>200</v>
      </c>
      <c r="I136" s="173">
        <v>0.17000000000000001</v>
      </c>
      <c r="J136" s="173">
        <f>ROUND(I136*H136,2)</f>
        <v>34</v>
      </c>
      <c r="K136" s="174"/>
      <c r="L136" s="29"/>
      <c r="M136" s="175" t="s">
        <v>1</v>
      </c>
      <c r="N136" s="176" t="s">
        <v>39</v>
      </c>
      <c r="O136" s="177">
        <v>0.309</v>
      </c>
      <c r="P136" s="177">
        <f>O136*H136</f>
        <v>61.799999999999997</v>
      </c>
      <c r="Q136" s="177">
        <v>0</v>
      </c>
      <c r="R136" s="177">
        <f>Q136*H136</f>
        <v>0</v>
      </c>
      <c r="S136" s="177">
        <v>0</v>
      </c>
      <c r="T136" s="178">
        <f>S136*H136</f>
        <v>0</v>
      </c>
      <c r="U136" s="28"/>
      <c r="V136" s="28"/>
      <c r="W136" s="28"/>
      <c r="X136" s="28"/>
      <c r="Y136" s="28"/>
      <c r="Z136" s="28"/>
      <c r="AA136" s="28"/>
      <c r="AB136" s="28"/>
      <c r="AC136" s="28"/>
      <c r="AD136" s="28"/>
      <c r="AE136" s="28"/>
      <c r="AR136" s="179" t="s">
        <v>155</v>
      </c>
      <c r="AT136" s="179" t="s">
        <v>151</v>
      </c>
      <c r="AU136" s="179" t="s">
        <v>81</v>
      </c>
      <c r="AY136" s="15" t="s">
        <v>149</v>
      </c>
      <c r="BE136" s="180">
        <f>IF(N136="základná",J136,0)</f>
        <v>0</v>
      </c>
      <c r="BF136" s="180">
        <f>IF(N136="znížená",J136,0)</f>
        <v>34</v>
      </c>
      <c r="BG136" s="180">
        <f>IF(N136="zákl. prenesená",J136,0)</f>
        <v>0</v>
      </c>
      <c r="BH136" s="180">
        <f>IF(N136="zníž. prenesená",J136,0)</f>
        <v>0</v>
      </c>
      <c r="BI136" s="180">
        <f>IF(N136="nulová",J136,0)</f>
        <v>0</v>
      </c>
      <c r="BJ136" s="15" t="s">
        <v>156</v>
      </c>
      <c r="BK136" s="180">
        <f>ROUND(I136*H136,2)</f>
        <v>34</v>
      </c>
      <c r="BL136" s="15" t="s">
        <v>155</v>
      </c>
      <c r="BM136" s="179" t="s">
        <v>1094</v>
      </c>
    </row>
    <row r="137" s="2" customFormat="1" ht="16.5" customHeight="1">
      <c r="A137" s="28"/>
      <c r="B137" s="167"/>
      <c r="C137" s="168" t="s">
        <v>73</v>
      </c>
      <c r="D137" s="168" t="s">
        <v>151</v>
      </c>
      <c r="E137" s="169" t="s">
        <v>1095</v>
      </c>
      <c r="F137" s="170" t="s">
        <v>1096</v>
      </c>
      <c r="G137" s="171" t="s">
        <v>361</v>
      </c>
      <c r="H137" s="172">
        <v>5</v>
      </c>
      <c r="I137" s="173">
        <v>95.189999999999998</v>
      </c>
      <c r="J137" s="173">
        <f>ROUND(I137*H137,2)</f>
        <v>475.94999999999999</v>
      </c>
      <c r="K137" s="174"/>
      <c r="L137" s="29"/>
      <c r="M137" s="175" t="s">
        <v>1</v>
      </c>
      <c r="N137" s="176" t="s">
        <v>39</v>
      </c>
      <c r="O137" s="177">
        <v>0</v>
      </c>
      <c r="P137" s="177">
        <f>O137*H137</f>
        <v>0</v>
      </c>
      <c r="Q137" s="177">
        <v>0</v>
      </c>
      <c r="R137" s="177">
        <f>Q137*H137</f>
        <v>0</v>
      </c>
      <c r="S137" s="177">
        <v>0</v>
      </c>
      <c r="T137" s="178">
        <f>S137*H137</f>
        <v>0</v>
      </c>
      <c r="U137" s="28"/>
      <c r="V137" s="28"/>
      <c r="W137" s="28"/>
      <c r="X137" s="28"/>
      <c r="Y137" s="28"/>
      <c r="Z137" s="28"/>
      <c r="AA137" s="28"/>
      <c r="AB137" s="28"/>
      <c r="AC137" s="28"/>
      <c r="AD137" s="28"/>
      <c r="AE137" s="28"/>
      <c r="AR137" s="179" t="s">
        <v>155</v>
      </c>
      <c r="AT137" s="179" t="s">
        <v>151</v>
      </c>
      <c r="AU137" s="179" t="s">
        <v>81</v>
      </c>
      <c r="AY137" s="15" t="s">
        <v>149</v>
      </c>
      <c r="BE137" s="180">
        <f>IF(N137="základná",J137,0)</f>
        <v>0</v>
      </c>
      <c r="BF137" s="180">
        <f>IF(N137="znížená",J137,0)</f>
        <v>475.94999999999999</v>
      </c>
      <c r="BG137" s="180">
        <f>IF(N137="zákl. prenesená",J137,0)</f>
        <v>0</v>
      </c>
      <c r="BH137" s="180">
        <f>IF(N137="zníž. prenesená",J137,0)</f>
        <v>0</v>
      </c>
      <c r="BI137" s="180">
        <f>IF(N137="nulová",J137,0)</f>
        <v>0</v>
      </c>
      <c r="BJ137" s="15" t="s">
        <v>156</v>
      </c>
      <c r="BK137" s="180">
        <f>ROUND(I137*H137,2)</f>
        <v>475.94999999999999</v>
      </c>
      <c r="BL137" s="15" t="s">
        <v>155</v>
      </c>
      <c r="BM137" s="179" t="s">
        <v>201</v>
      </c>
    </row>
    <row r="138" s="2" customFormat="1" ht="24.15" customHeight="1">
      <c r="A138" s="28"/>
      <c r="B138" s="167"/>
      <c r="C138" s="168" t="s">
        <v>73</v>
      </c>
      <c r="D138" s="168" t="s">
        <v>151</v>
      </c>
      <c r="E138" s="169" t="s">
        <v>1097</v>
      </c>
      <c r="F138" s="170" t="s">
        <v>1098</v>
      </c>
      <c r="G138" s="171" t="s">
        <v>361</v>
      </c>
      <c r="H138" s="172">
        <v>5</v>
      </c>
      <c r="I138" s="173">
        <v>39.030000000000001</v>
      </c>
      <c r="J138" s="173">
        <f>ROUND(I138*H138,2)</f>
        <v>195.15000000000001</v>
      </c>
      <c r="K138" s="174"/>
      <c r="L138" s="29"/>
      <c r="M138" s="175" t="s">
        <v>1</v>
      </c>
      <c r="N138" s="176" t="s">
        <v>39</v>
      </c>
      <c r="O138" s="177">
        <v>0</v>
      </c>
      <c r="P138" s="177">
        <f>O138*H138</f>
        <v>0</v>
      </c>
      <c r="Q138" s="177">
        <v>0</v>
      </c>
      <c r="R138" s="177">
        <f>Q138*H138</f>
        <v>0</v>
      </c>
      <c r="S138" s="177">
        <v>0</v>
      </c>
      <c r="T138" s="178">
        <f>S138*H138</f>
        <v>0</v>
      </c>
      <c r="U138" s="28"/>
      <c r="V138" s="28"/>
      <c r="W138" s="28"/>
      <c r="X138" s="28"/>
      <c r="Y138" s="28"/>
      <c r="Z138" s="28"/>
      <c r="AA138" s="28"/>
      <c r="AB138" s="28"/>
      <c r="AC138" s="28"/>
      <c r="AD138" s="28"/>
      <c r="AE138" s="28"/>
      <c r="AR138" s="179" t="s">
        <v>155</v>
      </c>
      <c r="AT138" s="179" t="s">
        <v>151</v>
      </c>
      <c r="AU138" s="179" t="s">
        <v>81</v>
      </c>
      <c r="AY138" s="15" t="s">
        <v>149</v>
      </c>
      <c r="BE138" s="180">
        <f>IF(N138="základná",J138,0)</f>
        <v>0</v>
      </c>
      <c r="BF138" s="180">
        <f>IF(N138="znížená",J138,0)</f>
        <v>195.15000000000001</v>
      </c>
      <c r="BG138" s="180">
        <f>IF(N138="zákl. prenesená",J138,0)</f>
        <v>0</v>
      </c>
      <c r="BH138" s="180">
        <f>IF(N138="zníž. prenesená",J138,0)</f>
        <v>0</v>
      </c>
      <c r="BI138" s="180">
        <f>IF(N138="nulová",J138,0)</f>
        <v>0</v>
      </c>
      <c r="BJ138" s="15" t="s">
        <v>156</v>
      </c>
      <c r="BK138" s="180">
        <f>ROUND(I138*H138,2)</f>
        <v>195.15000000000001</v>
      </c>
      <c r="BL138" s="15" t="s">
        <v>155</v>
      </c>
      <c r="BM138" s="179" t="s">
        <v>205</v>
      </c>
    </row>
    <row r="139" s="2" customFormat="1" ht="21.75" customHeight="1">
      <c r="A139" s="28"/>
      <c r="B139" s="167"/>
      <c r="C139" s="168" t="s">
        <v>73</v>
      </c>
      <c r="D139" s="168" t="s">
        <v>151</v>
      </c>
      <c r="E139" s="169" t="s">
        <v>1099</v>
      </c>
      <c r="F139" s="170" t="s">
        <v>1100</v>
      </c>
      <c r="G139" s="171" t="s">
        <v>361</v>
      </c>
      <c r="H139" s="172">
        <v>9</v>
      </c>
      <c r="I139" s="173">
        <v>34.850000000000001</v>
      </c>
      <c r="J139" s="173">
        <f>ROUND(I139*H139,2)</f>
        <v>313.64999999999998</v>
      </c>
      <c r="K139" s="174"/>
      <c r="L139" s="29"/>
      <c r="M139" s="175" t="s">
        <v>1</v>
      </c>
      <c r="N139" s="176" t="s">
        <v>39</v>
      </c>
      <c r="O139" s="177">
        <v>0</v>
      </c>
      <c r="P139" s="177">
        <f>O139*H139</f>
        <v>0</v>
      </c>
      <c r="Q139" s="177">
        <v>0</v>
      </c>
      <c r="R139" s="177">
        <f>Q139*H139</f>
        <v>0</v>
      </c>
      <c r="S139" s="177">
        <v>0</v>
      </c>
      <c r="T139" s="178">
        <f>S139*H139</f>
        <v>0</v>
      </c>
      <c r="U139" s="28"/>
      <c r="V139" s="28"/>
      <c r="W139" s="28"/>
      <c r="X139" s="28"/>
      <c r="Y139" s="28"/>
      <c r="Z139" s="28"/>
      <c r="AA139" s="28"/>
      <c r="AB139" s="28"/>
      <c r="AC139" s="28"/>
      <c r="AD139" s="28"/>
      <c r="AE139" s="28"/>
      <c r="AR139" s="179" t="s">
        <v>155</v>
      </c>
      <c r="AT139" s="179" t="s">
        <v>151</v>
      </c>
      <c r="AU139" s="179" t="s">
        <v>81</v>
      </c>
      <c r="AY139" s="15" t="s">
        <v>149</v>
      </c>
      <c r="BE139" s="180">
        <f>IF(N139="základná",J139,0)</f>
        <v>0</v>
      </c>
      <c r="BF139" s="180">
        <f>IF(N139="znížená",J139,0)</f>
        <v>313.64999999999998</v>
      </c>
      <c r="BG139" s="180">
        <f>IF(N139="zákl. prenesená",J139,0)</f>
        <v>0</v>
      </c>
      <c r="BH139" s="180">
        <f>IF(N139="zníž. prenesená",J139,0)</f>
        <v>0</v>
      </c>
      <c r="BI139" s="180">
        <f>IF(N139="nulová",J139,0)</f>
        <v>0</v>
      </c>
      <c r="BJ139" s="15" t="s">
        <v>156</v>
      </c>
      <c r="BK139" s="180">
        <f>ROUND(I139*H139,2)</f>
        <v>313.64999999999998</v>
      </c>
      <c r="BL139" s="15" t="s">
        <v>155</v>
      </c>
      <c r="BM139" s="179" t="s">
        <v>208</v>
      </c>
    </row>
    <row r="140" s="2" customFormat="1" ht="24.15" customHeight="1">
      <c r="A140" s="28"/>
      <c r="B140" s="167"/>
      <c r="C140" s="168" t="s">
        <v>73</v>
      </c>
      <c r="D140" s="168" t="s">
        <v>151</v>
      </c>
      <c r="E140" s="169" t="s">
        <v>1101</v>
      </c>
      <c r="F140" s="170" t="s">
        <v>1102</v>
      </c>
      <c r="G140" s="171" t="s">
        <v>361</v>
      </c>
      <c r="H140" s="172">
        <v>17</v>
      </c>
      <c r="I140" s="173">
        <v>195.84999999999999</v>
      </c>
      <c r="J140" s="173">
        <f>ROUND(I140*H140,2)</f>
        <v>3329.4499999999998</v>
      </c>
      <c r="K140" s="174"/>
      <c r="L140" s="29"/>
      <c r="M140" s="175" t="s">
        <v>1</v>
      </c>
      <c r="N140" s="176" t="s">
        <v>39</v>
      </c>
      <c r="O140" s="177">
        <v>0</v>
      </c>
      <c r="P140" s="177">
        <f>O140*H140</f>
        <v>0</v>
      </c>
      <c r="Q140" s="177">
        <v>0</v>
      </c>
      <c r="R140" s="177">
        <f>Q140*H140</f>
        <v>0</v>
      </c>
      <c r="S140" s="177">
        <v>0</v>
      </c>
      <c r="T140" s="178">
        <f>S140*H140</f>
        <v>0</v>
      </c>
      <c r="U140" s="28"/>
      <c r="V140" s="28"/>
      <c r="W140" s="28"/>
      <c r="X140" s="28"/>
      <c r="Y140" s="28"/>
      <c r="Z140" s="28"/>
      <c r="AA140" s="28"/>
      <c r="AB140" s="28"/>
      <c r="AC140" s="28"/>
      <c r="AD140" s="28"/>
      <c r="AE140" s="28"/>
      <c r="AR140" s="179" t="s">
        <v>155</v>
      </c>
      <c r="AT140" s="179" t="s">
        <v>151</v>
      </c>
      <c r="AU140" s="179" t="s">
        <v>81</v>
      </c>
      <c r="AY140" s="15" t="s">
        <v>149</v>
      </c>
      <c r="BE140" s="180">
        <f>IF(N140="základná",J140,0)</f>
        <v>0</v>
      </c>
      <c r="BF140" s="180">
        <f>IF(N140="znížená",J140,0)</f>
        <v>3329.4499999999998</v>
      </c>
      <c r="BG140" s="180">
        <f>IF(N140="zákl. prenesená",J140,0)</f>
        <v>0</v>
      </c>
      <c r="BH140" s="180">
        <f>IF(N140="zníž. prenesená",J140,0)</f>
        <v>0</v>
      </c>
      <c r="BI140" s="180">
        <f>IF(N140="nulová",J140,0)</f>
        <v>0</v>
      </c>
      <c r="BJ140" s="15" t="s">
        <v>156</v>
      </c>
      <c r="BK140" s="180">
        <f>ROUND(I140*H140,2)</f>
        <v>3329.4499999999998</v>
      </c>
      <c r="BL140" s="15" t="s">
        <v>155</v>
      </c>
      <c r="BM140" s="179" t="s">
        <v>212</v>
      </c>
    </row>
    <row r="141" s="2" customFormat="1" ht="21.75" customHeight="1">
      <c r="A141" s="28"/>
      <c r="B141" s="167"/>
      <c r="C141" s="168" t="s">
        <v>73</v>
      </c>
      <c r="D141" s="168" t="s">
        <v>151</v>
      </c>
      <c r="E141" s="169" t="s">
        <v>1103</v>
      </c>
      <c r="F141" s="170" t="s">
        <v>1104</v>
      </c>
      <c r="G141" s="171" t="s">
        <v>361</v>
      </c>
      <c r="H141" s="172">
        <v>20</v>
      </c>
      <c r="I141" s="173">
        <v>6.4699999999999998</v>
      </c>
      <c r="J141" s="173">
        <f>ROUND(I141*H141,2)</f>
        <v>129.40000000000001</v>
      </c>
      <c r="K141" s="174"/>
      <c r="L141" s="29"/>
      <c r="M141" s="175" t="s">
        <v>1</v>
      </c>
      <c r="N141" s="176" t="s">
        <v>39</v>
      </c>
      <c r="O141" s="177">
        <v>0</v>
      </c>
      <c r="P141" s="177">
        <f>O141*H141</f>
        <v>0</v>
      </c>
      <c r="Q141" s="177">
        <v>0</v>
      </c>
      <c r="R141" s="177">
        <f>Q141*H141</f>
        <v>0</v>
      </c>
      <c r="S141" s="177">
        <v>0</v>
      </c>
      <c r="T141" s="178">
        <f>S141*H141</f>
        <v>0</v>
      </c>
      <c r="U141" s="28"/>
      <c r="V141" s="28"/>
      <c r="W141" s="28"/>
      <c r="X141" s="28"/>
      <c r="Y141" s="28"/>
      <c r="Z141" s="28"/>
      <c r="AA141" s="28"/>
      <c r="AB141" s="28"/>
      <c r="AC141" s="28"/>
      <c r="AD141" s="28"/>
      <c r="AE141" s="28"/>
      <c r="AR141" s="179" t="s">
        <v>155</v>
      </c>
      <c r="AT141" s="179" t="s">
        <v>151</v>
      </c>
      <c r="AU141" s="179" t="s">
        <v>81</v>
      </c>
      <c r="AY141" s="15" t="s">
        <v>149</v>
      </c>
      <c r="BE141" s="180">
        <f>IF(N141="základná",J141,0)</f>
        <v>0</v>
      </c>
      <c r="BF141" s="180">
        <f>IF(N141="znížená",J141,0)</f>
        <v>129.40000000000001</v>
      </c>
      <c r="BG141" s="180">
        <f>IF(N141="zákl. prenesená",J141,0)</f>
        <v>0</v>
      </c>
      <c r="BH141" s="180">
        <f>IF(N141="zníž. prenesená",J141,0)</f>
        <v>0</v>
      </c>
      <c r="BI141" s="180">
        <f>IF(N141="nulová",J141,0)</f>
        <v>0</v>
      </c>
      <c r="BJ141" s="15" t="s">
        <v>156</v>
      </c>
      <c r="BK141" s="180">
        <f>ROUND(I141*H141,2)</f>
        <v>129.40000000000001</v>
      </c>
      <c r="BL141" s="15" t="s">
        <v>155</v>
      </c>
      <c r="BM141" s="179" t="s">
        <v>215</v>
      </c>
    </row>
    <row r="142" s="2" customFormat="1" ht="21.75" customHeight="1">
      <c r="A142" s="28"/>
      <c r="B142" s="167"/>
      <c r="C142" s="168" t="s">
        <v>73</v>
      </c>
      <c r="D142" s="168" t="s">
        <v>151</v>
      </c>
      <c r="E142" s="169" t="s">
        <v>1105</v>
      </c>
      <c r="F142" s="170" t="s">
        <v>1106</v>
      </c>
      <c r="G142" s="171" t="s">
        <v>361</v>
      </c>
      <c r="H142" s="172">
        <v>10</v>
      </c>
      <c r="I142" s="173">
        <v>8.1899999999999995</v>
      </c>
      <c r="J142" s="173">
        <f>ROUND(I142*H142,2)</f>
        <v>81.900000000000006</v>
      </c>
      <c r="K142" s="174"/>
      <c r="L142" s="29"/>
      <c r="M142" s="175" t="s">
        <v>1</v>
      </c>
      <c r="N142" s="176" t="s">
        <v>39</v>
      </c>
      <c r="O142" s="177">
        <v>0</v>
      </c>
      <c r="P142" s="177">
        <f>O142*H142</f>
        <v>0</v>
      </c>
      <c r="Q142" s="177">
        <v>0</v>
      </c>
      <c r="R142" s="177">
        <f>Q142*H142</f>
        <v>0</v>
      </c>
      <c r="S142" s="177">
        <v>0</v>
      </c>
      <c r="T142" s="178">
        <f>S142*H142</f>
        <v>0</v>
      </c>
      <c r="U142" s="28"/>
      <c r="V142" s="28"/>
      <c r="W142" s="28"/>
      <c r="X142" s="28"/>
      <c r="Y142" s="28"/>
      <c r="Z142" s="28"/>
      <c r="AA142" s="28"/>
      <c r="AB142" s="28"/>
      <c r="AC142" s="28"/>
      <c r="AD142" s="28"/>
      <c r="AE142" s="28"/>
      <c r="AR142" s="179" t="s">
        <v>155</v>
      </c>
      <c r="AT142" s="179" t="s">
        <v>151</v>
      </c>
      <c r="AU142" s="179" t="s">
        <v>81</v>
      </c>
      <c r="AY142" s="15" t="s">
        <v>149</v>
      </c>
      <c r="BE142" s="180">
        <f>IF(N142="základná",J142,0)</f>
        <v>0</v>
      </c>
      <c r="BF142" s="180">
        <f>IF(N142="znížená",J142,0)</f>
        <v>81.900000000000006</v>
      </c>
      <c r="BG142" s="180">
        <f>IF(N142="zákl. prenesená",J142,0)</f>
        <v>0</v>
      </c>
      <c r="BH142" s="180">
        <f>IF(N142="zníž. prenesená",J142,0)</f>
        <v>0</v>
      </c>
      <c r="BI142" s="180">
        <f>IF(N142="nulová",J142,0)</f>
        <v>0</v>
      </c>
      <c r="BJ142" s="15" t="s">
        <v>156</v>
      </c>
      <c r="BK142" s="180">
        <f>ROUND(I142*H142,2)</f>
        <v>81.900000000000006</v>
      </c>
      <c r="BL142" s="15" t="s">
        <v>155</v>
      </c>
      <c r="BM142" s="179" t="s">
        <v>219</v>
      </c>
    </row>
    <row r="143" s="2" customFormat="1" ht="16.5" customHeight="1">
      <c r="A143" s="28"/>
      <c r="B143" s="167"/>
      <c r="C143" s="168" t="s">
        <v>73</v>
      </c>
      <c r="D143" s="168" t="s">
        <v>151</v>
      </c>
      <c r="E143" s="169" t="s">
        <v>1107</v>
      </c>
      <c r="F143" s="170" t="s">
        <v>1108</v>
      </c>
      <c r="G143" s="171" t="s">
        <v>361</v>
      </c>
      <c r="H143" s="172">
        <v>29</v>
      </c>
      <c r="I143" s="173">
        <v>4.7000000000000002</v>
      </c>
      <c r="J143" s="173">
        <f>ROUND(I143*H143,2)</f>
        <v>136.30000000000001</v>
      </c>
      <c r="K143" s="174"/>
      <c r="L143" s="29"/>
      <c r="M143" s="175" t="s">
        <v>1</v>
      </c>
      <c r="N143" s="176" t="s">
        <v>39</v>
      </c>
      <c r="O143" s="177">
        <v>0</v>
      </c>
      <c r="P143" s="177">
        <f>O143*H143</f>
        <v>0</v>
      </c>
      <c r="Q143" s="177">
        <v>0</v>
      </c>
      <c r="R143" s="177">
        <f>Q143*H143</f>
        <v>0</v>
      </c>
      <c r="S143" s="177">
        <v>0</v>
      </c>
      <c r="T143" s="178">
        <f>S143*H143</f>
        <v>0</v>
      </c>
      <c r="U143" s="28"/>
      <c r="V143" s="28"/>
      <c r="W143" s="28"/>
      <c r="X143" s="28"/>
      <c r="Y143" s="28"/>
      <c r="Z143" s="28"/>
      <c r="AA143" s="28"/>
      <c r="AB143" s="28"/>
      <c r="AC143" s="28"/>
      <c r="AD143" s="28"/>
      <c r="AE143" s="28"/>
      <c r="AR143" s="179" t="s">
        <v>155</v>
      </c>
      <c r="AT143" s="179" t="s">
        <v>151</v>
      </c>
      <c r="AU143" s="179" t="s">
        <v>81</v>
      </c>
      <c r="AY143" s="15" t="s">
        <v>149</v>
      </c>
      <c r="BE143" s="180">
        <f>IF(N143="základná",J143,0)</f>
        <v>0</v>
      </c>
      <c r="BF143" s="180">
        <f>IF(N143="znížená",J143,0)</f>
        <v>136.30000000000001</v>
      </c>
      <c r="BG143" s="180">
        <f>IF(N143="zákl. prenesená",J143,0)</f>
        <v>0</v>
      </c>
      <c r="BH143" s="180">
        <f>IF(N143="zníž. prenesená",J143,0)</f>
        <v>0</v>
      </c>
      <c r="BI143" s="180">
        <f>IF(N143="nulová",J143,0)</f>
        <v>0</v>
      </c>
      <c r="BJ143" s="15" t="s">
        <v>156</v>
      </c>
      <c r="BK143" s="180">
        <f>ROUND(I143*H143,2)</f>
        <v>136.30000000000001</v>
      </c>
      <c r="BL143" s="15" t="s">
        <v>155</v>
      </c>
      <c r="BM143" s="179" t="s">
        <v>7</v>
      </c>
    </row>
    <row r="144" s="2" customFormat="1" ht="24.15" customHeight="1">
      <c r="A144" s="28"/>
      <c r="B144" s="167"/>
      <c r="C144" s="168" t="s">
        <v>73</v>
      </c>
      <c r="D144" s="168" t="s">
        <v>151</v>
      </c>
      <c r="E144" s="169" t="s">
        <v>1109</v>
      </c>
      <c r="F144" s="170" t="s">
        <v>1110</v>
      </c>
      <c r="G144" s="171" t="s">
        <v>361</v>
      </c>
      <c r="H144" s="172">
        <v>3</v>
      </c>
      <c r="I144" s="173">
        <v>15.25</v>
      </c>
      <c r="J144" s="173">
        <f>ROUND(I144*H144,2)</f>
        <v>45.75</v>
      </c>
      <c r="K144" s="174"/>
      <c r="L144" s="29"/>
      <c r="M144" s="175" t="s">
        <v>1</v>
      </c>
      <c r="N144" s="176" t="s">
        <v>39</v>
      </c>
      <c r="O144" s="177">
        <v>0</v>
      </c>
      <c r="P144" s="177">
        <f>O144*H144</f>
        <v>0</v>
      </c>
      <c r="Q144" s="177">
        <v>0</v>
      </c>
      <c r="R144" s="177">
        <f>Q144*H144</f>
        <v>0</v>
      </c>
      <c r="S144" s="177">
        <v>0</v>
      </c>
      <c r="T144" s="178">
        <f>S144*H144</f>
        <v>0</v>
      </c>
      <c r="U144" s="28"/>
      <c r="V144" s="28"/>
      <c r="W144" s="28"/>
      <c r="X144" s="28"/>
      <c r="Y144" s="28"/>
      <c r="Z144" s="28"/>
      <c r="AA144" s="28"/>
      <c r="AB144" s="28"/>
      <c r="AC144" s="28"/>
      <c r="AD144" s="28"/>
      <c r="AE144" s="28"/>
      <c r="AR144" s="179" t="s">
        <v>155</v>
      </c>
      <c r="AT144" s="179" t="s">
        <v>151</v>
      </c>
      <c r="AU144" s="179" t="s">
        <v>81</v>
      </c>
      <c r="AY144" s="15" t="s">
        <v>149</v>
      </c>
      <c r="BE144" s="180">
        <f>IF(N144="základná",J144,0)</f>
        <v>0</v>
      </c>
      <c r="BF144" s="180">
        <f>IF(N144="znížená",J144,0)</f>
        <v>45.75</v>
      </c>
      <c r="BG144" s="180">
        <f>IF(N144="zákl. prenesená",J144,0)</f>
        <v>0</v>
      </c>
      <c r="BH144" s="180">
        <f>IF(N144="zníž. prenesená",J144,0)</f>
        <v>0</v>
      </c>
      <c r="BI144" s="180">
        <f>IF(N144="nulová",J144,0)</f>
        <v>0</v>
      </c>
      <c r="BJ144" s="15" t="s">
        <v>156</v>
      </c>
      <c r="BK144" s="180">
        <f>ROUND(I144*H144,2)</f>
        <v>45.75</v>
      </c>
      <c r="BL144" s="15" t="s">
        <v>155</v>
      </c>
      <c r="BM144" s="179" t="s">
        <v>225</v>
      </c>
    </row>
    <row r="145" s="2" customFormat="1" ht="16.5" customHeight="1">
      <c r="A145" s="28"/>
      <c r="B145" s="167"/>
      <c r="C145" s="168" t="s">
        <v>73</v>
      </c>
      <c r="D145" s="168" t="s">
        <v>151</v>
      </c>
      <c r="E145" s="169" t="s">
        <v>1111</v>
      </c>
      <c r="F145" s="170" t="s">
        <v>1112</v>
      </c>
      <c r="G145" s="171" t="s">
        <v>361</v>
      </c>
      <c r="H145" s="172">
        <v>23</v>
      </c>
      <c r="I145" s="173">
        <v>9.9700000000000006</v>
      </c>
      <c r="J145" s="173">
        <f>ROUND(I145*H145,2)</f>
        <v>229.31</v>
      </c>
      <c r="K145" s="174"/>
      <c r="L145" s="29"/>
      <c r="M145" s="175" t="s">
        <v>1</v>
      </c>
      <c r="N145" s="176" t="s">
        <v>39</v>
      </c>
      <c r="O145" s="177">
        <v>0</v>
      </c>
      <c r="P145" s="177">
        <f>O145*H145</f>
        <v>0</v>
      </c>
      <c r="Q145" s="177">
        <v>0</v>
      </c>
      <c r="R145" s="177">
        <f>Q145*H145</f>
        <v>0</v>
      </c>
      <c r="S145" s="177">
        <v>0</v>
      </c>
      <c r="T145" s="178">
        <f>S145*H145</f>
        <v>0</v>
      </c>
      <c r="U145" s="28"/>
      <c r="V145" s="28"/>
      <c r="W145" s="28"/>
      <c r="X145" s="28"/>
      <c r="Y145" s="28"/>
      <c r="Z145" s="28"/>
      <c r="AA145" s="28"/>
      <c r="AB145" s="28"/>
      <c r="AC145" s="28"/>
      <c r="AD145" s="28"/>
      <c r="AE145" s="28"/>
      <c r="AR145" s="179" t="s">
        <v>155</v>
      </c>
      <c r="AT145" s="179" t="s">
        <v>151</v>
      </c>
      <c r="AU145" s="179" t="s">
        <v>81</v>
      </c>
      <c r="AY145" s="15" t="s">
        <v>149</v>
      </c>
      <c r="BE145" s="180">
        <f>IF(N145="základná",J145,0)</f>
        <v>0</v>
      </c>
      <c r="BF145" s="180">
        <f>IF(N145="znížená",J145,0)</f>
        <v>229.31</v>
      </c>
      <c r="BG145" s="180">
        <f>IF(N145="zákl. prenesená",J145,0)</f>
        <v>0</v>
      </c>
      <c r="BH145" s="180">
        <f>IF(N145="zníž. prenesená",J145,0)</f>
        <v>0</v>
      </c>
      <c r="BI145" s="180">
        <f>IF(N145="nulová",J145,0)</f>
        <v>0</v>
      </c>
      <c r="BJ145" s="15" t="s">
        <v>156</v>
      </c>
      <c r="BK145" s="180">
        <f>ROUND(I145*H145,2)</f>
        <v>229.31</v>
      </c>
      <c r="BL145" s="15" t="s">
        <v>155</v>
      </c>
      <c r="BM145" s="179" t="s">
        <v>229</v>
      </c>
    </row>
    <row r="146" s="2" customFormat="1" ht="24.15" customHeight="1">
      <c r="A146" s="28"/>
      <c r="B146" s="167"/>
      <c r="C146" s="168" t="s">
        <v>73</v>
      </c>
      <c r="D146" s="168" t="s">
        <v>151</v>
      </c>
      <c r="E146" s="169" t="s">
        <v>1113</v>
      </c>
      <c r="F146" s="170" t="s">
        <v>1114</v>
      </c>
      <c r="G146" s="171" t="s">
        <v>361</v>
      </c>
      <c r="H146" s="172">
        <v>30</v>
      </c>
      <c r="I146" s="173">
        <v>5.6699999999999999</v>
      </c>
      <c r="J146" s="173">
        <f>ROUND(I146*H146,2)</f>
        <v>170.09999999999999</v>
      </c>
      <c r="K146" s="174"/>
      <c r="L146" s="29"/>
      <c r="M146" s="175" t="s">
        <v>1</v>
      </c>
      <c r="N146" s="176" t="s">
        <v>39</v>
      </c>
      <c r="O146" s="177">
        <v>0</v>
      </c>
      <c r="P146" s="177">
        <f>O146*H146</f>
        <v>0</v>
      </c>
      <c r="Q146" s="177">
        <v>0</v>
      </c>
      <c r="R146" s="177">
        <f>Q146*H146</f>
        <v>0</v>
      </c>
      <c r="S146" s="177">
        <v>0</v>
      </c>
      <c r="T146" s="178">
        <f>S146*H146</f>
        <v>0</v>
      </c>
      <c r="U146" s="28"/>
      <c r="V146" s="28"/>
      <c r="W146" s="28"/>
      <c r="X146" s="28"/>
      <c r="Y146" s="28"/>
      <c r="Z146" s="28"/>
      <c r="AA146" s="28"/>
      <c r="AB146" s="28"/>
      <c r="AC146" s="28"/>
      <c r="AD146" s="28"/>
      <c r="AE146" s="28"/>
      <c r="AR146" s="179" t="s">
        <v>155</v>
      </c>
      <c r="AT146" s="179" t="s">
        <v>151</v>
      </c>
      <c r="AU146" s="179" t="s">
        <v>81</v>
      </c>
      <c r="AY146" s="15" t="s">
        <v>149</v>
      </c>
      <c r="BE146" s="180">
        <f>IF(N146="základná",J146,0)</f>
        <v>0</v>
      </c>
      <c r="BF146" s="180">
        <f>IF(N146="znížená",J146,0)</f>
        <v>170.09999999999999</v>
      </c>
      <c r="BG146" s="180">
        <f>IF(N146="zákl. prenesená",J146,0)</f>
        <v>0</v>
      </c>
      <c r="BH146" s="180">
        <f>IF(N146="zníž. prenesená",J146,0)</f>
        <v>0</v>
      </c>
      <c r="BI146" s="180">
        <f>IF(N146="nulová",J146,0)</f>
        <v>0</v>
      </c>
      <c r="BJ146" s="15" t="s">
        <v>156</v>
      </c>
      <c r="BK146" s="180">
        <f>ROUND(I146*H146,2)</f>
        <v>170.09999999999999</v>
      </c>
      <c r="BL146" s="15" t="s">
        <v>155</v>
      </c>
      <c r="BM146" s="179" t="s">
        <v>244</v>
      </c>
    </row>
    <row r="147" s="2" customFormat="1" ht="24.15" customHeight="1">
      <c r="A147" s="28"/>
      <c r="B147" s="167"/>
      <c r="C147" s="168" t="s">
        <v>73</v>
      </c>
      <c r="D147" s="168" t="s">
        <v>151</v>
      </c>
      <c r="E147" s="169" t="s">
        <v>1115</v>
      </c>
      <c r="F147" s="170" t="s">
        <v>1116</v>
      </c>
      <c r="G147" s="171" t="s">
        <v>361</v>
      </c>
      <c r="H147" s="172">
        <v>30</v>
      </c>
      <c r="I147" s="173">
        <v>6.0499999999999998</v>
      </c>
      <c r="J147" s="173">
        <f>ROUND(I147*H147,2)</f>
        <v>181.5</v>
      </c>
      <c r="K147" s="174"/>
      <c r="L147" s="29"/>
      <c r="M147" s="175" t="s">
        <v>1</v>
      </c>
      <c r="N147" s="176" t="s">
        <v>39</v>
      </c>
      <c r="O147" s="177">
        <v>0</v>
      </c>
      <c r="P147" s="177">
        <f>O147*H147</f>
        <v>0</v>
      </c>
      <c r="Q147" s="177">
        <v>0</v>
      </c>
      <c r="R147" s="177">
        <f>Q147*H147</f>
        <v>0</v>
      </c>
      <c r="S147" s="177">
        <v>0</v>
      </c>
      <c r="T147" s="178">
        <f>S147*H147</f>
        <v>0</v>
      </c>
      <c r="U147" s="28"/>
      <c r="V147" s="28"/>
      <c r="W147" s="28"/>
      <c r="X147" s="28"/>
      <c r="Y147" s="28"/>
      <c r="Z147" s="28"/>
      <c r="AA147" s="28"/>
      <c r="AB147" s="28"/>
      <c r="AC147" s="28"/>
      <c r="AD147" s="28"/>
      <c r="AE147" s="28"/>
      <c r="AR147" s="179" t="s">
        <v>155</v>
      </c>
      <c r="AT147" s="179" t="s">
        <v>151</v>
      </c>
      <c r="AU147" s="179" t="s">
        <v>81</v>
      </c>
      <c r="AY147" s="15" t="s">
        <v>149</v>
      </c>
      <c r="BE147" s="180">
        <f>IF(N147="základná",J147,0)</f>
        <v>0</v>
      </c>
      <c r="BF147" s="180">
        <f>IF(N147="znížená",J147,0)</f>
        <v>181.5</v>
      </c>
      <c r="BG147" s="180">
        <f>IF(N147="zákl. prenesená",J147,0)</f>
        <v>0</v>
      </c>
      <c r="BH147" s="180">
        <f>IF(N147="zníž. prenesená",J147,0)</f>
        <v>0</v>
      </c>
      <c r="BI147" s="180">
        <f>IF(N147="nulová",J147,0)</f>
        <v>0</v>
      </c>
      <c r="BJ147" s="15" t="s">
        <v>156</v>
      </c>
      <c r="BK147" s="180">
        <f>ROUND(I147*H147,2)</f>
        <v>181.5</v>
      </c>
      <c r="BL147" s="15" t="s">
        <v>155</v>
      </c>
      <c r="BM147" s="179" t="s">
        <v>249</v>
      </c>
    </row>
    <row r="148" s="2" customFormat="1" ht="21.75" customHeight="1">
      <c r="A148" s="28"/>
      <c r="B148" s="167"/>
      <c r="C148" s="168" t="s">
        <v>73</v>
      </c>
      <c r="D148" s="168" t="s">
        <v>151</v>
      </c>
      <c r="E148" s="169" t="s">
        <v>1117</v>
      </c>
      <c r="F148" s="170" t="s">
        <v>1118</v>
      </c>
      <c r="G148" s="171" t="s">
        <v>361</v>
      </c>
      <c r="H148" s="172">
        <v>8</v>
      </c>
      <c r="I148" s="173">
        <v>13.01</v>
      </c>
      <c r="J148" s="173">
        <f>ROUND(I148*H148,2)</f>
        <v>104.08</v>
      </c>
      <c r="K148" s="174"/>
      <c r="L148" s="29"/>
      <c r="M148" s="175" t="s">
        <v>1</v>
      </c>
      <c r="N148" s="176" t="s">
        <v>39</v>
      </c>
      <c r="O148" s="177">
        <v>0</v>
      </c>
      <c r="P148" s="177">
        <f>O148*H148</f>
        <v>0</v>
      </c>
      <c r="Q148" s="177">
        <v>0</v>
      </c>
      <c r="R148" s="177">
        <f>Q148*H148</f>
        <v>0</v>
      </c>
      <c r="S148" s="177">
        <v>0</v>
      </c>
      <c r="T148" s="178">
        <f>S148*H148</f>
        <v>0</v>
      </c>
      <c r="U148" s="28"/>
      <c r="V148" s="28"/>
      <c r="W148" s="28"/>
      <c r="X148" s="28"/>
      <c r="Y148" s="28"/>
      <c r="Z148" s="28"/>
      <c r="AA148" s="28"/>
      <c r="AB148" s="28"/>
      <c r="AC148" s="28"/>
      <c r="AD148" s="28"/>
      <c r="AE148" s="28"/>
      <c r="AR148" s="179" t="s">
        <v>155</v>
      </c>
      <c r="AT148" s="179" t="s">
        <v>151</v>
      </c>
      <c r="AU148" s="179" t="s">
        <v>81</v>
      </c>
      <c r="AY148" s="15" t="s">
        <v>149</v>
      </c>
      <c r="BE148" s="180">
        <f>IF(N148="základná",J148,0)</f>
        <v>0</v>
      </c>
      <c r="BF148" s="180">
        <f>IF(N148="znížená",J148,0)</f>
        <v>104.08</v>
      </c>
      <c r="BG148" s="180">
        <f>IF(N148="zákl. prenesená",J148,0)</f>
        <v>0</v>
      </c>
      <c r="BH148" s="180">
        <f>IF(N148="zníž. prenesená",J148,0)</f>
        <v>0</v>
      </c>
      <c r="BI148" s="180">
        <f>IF(N148="nulová",J148,0)</f>
        <v>0</v>
      </c>
      <c r="BJ148" s="15" t="s">
        <v>156</v>
      </c>
      <c r="BK148" s="180">
        <f>ROUND(I148*H148,2)</f>
        <v>104.08</v>
      </c>
      <c r="BL148" s="15" t="s">
        <v>155</v>
      </c>
      <c r="BM148" s="179" t="s">
        <v>253</v>
      </c>
    </row>
    <row r="149" s="2" customFormat="1" ht="21.75" customHeight="1">
      <c r="A149" s="28"/>
      <c r="B149" s="167"/>
      <c r="C149" s="168" t="s">
        <v>73</v>
      </c>
      <c r="D149" s="168" t="s">
        <v>151</v>
      </c>
      <c r="E149" s="169" t="s">
        <v>1119</v>
      </c>
      <c r="F149" s="170" t="s">
        <v>1120</v>
      </c>
      <c r="G149" s="171" t="s">
        <v>1121</v>
      </c>
      <c r="H149" s="172">
        <v>3</v>
      </c>
      <c r="I149" s="173">
        <v>339.5</v>
      </c>
      <c r="J149" s="173">
        <f>ROUND(I149*H149,2)</f>
        <v>1018.5</v>
      </c>
      <c r="K149" s="174"/>
      <c r="L149" s="29"/>
      <c r="M149" s="175" t="s">
        <v>1</v>
      </c>
      <c r="N149" s="176" t="s">
        <v>39</v>
      </c>
      <c r="O149" s="177">
        <v>0</v>
      </c>
      <c r="P149" s="177">
        <f>O149*H149</f>
        <v>0</v>
      </c>
      <c r="Q149" s="177">
        <v>0</v>
      </c>
      <c r="R149" s="177">
        <f>Q149*H149</f>
        <v>0</v>
      </c>
      <c r="S149" s="177">
        <v>0</v>
      </c>
      <c r="T149" s="178">
        <f>S149*H149</f>
        <v>0</v>
      </c>
      <c r="U149" s="28"/>
      <c r="V149" s="28"/>
      <c r="W149" s="28"/>
      <c r="X149" s="28"/>
      <c r="Y149" s="28"/>
      <c r="Z149" s="28"/>
      <c r="AA149" s="28"/>
      <c r="AB149" s="28"/>
      <c r="AC149" s="28"/>
      <c r="AD149" s="28"/>
      <c r="AE149" s="28"/>
      <c r="AR149" s="179" t="s">
        <v>155</v>
      </c>
      <c r="AT149" s="179" t="s">
        <v>151</v>
      </c>
      <c r="AU149" s="179" t="s">
        <v>81</v>
      </c>
      <c r="AY149" s="15" t="s">
        <v>149</v>
      </c>
      <c r="BE149" s="180">
        <f>IF(N149="základná",J149,0)</f>
        <v>0</v>
      </c>
      <c r="BF149" s="180">
        <f>IF(N149="znížená",J149,0)</f>
        <v>1018.5</v>
      </c>
      <c r="BG149" s="180">
        <f>IF(N149="zákl. prenesená",J149,0)</f>
        <v>0</v>
      </c>
      <c r="BH149" s="180">
        <f>IF(N149="zníž. prenesená",J149,0)</f>
        <v>0</v>
      </c>
      <c r="BI149" s="180">
        <f>IF(N149="nulová",J149,0)</f>
        <v>0</v>
      </c>
      <c r="BJ149" s="15" t="s">
        <v>156</v>
      </c>
      <c r="BK149" s="180">
        <f>ROUND(I149*H149,2)</f>
        <v>1018.5</v>
      </c>
      <c r="BL149" s="15" t="s">
        <v>155</v>
      </c>
      <c r="BM149" s="179" t="s">
        <v>258</v>
      </c>
    </row>
    <row r="150" s="2" customFormat="1" ht="24.15" customHeight="1">
      <c r="A150" s="28"/>
      <c r="B150" s="167"/>
      <c r="C150" s="168" t="s">
        <v>73</v>
      </c>
      <c r="D150" s="168" t="s">
        <v>151</v>
      </c>
      <c r="E150" s="169" t="s">
        <v>1122</v>
      </c>
      <c r="F150" s="170" t="s">
        <v>1123</v>
      </c>
      <c r="G150" s="171" t="s">
        <v>1121</v>
      </c>
      <c r="H150" s="172">
        <v>2</v>
      </c>
      <c r="I150" s="173">
        <v>339.5</v>
      </c>
      <c r="J150" s="173">
        <f>ROUND(I150*H150,2)</f>
        <v>679</v>
      </c>
      <c r="K150" s="174"/>
      <c r="L150" s="29"/>
      <c r="M150" s="175" t="s">
        <v>1</v>
      </c>
      <c r="N150" s="176" t="s">
        <v>39</v>
      </c>
      <c r="O150" s="177">
        <v>0</v>
      </c>
      <c r="P150" s="177">
        <f>O150*H150</f>
        <v>0</v>
      </c>
      <c r="Q150" s="177">
        <v>0</v>
      </c>
      <c r="R150" s="177">
        <f>Q150*H150</f>
        <v>0</v>
      </c>
      <c r="S150" s="177">
        <v>0</v>
      </c>
      <c r="T150" s="178">
        <f>S150*H150</f>
        <v>0</v>
      </c>
      <c r="U150" s="28"/>
      <c r="V150" s="28"/>
      <c r="W150" s="28"/>
      <c r="X150" s="28"/>
      <c r="Y150" s="28"/>
      <c r="Z150" s="28"/>
      <c r="AA150" s="28"/>
      <c r="AB150" s="28"/>
      <c r="AC150" s="28"/>
      <c r="AD150" s="28"/>
      <c r="AE150" s="28"/>
      <c r="AR150" s="179" t="s">
        <v>155</v>
      </c>
      <c r="AT150" s="179" t="s">
        <v>151</v>
      </c>
      <c r="AU150" s="179" t="s">
        <v>81</v>
      </c>
      <c r="AY150" s="15" t="s">
        <v>149</v>
      </c>
      <c r="BE150" s="180">
        <f>IF(N150="základná",J150,0)</f>
        <v>0</v>
      </c>
      <c r="BF150" s="180">
        <f>IF(N150="znížená",J150,0)</f>
        <v>679</v>
      </c>
      <c r="BG150" s="180">
        <f>IF(N150="zákl. prenesená",J150,0)</f>
        <v>0</v>
      </c>
      <c r="BH150" s="180">
        <f>IF(N150="zníž. prenesená",J150,0)</f>
        <v>0</v>
      </c>
      <c r="BI150" s="180">
        <f>IF(N150="nulová",J150,0)</f>
        <v>0</v>
      </c>
      <c r="BJ150" s="15" t="s">
        <v>156</v>
      </c>
      <c r="BK150" s="180">
        <f>ROUND(I150*H150,2)</f>
        <v>679</v>
      </c>
      <c r="BL150" s="15" t="s">
        <v>155</v>
      </c>
      <c r="BM150" s="179" t="s">
        <v>150</v>
      </c>
    </row>
    <row r="151" s="2" customFormat="1" ht="24.15" customHeight="1">
      <c r="A151" s="28"/>
      <c r="B151" s="167"/>
      <c r="C151" s="168" t="s">
        <v>73</v>
      </c>
      <c r="D151" s="168" t="s">
        <v>151</v>
      </c>
      <c r="E151" s="169" t="s">
        <v>1124</v>
      </c>
      <c r="F151" s="170" t="s">
        <v>1125</v>
      </c>
      <c r="G151" s="171" t="s">
        <v>1121</v>
      </c>
      <c r="H151" s="172">
        <v>3</v>
      </c>
      <c r="I151" s="173">
        <v>339.5</v>
      </c>
      <c r="J151" s="173">
        <f>ROUND(I151*H151,2)</f>
        <v>1018.5</v>
      </c>
      <c r="K151" s="174"/>
      <c r="L151" s="29"/>
      <c r="M151" s="175" t="s">
        <v>1</v>
      </c>
      <c r="N151" s="176" t="s">
        <v>39</v>
      </c>
      <c r="O151" s="177">
        <v>0</v>
      </c>
      <c r="P151" s="177">
        <f>O151*H151</f>
        <v>0</v>
      </c>
      <c r="Q151" s="177">
        <v>0</v>
      </c>
      <c r="R151" s="177">
        <f>Q151*H151</f>
        <v>0</v>
      </c>
      <c r="S151" s="177">
        <v>0</v>
      </c>
      <c r="T151" s="178">
        <f>S151*H151</f>
        <v>0</v>
      </c>
      <c r="U151" s="28"/>
      <c r="V151" s="28"/>
      <c r="W151" s="28"/>
      <c r="X151" s="28"/>
      <c r="Y151" s="28"/>
      <c r="Z151" s="28"/>
      <c r="AA151" s="28"/>
      <c r="AB151" s="28"/>
      <c r="AC151" s="28"/>
      <c r="AD151" s="28"/>
      <c r="AE151" s="28"/>
      <c r="AR151" s="179" t="s">
        <v>155</v>
      </c>
      <c r="AT151" s="179" t="s">
        <v>151</v>
      </c>
      <c r="AU151" s="179" t="s">
        <v>81</v>
      </c>
      <c r="AY151" s="15" t="s">
        <v>149</v>
      </c>
      <c r="BE151" s="180">
        <f>IF(N151="základná",J151,0)</f>
        <v>0</v>
      </c>
      <c r="BF151" s="180">
        <f>IF(N151="znížená",J151,0)</f>
        <v>1018.5</v>
      </c>
      <c r="BG151" s="180">
        <f>IF(N151="zákl. prenesená",J151,0)</f>
        <v>0</v>
      </c>
      <c r="BH151" s="180">
        <f>IF(N151="zníž. prenesená",J151,0)</f>
        <v>0</v>
      </c>
      <c r="BI151" s="180">
        <f>IF(N151="nulová",J151,0)</f>
        <v>0</v>
      </c>
      <c r="BJ151" s="15" t="s">
        <v>156</v>
      </c>
      <c r="BK151" s="180">
        <f>ROUND(I151*H151,2)</f>
        <v>1018.5</v>
      </c>
      <c r="BL151" s="15" t="s">
        <v>155</v>
      </c>
      <c r="BM151" s="179" t="s">
        <v>163</v>
      </c>
    </row>
    <row r="152" s="2" customFormat="1" ht="24.15" customHeight="1">
      <c r="A152" s="28"/>
      <c r="B152" s="167"/>
      <c r="C152" s="168" t="s">
        <v>73</v>
      </c>
      <c r="D152" s="168" t="s">
        <v>151</v>
      </c>
      <c r="E152" s="169" t="s">
        <v>1126</v>
      </c>
      <c r="F152" s="170" t="s">
        <v>1127</v>
      </c>
      <c r="G152" s="171" t="s">
        <v>361</v>
      </c>
      <c r="H152" s="172">
        <v>0</v>
      </c>
      <c r="I152" s="173">
        <v>402.26999999999998</v>
      </c>
      <c r="J152" s="173">
        <f>ROUND(I152*H152,2)</f>
        <v>0</v>
      </c>
      <c r="K152" s="174"/>
      <c r="L152" s="29"/>
      <c r="M152" s="175" t="s">
        <v>1</v>
      </c>
      <c r="N152" s="176" t="s">
        <v>39</v>
      </c>
      <c r="O152" s="177">
        <v>0</v>
      </c>
      <c r="P152" s="177">
        <f>O152*H152</f>
        <v>0</v>
      </c>
      <c r="Q152" s="177">
        <v>0</v>
      </c>
      <c r="R152" s="177">
        <f>Q152*H152</f>
        <v>0</v>
      </c>
      <c r="S152" s="177">
        <v>0</v>
      </c>
      <c r="T152" s="178">
        <f>S152*H152</f>
        <v>0</v>
      </c>
      <c r="U152" s="28"/>
      <c r="V152" s="28"/>
      <c r="W152" s="28"/>
      <c r="X152" s="28"/>
      <c r="Y152" s="28"/>
      <c r="Z152" s="28"/>
      <c r="AA152" s="28"/>
      <c r="AB152" s="28"/>
      <c r="AC152" s="28"/>
      <c r="AD152" s="28"/>
      <c r="AE152" s="28"/>
      <c r="AR152" s="179" t="s">
        <v>155</v>
      </c>
      <c r="AT152" s="179" t="s">
        <v>151</v>
      </c>
      <c r="AU152" s="179" t="s">
        <v>81</v>
      </c>
      <c r="AY152" s="15" t="s">
        <v>149</v>
      </c>
      <c r="BE152" s="180">
        <f>IF(N152="základná",J152,0)</f>
        <v>0</v>
      </c>
      <c r="BF152" s="180">
        <f>IF(N152="znížená",J152,0)</f>
        <v>0</v>
      </c>
      <c r="BG152" s="180">
        <f>IF(N152="zákl. prenesená",J152,0)</f>
        <v>0</v>
      </c>
      <c r="BH152" s="180">
        <f>IF(N152="zníž. prenesená",J152,0)</f>
        <v>0</v>
      </c>
      <c r="BI152" s="180">
        <f>IF(N152="nulová",J152,0)</f>
        <v>0</v>
      </c>
      <c r="BJ152" s="15" t="s">
        <v>156</v>
      </c>
      <c r="BK152" s="180">
        <f>ROUND(I152*H152,2)</f>
        <v>0</v>
      </c>
      <c r="BL152" s="15" t="s">
        <v>155</v>
      </c>
      <c r="BM152" s="179" t="s">
        <v>172</v>
      </c>
    </row>
    <row r="153" s="2" customFormat="1" ht="24.15" customHeight="1">
      <c r="A153" s="28"/>
      <c r="B153" s="167"/>
      <c r="C153" s="168" t="s">
        <v>73</v>
      </c>
      <c r="D153" s="168" t="s">
        <v>151</v>
      </c>
      <c r="E153" s="169" t="s">
        <v>1128</v>
      </c>
      <c r="F153" s="170" t="s">
        <v>1129</v>
      </c>
      <c r="G153" s="171" t="s">
        <v>361</v>
      </c>
      <c r="H153" s="172">
        <v>0</v>
      </c>
      <c r="I153" s="173">
        <v>0</v>
      </c>
      <c r="J153" s="173">
        <f>ROUND(I153*H153,2)</f>
        <v>0</v>
      </c>
      <c r="K153" s="174"/>
      <c r="L153" s="29"/>
      <c r="M153" s="175" t="s">
        <v>1</v>
      </c>
      <c r="N153" s="176" t="s">
        <v>39</v>
      </c>
      <c r="O153" s="177">
        <v>0</v>
      </c>
      <c r="P153" s="177">
        <f>O153*H153</f>
        <v>0</v>
      </c>
      <c r="Q153" s="177">
        <v>0</v>
      </c>
      <c r="R153" s="177">
        <f>Q153*H153</f>
        <v>0</v>
      </c>
      <c r="S153" s="177">
        <v>0</v>
      </c>
      <c r="T153" s="178">
        <f>S153*H153</f>
        <v>0</v>
      </c>
      <c r="U153" s="28"/>
      <c r="V153" s="28"/>
      <c r="W153" s="28"/>
      <c r="X153" s="28"/>
      <c r="Y153" s="28"/>
      <c r="Z153" s="28"/>
      <c r="AA153" s="28"/>
      <c r="AB153" s="28"/>
      <c r="AC153" s="28"/>
      <c r="AD153" s="28"/>
      <c r="AE153" s="28"/>
      <c r="AR153" s="179" t="s">
        <v>155</v>
      </c>
      <c r="AT153" s="179" t="s">
        <v>151</v>
      </c>
      <c r="AU153" s="179" t="s">
        <v>81</v>
      </c>
      <c r="AY153" s="15" t="s">
        <v>149</v>
      </c>
      <c r="BE153" s="180">
        <f>IF(N153="základná",J153,0)</f>
        <v>0</v>
      </c>
      <c r="BF153" s="180">
        <f>IF(N153="znížená",J153,0)</f>
        <v>0</v>
      </c>
      <c r="BG153" s="180">
        <f>IF(N153="zákl. prenesená",J153,0)</f>
        <v>0</v>
      </c>
      <c r="BH153" s="180">
        <f>IF(N153="zníž. prenesená",J153,0)</f>
        <v>0</v>
      </c>
      <c r="BI153" s="180">
        <f>IF(N153="nulová",J153,0)</f>
        <v>0</v>
      </c>
      <c r="BJ153" s="15" t="s">
        <v>156</v>
      </c>
      <c r="BK153" s="180">
        <f>ROUND(I153*H153,2)</f>
        <v>0</v>
      </c>
      <c r="BL153" s="15" t="s">
        <v>155</v>
      </c>
      <c r="BM153" s="179" t="s">
        <v>176</v>
      </c>
    </row>
    <row r="154" s="2" customFormat="1" ht="24.15" customHeight="1">
      <c r="A154" s="28"/>
      <c r="B154" s="167"/>
      <c r="C154" s="168" t="s">
        <v>73</v>
      </c>
      <c r="D154" s="168" t="s">
        <v>151</v>
      </c>
      <c r="E154" s="169" t="s">
        <v>1130</v>
      </c>
      <c r="F154" s="170" t="s">
        <v>1131</v>
      </c>
      <c r="G154" s="171" t="s">
        <v>361</v>
      </c>
      <c r="H154" s="172">
        <v>0</v>
      </c>
      <c r="I154" s="173">
        <v>228.88</v>
      </c>
      <c r="J154" s="173">
        <f>ROUND(I154*H154,2)</f>
        <v>0</v>
      </c>
      <c r="K154" s="174"/>
      <c r="L154" s="29"/>
      <c r="M154" s="175" t="s">
        <v>1</v>
      </c>
      <c r="N154" s="176" t="s">
        <v>39</v>
      </c>
      <c r="O154" s="177">
        <v>0</v>
      </c>
      <c r="P154" s="177">
        <f>O154*H154</f>
        <v>0</v>
      </c>
      <c r="Q154" s="177">
        <v>0</v>
      </c>
      <c r="R154" s="177">
        <f>Q154*H154</f>
        <v>0</v>
      </c>
      <c r="S154" s="177">
        <v>0</v>
      </c>
      <c r="T154" s="178">
        <f>S154*H154</f>
        <v>0</v>
      </c>
      <c r="U154" s="28"/>
      <c r="V154" s="28"/>
      <c r="W154" s="28"/>
      <c r="X154" s="28"/>
      <c r="Y154" s="28"/>
      <c r="Z154" s="28"/>
      <c r="AA154" s="28"/>
      <c r="AB154" s="28"/>
      <c r="AC154" s="28"/>
      <c r="AD154" s="28"/>
      <c r="AE154" s="28"/>
      <c r="AR154" s="179" t="s">
        <v>155</v>
      </c>
      <c r="AT154" s="179" t="s">
        <v>151</v>
      </c>
      <c r="AU154" s="179" t="s">
        <v>81</v>
      </c>
      <c r="AY154" s="15" t="s">
        <v>149</v>
      </c>
      <c r="BE154" s="180">
        <f>IF(N154="základná",J154,0)</f>
        <v>0</v>
      </c>
      <c r="BF154" s="180">
        <f>IF(N154="znížená",J154,0)</f>
        <v>0</v>
      </c>
      <c r="BG154" s="180">
        <f>IF(N154="zákl. prenesená",J154,0)</f>
        <v>0</v>
      </c>
      <c r="BH154" s="180">
        <f>IF(N154="zníž. prenesená",J154,0)</f>
        <v>0</v>
      </c>
      <c r="BI154" s="180">
        <f>IF(N154="nulová",J154,0)</f>
        <v>0</v>
      </c>
      <c r="BJ154" s="15" t="s">
        <v>156</v>
      </c>
      <c r="BK154" s="180">
        <f>ROUND(I154*H154,2)</f>
        <v>0</v>
      </c>
      <c r="BL154" s="15" t="s">
        <v>155</v>
      </c>
      <c r="BM154" s="179" t="s">
        <v>381</v>
      </c>
    </row>
    <row r="155" s="2" customFormat="1" ht="16.5" customHeight="1">
      <c r="A155" s="28"/>
      <c r="B155" s="167"/>
      <c r="C155" s="168" t="s">
        <v>73</v>
      </c>
      <c r="D155" s="168" t="s">
        <v>151</v>
      </c>
      <c r="E155" s="169" t="s">
        <v>1132</v>
      </c>
      <c r="F155" s="170" t="s">
        <v>1133</v>
      </c>
      <c r="G155" s="171" t="s">
        <v>361</v>
      </c>
      <c r="H155" s="172">
        <v>0</v>
      </c>
      <c r="I155" s="173">
        <v>572.12</v>
      </c>
      <c r="J155" s="173">
        <f>ROUND(I155*H155,2)</f>
        <v>0</v>
      </c>
      <c r="K155" s="174"/>
      <c r="L155" s="29"/>
      <c r="M155" s="175" t="s">
        <v>1</v>
      </c>
      <c r="N155" s="176" t="s">
        <v>39</v>
      </c>
      <c r="O155" s="177">
        <v>0</v>
      </c>
      <c r="P155" s="177">
        <f>O155*H155</f>
        <v>0</v>
      </c>
      <c r="Q155" s="177">
        <v>0</v>
      </c>
      <c r="R155" s="177">
        <f>Q155*H155</f>
        <v>0</v>
      </c>
      <c r="S155" s="177">
        <v>0</v>
      </c>
      <c r="T155" s="178">
        <f>S155*H155</f>
        <v>0</v>
      </c>
      <c r="U155" s="28"/>
      <c r="V155" s="28"/>
      <c r="W155" s="28"/>
      <c r="X155" s="28"/>
      <c r="Y155" s="28"/>
      <c r="Z155" s="28"/>
      <c r="AA155" s="28"/>
      <c r="AB155" s="28"/>
      <c r="AC155" s="28"/>
      <c r="AD155" s="28"/>
      <c r="AE155" s="28"/>
      <c r="AR155" s="179" t="s">
        <v>155</v>
      </c>
      <c r="AT155" s="179" t="s">
        <v>151</v>
      </c>
      <c r="AU155" s="179" t="s">
        <v>81</v>
      </c>
      <c r="AY155" s="15" t="s">
        <v>149</v>
      </c>
      <c r="BE155" s="180">
        <f>IF(N155="základná",J155,0)</f>
        <v>0</v>
      </c>
      <c r="BF155" s="180">
        <f>IF(N155="znížená",J155,0)</f>
        <v>0</v>
      </c>
      <c r="BG155" s="180">
        <f>IF(N155="zákl. prenesená",J155,0)</f>
        <v>0</v>
      </c>
      <c r="BH155" s="180">
        <f>IF(N155="zníž. prenesená",J155,0)</f>
        <v>0</v>
      </c>
      <c r="BI155" s="180">
        <f>IF(N155="nulová",J155,0)</f>
        <v>0</v>
      </c>
      <c r="BJ155" s="15" t="s">
        <v>156</v>
      </c>
      <c r="BK155" s="180">
        <f>ROUND(I155*H155,2)</f>
        <v>0</v>
      </c>
      <c r="BL155" s="15" t="s">
        <v>155</v>
      </c>
      <c r="BM155" s="179" t="s">
        <v>385</v>
      </c>
    </row>
    <row r="156" s="2" customFormat="1" ht="16.5" customHeight="1">
      <c r="A156" s="28"/>
      <c r="B156" s="167"/>
      <c r="C156" s="168" t="s">
        <v>73</v>
      </c>
      <c r="D156" s="168" t="s">
        <v>151</v>
      </c>
      <c r="E156" s="169" t="s">
        <v>1134</v>
      </c>
      <c r="F156" s="170" t="s">
        <v>1135</v>
      </c>
      <c r="G156" s="171" t="s">
        <v>361</v>
      </c>
      <c r="H156" s="172">
        <v>0</v>
      </c>
      <c r="I156" s="173">
        <v>14.67</v>
      </c>
      <c r="J156" s="173">
        <f>ROUND(I156*H156,2)</f>
        <v>0</v>
      </c>
      <c r="K156" s="174"/>
      <c r="L156" s="29"/>
      <c r="M156" s="175" t="s">
        <v>1</v>
      </c>
      <c r="N156" s="176" t="s">
        <v>39</v>
      </c>
      <c r="O156" s="177">
        <v>0</v>
      </c>
      <c r="P156" s="177">
        <f>O156*H156</f>
        <v>0</v>
      </c>
      <c r="Q156" s="177">
        <v>0</v>
      </c>
      <c r="R156" s="177">
        <f>Q156*H156</f>
        <v>0</v>
      </c>
      <c r="S156" s="177">
        <v>0</v>
      </c>
      <c r="T156" s="178">
        <f>S156*H156</f>
        <v>0</v>
      </c>
      <c r="U156" s="28"/>
      <c r="V156" s="28"/>
      <c r="W156" s="28"/>
      <c r="X156" s="28"/>
      <c r="Y156" s="28"/>
      <c r="Z156" s="28"/>
      <c r="AA156" s="28"/>
      <c r="AB156" s="28"/>
      <c r="AC156" s="28"/>
      <c r="AD156" s="28"/>
      <c r="AE156" s="28"/>
      <c r="AR156" s="179" t="s">
        <v>155</v>
      </c>
      <c r="AT156" s="179" t="s">
        <v>151</v>
      </c>
      <c r="AU156" s="179" t="s">
        <v>81</v>
      </c>
      <c r="AY156" s="15" t="s">
        <v>149</v>
      </c>
      <c r="BE156" s="180">
        <f>IF(N156="základná",J156,0)</f>
        <v>0</v>
      </c>
      <c r="BF156" s="180">
        <f>IF(N156="znížená",J156,0)</f>
        <v>0</v>
      </c>
      <c r="BG156" s="180">
        <f>IF(N156="zákl. prenesená",J156,0)</f>
        <v>0</v>
      </c>
      <c r="BH156" s="180">
        <f>IF(N156="zníž. prenesená",J156,0)</f>
        <v>0</v>
      </c>
      <c r="BI156" s="180">
        <f>IF(N156="nulová",J156,0)</f>
        <v>0</v>
      </c>
      <c r="BJ156" s="15" t="s">
        <v>156</v>
      </c>
      <c r="BK156" s="180">
        <f>ROUND(I156*H156,2)</f>
        <v>0</v>
      </c>
      <c r="BL156" s="15" t="s">
        <v>155</v>
      </c>
      <c r="BM156" s="179" t="s">
        <v>388</v>
      </c>
    </row>
    <row r="157" s="2" customFormat="1" ht="24.15" customHeight="1">
      <c r="A157" s="28"/>
      <c r="B157" s="167"/>
      <c r="C157" s="168" t="s">
        <v>73</v>
      </c>
      <c r="D157" s="168" t="s">
        <v>151</v>
      </c>
      <c r="E157" s="169" t="s">
        <v>1136</v>
      </c>
      <c r="F157" s="170" t="s">
        <v>1137</v>
      </c>
      <c r="G157" s="171" t="s">
        <v>361</v>
      </c>
      <c r="H157" s="172">
        <v>76</v>
      </c>
      <c r="I157" s="173">
        <v>0.60999999999999999</v>
      </c>
      <c r="J157" s="173">
        <f>ROUND(I157*H157,2)</f>
        <v>46.359999999999999</v>
      </c>
      <c r="K157" s="174"/>
      <c r="L157" s="29"/>
      <c r="M157" s="175" t="s">
        <v>1</v>
      </c>
      <c r="N157" s="176" t="s">
        <v>39</v>
      </c>
      <c r="O157" s="177">
        <v>0</v>
      </c>
      <c r="P157" s="177">
        <f>O157*H157</f>
        <v>0</v>
      </c>
      <c r="Q157" s="177">
        <v>0</v>
      </c>
      <c r="R157" s="177">
        <f>Q157*H157</f>
        <v>0</v>
      </c>
      <c r="S157" s="177">
        <v>0</v>
      </c>
      <c r="T157" s="178">
        <f>S157*H157</f>
        <v>0</v>
      </c>
      <c r="U157" s="28"/>
      <c r="V157" s="28"/>
      <c r="W157" s="28"/>
      <c r="X157" s="28"/>
      <c r="Y157" s="28"/>
      <c r="Z157" s="28"/>
      <c r="AA157" s="28"/>
      <c r="AB157" s="28"/>
      <c r="AC157" s="28"/>
      <c r="AD157" s="28"/>
      <c r="AE157" s="28"/>
      <c r="AR157" s="179" t="s">
        <v>155</v>
      </c>
      <c r="AT157" s="179" t="s">
        <v>151</v>
      </c>
      <c r="AU157" s="179" t="s">
        <v>81</v>
      </c>
      <c r="AY157" s="15" t="s">
        <v>149</v>
      </c>
      <c r="BE157" s="180">
        <f>IF(N157="základná",J157,0)</f>
        <v>0</v>
      </c>
      <c r="BF157" s="180">
        <f>IF(N157="znížená",J157,0)</f>
        <v>46.359999999999999</v>
      </c>
      <c r="BG157" s="180">
        <f>IF(N157="zákl. prenesená",J157,0)</f>
        <v>0</v>
      </c>
      <c r="BH157" s="180">
        <f>IF(N157="zníž. prenesená",J157,0)</f>
        <v>0</v>
      </c>
      <c r="BI157" s="180">
        <f>IF(N157="nulová",J157,0)</f>
        <v>0</v>
      </c>
      <c r="BJ157" s="15" t="s">
        <v>156</v>
      </c>
      <c r="BK157" s="180">
        <f>ROUND(I157*H157,2)</f>
        <v>46.359999999999999</v>
      </c>
      <c r="BL157" s="15" t="s">
        <v>155</v>
      </c>
      <c r="BM157" s="179" t="s">
        <v>391</v>
      </c>
    </row>
    <row r="158" s="2" customFormat="1" ht="24.15" customHeight="1">
      <c r="A158" s="28"/>
      <c r="B158" s="167"/>
      <c r="C158" s="168" t="s">
        <v>198</v>
      </c>
      <c r="D158" s="168" t="s">
        <v>151</v>
      </c>
      <c r="E158" s="169" t="s">
        <v>1138</v>
      </c>
      <c r="F158" s="170" t="s">
        <v>1139</v>
      </c>
      <c r="G158" s="171" t="s">
        <v>361</v>
      </c>
      <c r="H158" s="172">
        <v>1</v>
      </c>
      <c r="I158" s="173">
        <v>62.93</v>
      </c>
      <c r="J158" s="173">
        <f>ROUND(I158*H158,2)</f>
        <v>62.93</v>
      </c>
      <c r="K158" s="174"/>
      <c r="L158" s="29"/>
      <c r="M158" s="175" t="s">
        <v>1</v>
      </c>
      <c r="N158" s="176" t="s">
        <v>39</v>
      </c>
      <c r="O158" s="177">
        <v>0.309</v>
      </c>
      <c r="P158" s="177">
        <f>O158*H158</f>
        <v>0.309</v>
      </c>
      <c r="Q158" s="177">
        <v>0</v>
      </c>
      <c r="R158" s="177">
        <f>Q158*H158</f>
        <v>0</v>
      </c>
      <c r="S158" s="177">
        <v>0</v>
      </c>
      <c r="T158" s="178">
        <f>S158*H158</f>
        <v>0</v>
      </c>
      <c r="U158" s="28"/>
      <c r="V158" s="28"/>
      <c r="W158" s="28"/>
      <c r="X158" s="28"/>
      <c r="Y158" s="28"/>
      <c r="Z158" s="28"/>
      <c r="AA158" s="28"/>
      <c r="AB158" s="28"/>
      <c r="AC158" s="28"/>
      <c r="AD158" s="28"/>
      <c r="AE158" s="28"/>
      <c r="AR158" s="179" t="s">
        <v>155</v>
      </c>
      <c r="AT158" s="179" t="s">
        <v>151</v>
      </c>
      <c r="AU158" s="179" t="s">
        <v>81</v>
      </c>
      <c r="AY158" s="15" t="s">
        <v>149</v>
      </c>
      <c r="BE158" s="180">
        <f>IF(N158="základná",J158,0)</f>
        <v>0</v>
      </c>
      <c r="BF158" s="180">
        <f>IF(N158="znížená",J158,0)</f>
        <v>62.93</v>
      </c>
      <c r="BG158" s="180">
        <f>IF(N158="zákl. prenesená",J158,0)</f>
        <v>0</v>
      </c>
      <c r="BH158" s="180">
        <f>IF(N158="zníž. prenesená",J158,0)</f>
        <v>0</v>
      </c>
      <c r="BI158" s="180">
        <f>IF(N158="nulová",J158,0)</f>
        <v>0</v>
      </c>
      <c r="BJ158" s="15" t="s">
        <v>156</v>
      </c>
      <c r="BK158" s="180">
        <f>ROUND(I158*H158,2)</f>
        <v>62.93</v>
      </c>
      <c r="BL158" s="15" t="s">
        <v>155</v>
      </c>
      <c r="BM158" s="179" t="s">
        <v>1140</v>
      </c>
    </row>
    <row r="159" s="2" customFormat="1" ht="24.15" customHeight="1">
      <c r="A159" s="28"/>
      <c r="B159" s="167"/>
      <c r="C159" s="168" t="s">
        <v>73</v>
      </c>
      <c r="D159" s="168" t="s">
        <v>151</v>
      </c>
      <c r="E159" s="169" t="s">
        <v>1141</v>
      </c>
      <c r="F159" s="170" t="s">
        <v>1142</v>
      </c>
      <c r="G159" s="171" t="s">
        <v>361</v>
      </c>
      <c r="H159" s="172">
        <v>2</v>
      </c>
      <c r="I159" s="173">
        <v>174.21000000000001</v>
      </c>
      <c r="J159" s="173">
        <f>ROUND(I159*H159,2)</f>
        <v>348.42000000000002</v>
      </c>
      <c r="K159" s="174"/>
      <c r="L159" s="29"/>
      <c r="M159" s="175" t="s">
        <v>1</v>
      </c>
      <c r="N159" s="176" t="s">
        <v>39</v>
      </c>
      <c r="O159" s="177">
        <v>0</v>
      </c>
      <c r="P159" s="177">
        <f>O159*H159</f>
        <v>0</v>
      </c>
      <c r="Q159" s="177">
        <v>0</v>
      </c>
      <c r="R159" s="177">
        <f>Q159*H159</f>
        <v>0</v>
      </c>
      <c r="S159" s="177">
        <v>0</v>
      </c>
      <c r="T159" s="178">
        <f>S159*H159</f>
        <v>0</v>
      </c>
      <c r="U159" s="28"/>
      <c r="V159" s="28"/>
      <c r="W159" s="28"/>
      <c r="X159" s="28"/>
      <c r="Y159" s="28"/>
      <c r="Z159" s="28"/>
      <c r="AA159" s="28"/>
      <c r="AB159" s="28"/>
      <c r="AC159" s="28"/>
      <c r="AD159" s="28"/>
      <c r="AE159" s="28"/>
      <c r="AR159" s="179" t="s">
        <v>155</v>
      </c>
      <c r="AT159" s="179" t="s">
        <v>151</v>
      </c>
      <c r="AU159" s="179" t="s">
        <v>81</v>
      </c>
      <c r="AY159" s="15" t="s">
        <v>149</v>
      </c>
      <c r="BE159" s="180">
        <f>IF(N159="základná",J159,0)</f>
        <v>0</v>
      </c>
      <c r="BF159" s="180">
        <f>IF(N159="znížená",J159,0)</f>
        <v>348.42000000000002</v>
      </c>
      <c r="BG159" s="180">
        <f>IF(N159="zákl. prenesená",J159,0)</f>
        <v>0</v>
      </c>
      <c r="BH159" s="180">
        <f>IF(N159="zníž. prenesená",J159,0)</f>
        <v>0</v>
      </c>
      <c r="BI159" s="180">
        <f>IF(N159="nulová",J159,0)</f>
        <v>0</v>
      </c>
      <c r="BJ159" s="15" t="s">
        <v>156</v>
      </c>
      <c r="BK159" s="180">
        <f>ROUND(I159*H159,2)</f>
        <v>348.42000000000002</v>
      </c>
      <c r="BL159" s="15" t="s">
        <v>155</v>
      </c>
      <c r="BM159" s="179" t="s">
        <v>398</v>
      </c>
    </row>
    <row r="160" s="2" customFormat="1" ht="24.15" customHeight="1">
      <c r="A160" s="28"/>
      <c r="B160" s="167"/>
      <c r="C160" s="168" t="s">
        <v>73</v>
      </c>
      <c r="D160" s="168" t="s">
        <v>151</v>
      </c>
      <c r="E160" s="169" t="s">
        <v>1143</v>
      </c>
      <c r="F160" s="170" t="s">
        <v>1144</v>
      </c>
      <c r="G160" s="171" t="s">
        <v>361</v>
      </c>
      <c r="H160" s="172">
        <v>2</v>
      </c>
      <c r="I160" s="173">
        <v>387.81</v>
      </c>
      <c r="J160" s="173">
        <f>ROUND(I160*H160,2)</f>
        <v>775.62</v>
      </c>
      <c r="K160" s="174"/>
      <c r="L160" s="29"/>
      <c r="M160" s="175" t="s">
        <v>1</v>
      </c>
      <c r="N160" s="176" t="s">
        <v>39</v>
      </c>
      <c r="O160" s="177">
        <v>0</v>
      </c>
      <c r="P160" s="177">
        <f>O160*H160</f>
        <v>0</v>
      </c>
      <c r="Q160" s="177">
        <v>0</v>
      </c>
      <c r="R160" s="177">
        <f>Q160*H160</f>
        <v>0</v>
      </c>
      <c r="S160" s="177">
        <v>0</v>
      </c>
      <c r="T160" s="178">
        <f>S160*H160</f>
        <v>0</v>
      </c>
      <c r="U160" s="28"/>
      <c r="V160" s="28"/>
      <c r="W160" s="28"/>
      <c r="X160" s="28"/>
      <c r="Y160" s="28"/>
      <c r="Z160" s="28"/>
      <c r="AA160" s="28"/>
      <c r="AB160" s="28"/>
      <c r="AC160" s="28"/>
      <c r="AD160" s="28"/>
      <c r="AE160" s="28"/>
      <c r="AR160" s="179" t="s">
        <v>155</v>
      </c>
      <c r="AT160" s="179" t="s">
        <v>151</v>
      </c>
      <c r="AU160" s="179" t="s">
        <v>81</v>
      </c>
      <c r="AY160" s="15" t="s">
        <v>149</v>
      </c>
      <c r="BE160" s="180">
        <f>IF(N160="základná",J160,0)</f>
        <v>0</v>
      </c>
      <c r="BF160" s="180">
        <f>IF(N160="znížená",J160,0)</f>
        <v>775.62</v>
      </c>
      <c r="BG160" s="180">
        <f>IF(N160="zákl. prenesená",J160,0)</f>
        <v>0</v>
      </c>
      <c r="BH160" s="180">
        <f>IF(N160="zníž. prenesená",J160,0)</f>
        <v>0</v>
      </c>
      <c r="BI160" s="180">
        <f>IF(N160="nulová",J160,0)</f>
        <v>0</v>
      </c>
      <c r="BJ160" s="15" t="s">
        <v>156</v>
      </c>
      <c r="BK160" s="180">
        <f>ROUND(I160*H160,2)</f>
        <v>775.62</v>
      </c>
      <c r="BL160" s="15" t="s">
        <v>155</v>
      </c>
      <c r="BM160" s="179" t="s">
        <v>399</v>
      </c>
    </row>
    <row r="161" s="12" customFormat="1" ht="25.92" customHeight="1">
      <c r="A161" s="12"/>
      <c r="B161" s="157"/>
      <c r="C161" s="12"/>
      <c r="D161" s="158" t="s">
        <v>72</v>
      </c>
      <c r="E161" s="159" t="s">
        <v>188</v>
      </c>
      <c r="F161" s="159" t="s">
        <v>1145</v>
      </c>
      <c r="G161" s="12"/>
      <c r="H161" s="12"/>
      <c r="I161" s="12"/>
      <c r="J161" s="160">
        <f>BK161</f>
        <v>50249.059999999998</v>
      </c>
      <c r="K161" s="12"/>
      <c r="L161" s="157"/>
      <c r="M161" s="161"/>
      <c r="N161" s="162"/>
      <c r="O161" s="162"/>
      <c r="P161" s="163">
        <f>SUM(P162:P180)</f>
        <v>12.360000000000001</v>
      </c>
      <c r="Q161" s="162"/>
      <c r="R161" s="163">
        <f>SUM(R162:R180)</f>
        <v>0</v>
      </c>
      <c r="S161" s="162"/>
      <c r="T161" s="164">
        <f>SUM(T162:T180)</f>
        <v>0</v>
      </c>
      <c r="U161" s="12"/>
      <c r="V161" s="12"/>
      <c r="W161" s="12"/>
      <c r="X161" s="12"/>
      <c r="Y161" s="12"/>
      <c r="Z161" s="12"/>
      <c r="AA161" s="12"/>
      <c r="AB161" s="12"/>
      <c r="AC161" s="12"/>
      <c r="AD161" s="12"/>
      <c r="AE161" s="12"/>
      <c r="AR161" s="158" t="s">
        <v>81</v>
      </c>
      <c r="AT161" s="165" t="s">
        <v>72</v>
      </c>
      <c r="AU161" s="165" t="s">
        <v>73</v>
      </c>
      <c r="AY161" s="158" t="s">
        <v>149</v>
      </c>
      <c r="BK161" s="166">
        <f>SUM(BK162:BK180)</f>
        <v>50249.059999999998</v>
      </c>
    </row>
    <row r="162" s="2" customFormat="1" ht="37.8" customHeight="1">
      <c r="A162" s="28"/>
      <c r="B162" s="167"/>
      <c r="C162" s="168" t="s">
        <v>241</v>
      </c>
      <c r="D162" s="168" t="s">
        <v>151</v>
      </c>
      <c r="E162" s="169" t="s">
        <v>1146</v>
      </c>
      <c r="F162" s="170" t="s">
        <v>1147</v>
      </c>
      <c r="G162" s="171" t="s">
        <v>361</v>
      </c>
      <c r="H162" s="172">
        <v>1</v>
      </c>
      <c r="I162" s="173">
        <v>8190</v>
      </c>
      <c r="J162" s="173">
        <f>ROUND(I162*H162,2)</f>
        <v>8190</v>
      </c>
      <c r="K162" s="174"/>
      <c r="L162" s="29"/>
      <c r="M162" s="175" t="s">
        <v>1</v>
      </c>
      <c r="N162" s="176" t="s">
        <v>39</v>
      </c>
      <c r="O162" s="177">
        <v>0.309</v>
      </c>
      <c r="P162" s="177">
        <f>O162*H162</f>
        <v>0.309</v>
      </c>
      <c r="Q162" s="177">
        <v>0</v>
      </c>
      <c r="R162" s="177">
        <f>Q162*H162</f>
        <v>0</v>
      </c>
      <c r="S162" s="177">
        <v>0</v>
      </c>
      <c r="T162" s="178">
        <f>S162*H162</f>
        <v>0</v>
      </c>
      <c r="U162" s="28"/>
      <c r="V162" s="28"/>
      <c r="W162" s="28"/>
      <c r="X162" s="28"/>
      <c r="Y162" s="28"/>
      <c r="Z162" s="28"/>
      <c r="AA162" s="28"/>
      <c r="AB162" s="28"/>
      <c r="AC162" s="28"/>
      <c r="AD162" s="28"/>
      <c r="AE162" s="28"/>
      <c r="AR162" s="179" t="s">
        <v>155</v>
      </c>
      <c r="AT162" s="179" t="s">
        <v>151</v>
      </c>
      <c r="AU162" s="179" t="s">
        <v>81</v>
      </c>
      <c r="AY162" s="15" t="s">
        <v>149</v>
      </c>
      <c r="BE162" s="180">
        <f>IF(N162="základná",J162,0)</f>
        <v>0</v>
      </c>
      <c r="BF162" s="180">
        <f>IF(N162="znížená",J162,0)</f>
        <v>8190</v>
      </c>
      <c r="BG162" s="180">
        <f>IF(N162="zákl. prenesená",J162,0)</f>
        <v>0</v>
      </c>
      <c r="BH162" s="180">
        <f>IF(N162="zníž. prenesená",J162,0)</f>
        <v>0</v>
      </c>
      <c r="BI162" s="180">
        <f>IF(N162="nulová",J162,0)</f>
        <v>0</v>
      </c>
      <c r="BJ162" s="15" t="s">
        <v>156</v>
      </c>
      <c r="BK162" s="180">
        <f>ROUND(I162*H162,2)</f>
        <v>8190</v>
      </c>
      <c r="BL162" s="15" t="s">
        <v>155</v>
      </c>
      <c r="BM162" s="179" t="s">
        <v>1148</v>
      </c>
    </row>
    <row r="163" s="2" customFormat="1" ht="37.8" customHeight="1">
      <c r="A163" s="28"/>
      <c r="B163" s="167"/>
      <c r="C163" s="168" t="s">
        <v>212</v>
      </c>
      <c r="D163" s="168" t="s">
        <v>151</v>
      </c>
      <c r="E163" s="169" t="s">
        <v>1149</v>
      </c>
      <c r="F163" s="170" t="s">
        <v>1150</v>
      </c>
      <c r="G163" s="171" t="s">
        <v>361</v>
      </c>
      <c r="H163" s="172">
        <v>2</v>
      </c>
      <c r="I163" s="173">
        <v>3071</v>
      </c>
      <c r="J163" s="173">
        <f>ROUND(I163*H163,2)</f>
        <v>6142</v>
      </c>
      <c r="K163" s="174"/>
      <c r="L163" s="29"/>
      <c r="M163" s="175" t="s">
        <v>1</v>
      </c>
      <c r="N163" s="176" t="s">
        <v>39</v>
      </c>
      <c r="O163" s="177">
        <v>0.309</v>
      </c>
      <c r="P163" s="177">
        <f>O163*H163</f>
        <v>0.61799999999999999</v>
      </c>
      <c r="Q163" s="177">
        <v>0</v>
      </c>
      <c r="R163" s="177">
        <f>Q163*H163</f>
        <v>0</v>
      </c>
      <c r="S163" s="177">
        <v>0</v>
      </c>
      <c r="T163" s="178">
        <f>S163*H163</f>
        <v>0</v>
      </c>
      <c r="U163" s="28"/>
      <c r="V163" s="28"/>
      <c r="W163" s="28"/>
      <c r="X163" s="28"/>
      <c r="Y163" s="28"/>
      <c r="Z163" s="28"/>
      <c r="AA163" s="28"/>
      <c r="AB163" s="28"/>
      <c r="AC163" s="28"/>
      <c r="AD163" s="28"/>
      <c r="AE163" s="28"/>
      <c r="AR163" s="179" t="s">
        <v>155</v>
      </c>
      <c r="AT163" s="179" t="s">
        <v>151</v>
      </c>
      <c r="AU163" s="179" t="s">
        <v>81</v>
      </c>
      <c r="AY163" s="15" t="s">
        <v>149</v>
      </c>
      <c r="BE163" s="180">
        <f>IF(N163="základná",J163,0)</f>
        <v>0</v>
      </c>
      <c r="BF163" s="180">
        <f>IF(N163="znížená",J163,0)</f>
        <v>6142</v>
      </c>
      <c r="BG163" s="180">
        <f>IF(N163="zákl. prenesená",J163,0)</f>
        <v>0</v>
      </c>
      <c r="BH163" s="180">
        <f>IF(N163="zníž. prenesená",J163,0)</f>
        <v>0</v>
      </c>
      <c r="BI163" s="180">
        <f>IF(N163="nulová",J163,0)</f>
        <v>0</v>
      </c>
      <c r="BJ163" s="15" t="s">
        <v>156</v>
      </c>
      <c r="BK163" s="180">
        <f>ROUND(I163*H163,2)</f>
        <v>6142</v>
      </c>
      <c r="BL163" s="15" t="s">
        <v>155</v>
      </c>
      <c r="BM163" s="179" t="s">
        <v>1151</v>
      </c>
    </row>
    <row r="164" s="2" customFormat="1" ht="37.8" customHeight="1">
      <c r="A164" s="28"/>
      <c r="B164" s="167"/>
      <c r="C164" s="168" t="s">
        <v>250</v>
      </c>
      <c r="D164" s="168" t="s">
        <v>151</v>
      </c>
      <c r="E164" s="169" t="s">
        <v>1152</v>
      </c>
      <c r="F164" s="170" t="s">
        <v>1153</v>
      </c>
      <c r="G164" s="171" t="s">
        <v>361</v>
      </c>
      <c r="H164" s="172">
        <v>1</v>
      </c>
      <c r="I164" s="173">
        <v>7210</v>
      </c>
      <c r="J164" s="173">
        <f>ROUND(I164*H164,2)</f>
        <v>7210</v>
      </c>
      <c r="K164" s="174"/>
      <c r="L164" s="29"/>
      <c r="M164" s="175" t="s">
        <v>1</v>
      </c>
      <c r="N164" s="176" t="s">
        <v>39</v>
      </c>
      <c r="O164" s="177">
        <v>0.309</v>
      </c>
      <c r="P164" s="177">
        <f>O164*H164</f>
        <v>0.309</v>
      </c>
      <c r="Q164" s="177">
        <v>0</v>
      </c>
      <c r="R164" s="177">
        <f>Q164*H164</f>
        <v>0</v>
      </c>
      <c r="S164" s="177">
        <v>0</v>
      </c>
      <c r="T164" s="178">
        <f>S164*H164</f>
        <v>0</v>
      </c>
      <c r="U164" s="28"/>
      <c r="V164" s="28"/>
      <c r="W164" s="28"/>
      <c r="X164" s="28"/>
      <c r="Y164" s="28"/>
      <c r="Z164" s="28"/>
      <c r="AA164" s="28"/>
      <c r="AB164" s="28"/>
      <c r="AC164" s="28"/>
      <c r="AD164" s="28"/>
      <c r="AE164" s="28"/>
      <c r="AR164" s="179" t="s">
        <v>155</v>
      </c>
      <c r="AT164" s="179" t="s">
        <v>151</v>
      </c>
      <c r="AU164" s="179" t="s">
        <v>81</v>
      </c>
      <c r="AY164" s="15" t="s">
        <v>149</v>
      </c>
      <c r="BE164" s="180">
        <f>IF(N164="základná",J164,0)</f>
        <v>0</v>
      </c>
      <c r="BF164" s="180">
        <f>IF(N164="znížená",J164,0)</f>
        <v>7210</v>
      </c>
      <c r="BG164" s="180">
        <f>IF(N164="zákl. prenesená",J164,0)</f>
        <v>0</v>
      </c>
      <c r="BH164" s="180">
        <f>IF(N164="zníž. prenesená",J164,0)</f>
        <v>0</v>
      </c>
      <c r="BI164" s="180">
        <f>IF(N164="nulová",J164,0)</f>
        <v>0</v>
      </c>
      <c r="BJ164" s="15" t="s">
        <v>156</v>
      </c>
      <c r="BK164" s="180">
        <f>ROUND(I164*H164,2)</f>
        <v>7210</v>
      </c>
      <c r="BL164" s="15" t="s">
        <v>155</v>
      </c>
      <c r="BM164" s="179" t="s">
        <v>1154</v>
      </c>
    </row>
    <row r="165" s="2" customFormat="1" ht="37.8" customHeight="1">
      <c r="A165" s="28"/>
      <c r="B165" s="167"/>
      <c r="C165" s="168" t="s">
        <v>215</v>
      </c>
      <c r="D165" s="168" t="s">
        <v>151</v>
      </c>
      <c r="E165" s="169" t="s">
        <v>1155</v>
      </c>
      <c r="F165" s="170" t="s">
        <v>1156</v>
      </c>
      <c r="G165" s="171" t="s">
        <v>361</v>
      </c>
      <c r="H165" s="172">
        <v>1</v>
      </c>
      <c r="I165" s="173">
        <v>781</v>
      </c>
      <c r="J165" s="173">
        <f>ROUND(I165*H165,2)</f>
        <v>781</v>
      </c>
      <c r="K165" s="174"/>
      <c r="L165" s="29"/>
      <c r="M165" s="175" t="s">
        <v>1</v>
      </c>
      <c r="N165" s="176" t="s">
        <v>39</v>
      </c>
      <c r="O165" s="177">
        <v>0.309</v>
      </c>
      <c r="P165" s="177">
        <f>O165*H165</f>
        <v>0.309</v>
      </c>
      <c r="Q165" s="177">
        <v>0</v>
      </c>
      <c r="R165" s="177">
        <f>Q165*H165</f>
        <v>0</v>
      </c>
      <c r="S165" s="177">
        <v>0</v>
      </c>
      <c r="T165" s="178">
        <f>S165*H165</f>
        <v>0</v>
      </c>
      <c r="U165" s="28"/>
      <c r="V165" s="28"/>
      <c r="W165" s="28"/>
      <c r="X165" s="28"/>
      <c r="Y165" s="28"/>
      <c r="Z165" s="28"/>
      <c r="AA165" s="28"/>
      <c r="AB165" s="28"/>
      <c r="AC165" s="28"/>
      <c r="AD165" s="28"/>
      <c r="AE165" s="28"/>
      <c r="AR165" s="179" t="s">
        <v>155</v>
      </c>
      <c r="AT165" s="179" t="s">
        <v>151</v>
      </c>
      <c r="AU165" s="179" t="s">
        <v>81</v>
      </c>
      <c r="AY165" s="15" t="s">
        <v>149</v>
      </c>
      <c r="BE165" s="180">
        <f>IF(N165="základná",J165,0)</f>
        <v>0</v>
      </c>
      <c r="BF165" s="180">
        <f>IF(N165="znížená",J165,0)</f>
        <v>781</v>
      </c>
      <c r="BG165" s="180">
        <f>IF(N165="zákl. prenesená",J165,0)</f>
        <v>0</v>
      </c>
      <c r="BH165" s="180">
        <f>IF(N165="zníž. prenesená",J165,0)</f>
        <v>0</v>
      </c>
      <c r="BI165" s="180">
        <f>IF(N165="nulová",J165,0)</f>
        <v>0</v>
      </c>
      <c r="BJ165" s="15" t="s">
        <v>156</v>
      </c>
      <c r="BK165" s="180">
        <f>ROUND(I165*H165,2)</f>
        <v>781</v>
      </c>
      <c r="BL165" s="15" t="s">
        <v>155</v>
      </c>
      <c r="BM165" s="179" t="s">
        <v>1157</v>
      </c>
    </row>
    <row r="166" s="2" customFormat="1" ht="37.8" customHeight="1">
      <c r="A166" s="28"/>
      <c r="B166" s="167"/>
      <c r="C166" s="168" t="s">
        <v>259</v>
      </c>
      <c r="D166" s="168" t="s">
        <v>151</v>
      </c>
      <c r="E166" s="169" t="s">
        <v>1158</v>
      </c>
      <c r="F166" s="170" t="s">
        <v>1159</v>
      </c>
      <c r="G166" s="171" t="s">
        <v>361</v>
      </c>
      <c r="H166" s="172">
        <v>2</v>
      </c>
      <c r="I166" s="173">
        <v>1685</v>
      </c>
      <c r="J166" s="173">
        <f>ROUND(I166*H166,2)</f>
        <v>3370</v>
      </c>
      <c r="K166" s="174"/>
      <c r="L166" s="29"/>
      <c r="M166" s="175" t="s">
        <v>1</v>
      </c>
      <c r="N166" s="176" t="s">
        <v>39</v>
      </c>
      <c r="O166" s="177">
        <v>0.309</v>
      </c>
      <c r="P166" s="177">
        <f>O166*H166</f>
        <v>0.61799999999999999</v>
      </c>
      <c r="Q166" s="177">
        <v>0</v>
      </c>
      <c r="R166" s="177">
        <f>Q166*H166</f>
        <v>0</v>
      </c>
      <c r="S166" s="177">
        <v>0</v>
      </c>
      <c r="T166" s="178">
        <f>S166*H166</f>
        <v>0</v>
      </c>
      <c r="U166" s="28"/>
      <c r="V166" s="28"/>
      <c r="W166" s="28"/>
      <c r="X166" s="28"/>
      <c r="Y166" s="28"/>
      <c r="Z166" s="28"/>
      <c r="AA166" s="28"/>
      <c r="AB166" s="28"/>
      <c r="AC166" s="28"/>
      <c r="AD166" s="28"/>
      <c r="AE166" s="28"/>
      <c r="AR166" s="179" t="s">
        <v>155</v>
      </c>
      <c r="AT166" s="179" t="s">
        <v>151</v>
      </c>
      <c r="AU166" s="179" t="s">
        <v>81</v>
      </c>
      <c r="AY166" s="15" t="s">
        <v>149</v>
      </c>
      <c r="BE166" s="180">
        <f>IF(N166="základná",J166,0)</f>
        <v>0</v>
      </c>
      <c r="BF166" s="180">
        <f>IF(N166="znížená",J166,0)</f>
        <v>3370</v>
      </c>
      <c r="BG166" s="180">
        <f>IF(N166="zákl. prenesená",J166,0)</f>
        <v>0</v>
      </c>
      <c r="BH166" s="180">
        <f>IF(N166="zníž. prenesená",J166,0)</f>
        <v>0</v>
      </c>
      <c r="BI166" s="180">
        <f>IF(N166="nulová",J166,0)</f>
        <v>0</v>
      </c>
      <c r="BJ166" s="15" t="s">
        <v>156</v>
      </c>
      <c r="BK166" s="180">
        <f>ROUND(I166*H166,2)</f>
        <v>3370</v>
      </c>
      <c r="BL166" s="15" t="s">
        <v>155</v>
      </c>
      <c r="BM166" s="179" t="s">
        <v>1160</v>
      </c>
    </row>
    <row r="167" s="2" customFormat="1" ht="37.8" customHeight="1">
      <c r="A167" s="28"/>
      <c r="B167" s="167"/>
      <c r="C167" s="168" t="s">
        <v>219</v>
      </c>
      <c r="D167" s="168" t="s">
        <v>151</v>
      </c>
      <c r="E167" s="169" t="s">
        <v>1161</v>
      </c>
      <c r="F167" s="170" t="s">
        <v>1162</v>
      </c>
      <c r="G167" s="171" t="s">
        <v>361</v>
      </c>
      <c r="H167" s="172">
        <v>16</v>
      </c>
      <c r="I167" s="173">
        <v>97.909999999999997</v>
      </c>
      <c r="J167" s="173">
        <f>ROUND(I167*H167,2)</f>
        <v>1566.56</v>
      </c>
      <c r="K167" s="174"/>
      <c r="L167" s="29"/>
      <c r="M167" s="175" t="s">
        <v>1</v>
      </c>
      <c r="N167" s="176" t="s">
        <v>39</v>
      </c>
      <c r="O167" s="177">
        <v>0.309</v>
      </c>
      <c r="P167" s="177">
        <f>O167*H167</f>
        <v>4.944</v>
      </c>
      <c r="Q167" s="177">
        <v>0</v>
      </c>
      <c r="R167" s="177">
        <f>Q167*H167</f>
        <v>0</v>
      </c>
      <c r="S167" s="177">
        <v>0</v>
      </c>
      <c r="T167" s="178">
        <f>S167*H167</f>
        <v>0</v>
      </c>
      <c r="U167" s="28"/>
      <c r="V167" s="28"/>
      <c r="W167" s="28"/>
      <c r="X167" s="28"/>
      <c r="Y167" s="28"/>
      <c r="Z167" s="28"/>
      <c r="AA167" s="28"/>
      <c r="AB167" s="28"/>
      <c r="AC167" s="28"/>
      <c r="AD167" s="28"/>
      <c r="AE167" s="28"/>
      <c r="AR167" s="179" t="s">
        <v>155</v>
      </c>
      <c r="AT167" s="179" t="s">
        <v>151</v>
      </c>
      <c r="AU167" s="179" t="s">
        <v>81</v>
      </c>
      <c r="AY167" s="15" t="s">
        <v>149</v>
      </c>
      <c r="BE167" s="180">
        <f>IF(N167="základná",J167,0)</f>
        <v>0</v>
      </c>
      <c r="BF167" s="180">
        <f>IF(N167="znížená",J167,0)</f>
        <v>1566.56</v>
      </c>
      <c r="BG167" s="180">
        <f>IF(N167="zákl. prenesená",J167,0)</f>
        <v>0</v>
      </c>
      <c r="BH167" s="180">
        <f>IF(N167="zníž. prenesená",J167,0)</f>
        <v>0</v>
      </c>
      <c r="BI167" s="180">
        <f>IF(N167="nulová",J167,0)</f>
        <v>0</v>
      </c>
      <c r="BJ167" s="15" t="s">
        <v>156</v>
      </c>
      <c r="BK167" s="180">
        <f>ROUND(I167*H167,2)</f>
        <v>1566.56</v>
      </c>
      <c r="BL167" s="15" t="s">
        <v>155</v>
      </c>
      <c r="BM167" s="179" t="s">
        <v>1163</v>
      </c>
    </row>
    <row r="168" s="2" customFormat="1" ht="37.8" customHeight="1">
      <c r="A168" s="28"/>
      <c r="B168" s="167"/>
      <c r="C168" s="168" t="s">
        <v>270</v>
      </c>
      <c r="D168" s="168" t="s">
        <v>151</v>
      </c>
      <c r="E168" s="169" t="s">
        <v>1164</v>
      </c>
      <c r="F168" s="170" t="s">
        <v>1165</v>
      </c>
      <c r="G168" s="171" t="s">
        <v>361</v>
      </c>
      <c r="H168" s="172">
        <v>1</v>
      </c>
      <c r="I168" s="173">
        <v>974</v>
      </c>
      <c r="J168" s="173">
        <f>ROUND(I168*H168,2)</f>
        <v>974</v>
      </c>
      <c r="K168" s="174"/>
      <c r="L168" s="29"/>
      <c r="M168" s="175" t="s">
        <v>1</v>
      </c>
      <c r="N168" s="176" t="s">
        <v>39</v>
      </c>
      <c r="O168" s="177">
        <v>0.309</v>
      </c>
      <c r="P168" s="177">
        <f>O168*H168</f>
        <v>0.309</v>
      </c>
      <c r="Q168" s="177">
        <v>0</v>
      </c>
      <c r="R168" s="177">
        <f>Q168*H168</f>
        <v>0</v>
      </c>
      <c r="S168" s="177">
        <v>0</v>
      </c>
      <c r="T168" s="178">
        <f>S168*H168</f>
        <v>0</v>
      </c>
      <c r="U168" s="28"/>
      <c r="V168" s="28"/>
      <c r="W168" s="28"/>
      <c r="X168" s="28"/>
      <c r="Y168" s="28"/>
      <c r="Z168" s="28"/>
      <c r="AA168" s="28"/>
      <c r="AB168" s="28"/>
      <c r="AC168" s="28"/>
      <c r="AD168" s="28"/>
      <c r="AE168" s="28"/>
      <c r="AR168" s="179" t="s">
        <v>155</v>
      </c>
      <c r="AT168" s="179" t="s">
        <v>151</v>
      </c>
      <c r="AU168" s="179" t="s">
        <v>81</v>
      </c>
      <c r="AY168" s="15" t="s">
        <v>149</v>
      </c>
      <c r="BE168" s="180">
        <f>IF(N168="základná",J168,0)</f>
        <v>0</v>
      </c>
      <c r="BF168" s="180">
        <f>IF(N168="znížená",J168,0)</f>
        <v>974</v>
      </c>
      <c r="BG168" s="180">
        <f>IF(N168="zákl. prenesená",J168,0)</f>
        <v>0</v>
      </c>
      <c r="BH168" s="180">
        <f>IF(N168="zníž. prenesená",J168,0)</f>
        <v>0</v>
      </c>
      <c r="BI168" s="180">
        <f>IF(N168="nulová",J168,0)</f>
        <v>0</v>
      </c>
      <c r="BJ168" s="15" t="s">
        <v>156</v>
      </c>
      <c r="BK168" s="180">
        <f>ROUND(I168*H168,2)</f>
        <v>974</v>
      </c>
      <c r="BL168" s="15" t="s">
        <v>155</v>
      </c>
      <c r="BM168" s="179" t="s">
        <v>1166</v>
      </c>
    </row>
    <row r="169" s="2" customFormat="1" ht="24.15" customHeight="1">
      <c r="A169" s="28"/>
      <c r="B169" s="167"/>
      <c r="C169" s="168" t="s">
        <v>7</v>
      </c>
      <c r="D169" s="168" t="s">
        <v>151</v>
      </c>
      <c r="E169" s="169" t="s">
        <v>1167</v>
      </c>
      <c r="F169" s="170" t="s">
        <v>1168</v>
      </c>
      <c r="G169" s="171" t="s">
        <v>361</v>
      </c>
      <c r="H169" s="172">
        <v>4</v>
      </c>
      <c r="I169" s="173">
        <v>4212</v>
      </c>
      <c r="J169" s="173">
        <f>ROUND(I169*H169,2)</f>
        <v>16848</v>
      </c>
      <c r="K169" s="174"/>
      <c r="L169" s="29"/>
      <c r="M169" s="175" t="s">
        <v>1</v>
      </c>
      <c r="N169" s="176" t="s">
        <v>39</v>
      </c>
      <c r="O169" s="177">
        <v>0.309</v>
      </c>
      <c r="P169" s="177">
        <f>O169*H169</f>
        <v>1.236</v>
      </c>
      <c r="Q169" s="177">
        <v>0</v>
      </c>
      <c r="R169" s="177">
        <f>Q169*H169</f>
        <v>0</v>
      </c>
      <c r="S169" s="177">
        <v>0</v>
      </c>
      <c r="T169" s="178">
        <f>S169*H169</f>
        <v>0</v>
      </c>
      <c r="U169" s="28"/>
      <c r="V169" s="28"/>
      <c r="W169" s="28"/>
      <c r="X169" s="28"/>
      <c r="Y169" s="28"/>
      <c r="Z169" s="28"/>
      <c r="AA169" s="28"/>
      <c r="AB169" s="28"/>
      <c r="AC169" s="28"/>
      <c r="AD169" s="28"/>
      <c r="AE169" s="28"/>
      <c r="AR169" s="179" t="s">
        <v>155</v>
      </c>
      <c r="AT169" s="179" t="s">
        <v>151</v>
      </c>
      <c r="AU169" s="179" t="s">
        <v>81</v>
      </c>
      <c r="AY169" s="15" t="s">
        <v>149</v>
      </c>
      <c r="BE169" s="180">
        <f>IF(N169="základná",J169,0)</f>
        <v>0</v>
      </c>
      <c r="BF169" s="180">
        <f>IF(N169="znížená",J169,0)</f>
        <v>16848</v>
      </c>
      <c r="BG169" s="180">
        <f>IF(N169="zákl. prenesená",J169,0)</f>
        <v>0</v>
      </c>
      <c r="BH169" s="180">
        <f>IF(N169="zníž. prenesená",J169,0)</f>
        <v>0</v>
      </c>
      <c r="BI169" s="180">
        <f>IF(N169="nulová",J169,0)</f>
        <v>0</v>
      </c>
      <c r="BJ169" s="15" t="s">
        <v>156</v>
      </c>
      <c r="BK169" s="180">
        <f>ROUND(I169*H169,2)</f>
        <v>16848</v>
      </c>
      <c r="BL169" s="15" t="s">
        <v>155</v>
      </c>
      <c r="BM169" s="179" t="s">
        <v>1169</v>
      </c>
    </row>
    <row r="170" s="2" customFormat="1" ht="24.15" customHeight="1">
      <c r="A170" s="28"/>
      <c r="B170" s="167"/>
      <c r="C170" s="168" t="s">
        <v>230</v>
      </c>
      <c r="D170" s="168" t="s">
        <v>151</v>
      </c>
      <c r="E170" s="169" t="s">
        <v>1170</v>
      </c>
      <c r="F170" s="170" t="s">
        <v>1171</v>
      </c>
      <c r="G170" s="171" t="s">
        <v>361</v>
      </c>
      <c r="H170" s="172">
        <v>7</v>
      </c>
      <c r="I170" s="173">
        <v>315</v>
      </c>
      <c r="J170" s="173">
        <f>ROUND(I170*H170,2)</f>
        <v>2205</v>
      </c>
      <c r="K170" s="174"/>
      <c r="L170" s="29"/>
      <c r="M170" s="175" t="s">
        <v>1</v>
      </c>
      <c r="N170" s="176" t="s">
        <v>39</v>
      </c>
      <c r="O170" s="177">
        <v>0.309</v>
      </c>
      <c r="P170" s="177">
        <f>O170*H170</f>
        <v>2.1629999999999998</v>
      </c>
      <c r="Q170" s="177">
        <v>0</v>
      </c>
      <c r="R170" s="177">
        <f>Q170*H170</f>
        <v>0</v>
      </c>
      <c r="S170" s="177">
        <v>0</v>
      </c>
      <c r="T170" s="178">
        <f>S170*H170</f>
        <v>0</v>
      </c>
      <c r="U170" s="28"/>
      <c r="V170" s="28"/>
      <c r="W170" s="28"/>
      <c r="X170" s="28"/>
      <c r="Y170" s="28"/>
      <c r="Z170" s="28"/>
      <c r="AA170" s="28"/>
      <c r="AB170" s="28"/>
      <c r="AC170" s="28"/>
      <c r="AD170" s="28"/>
      <c r="AE170" s="28"/>
      <c r="AR170" s="179" t="s">
        <v>155</v>
      </c>
      <c r="AT170" s="179" t="s">
        <v>151</v>
      </c>
      <c r="AU170" s="179" t="s">
        <v>81</v>
      </c>
      <c r="AY170" s="15" t="s">
        <v>149</v>
      </c>
      <c r="BE170" s="180">
        <f>IF(N170="základná",J170,0)</f>
        <v>0</v>
      </c>
      <c r="BF170" s="180">
        <f>IF(N170="znížená",J170,0)</f>
        <v>2205</v>
      </c>
      <c r="BG170" s="180">
        <f>IF(N170="zákl. prenesená",J170,0)</f>
        <v>0</v>
      </c>
      <c r="BH170" s="180">
        <f>IF(N170="zníž. prenesená",J170,0)</f>
        <v>0</v>
      </c>
      <c r="BI170" s="180">
        <f>IF(N170="nulová",J170,0)</f>
        <v>0</v>
      </c>
      <c r="BJ170" s="15" t="s">
        <v>156</v>
      </c>
      <c r="BK170" s="180">
        <f>ROUND(I170*H170,2)</f>
        <v>2205</v>
      </c>
      <c r="BL170" s="15" t="s">
        <v>155</v>
      </c>
      <c r="BM170" s="179" t="s">
        <v>1172</v>
      </c>
    </row>
    <row r="171" s="2" customFormat="1" ht="24.15" customHeight="1">
      <c r="A171" s="28"/>
      <c r="B171" s="167"/>
      <c r="C171" s="168" t="s">
        <v>225</v>
      </c>
      <c r="D171" s="168" t="s">
        <v>151</v>
      </c>
      <c r="E171" s="169" t="s">
        <v>1173</v>
      </c>
      <c r="F171" s="170" t="s">
        <v>1174</v>
      </c>
      <c r="G171" s="171" t="s">
        <v>361</v>
      </c>
      <c r="H171" s="172">
        <v>5</v>
      </c>
      <c r="I171" s="173">
        <v>253</v>
      </c>
      <c r="J171" s="173">
        <f>ROUND(I171*H171,2)</f>
        <v>1265</v>
      </c>
      <c r="K171" s="174"/>
      <c r="L171" s="29"/>
      <c r="M171" s="175" t="s">
        <v>1</v>
      </c>
      <c r="N171" s="176" t="s">
        <v>39</v>
      </c>
      <c r="O171" s="177">
        <v>0.309</v>
      </c>
      <c r="P171" s="177">
        <f>O171*H171</f>
        <v>1.5449999999999999</v>
      </c>
      <c r="Q171" s="177">
        <v>0</v>
      </c>
      <c r="R171" s="177">
        <f>Q171*H171</f>
        <v>0</v>
      </c>
      <c r="S171" s="177">
        <v>0</v>
      </c>
      <c r="T171" s="178">
        <f>S171*H171</f>
        <v>0</v>
      </c>
      <c r="U171" s="28"/>
      <c r="V171" s="28"/>
      <c r="W171" s="28"/>
      <c r="X171" s="28"/>
      <c r="Y171" s="28"/>
      <c r="Z171" s="28"/>
      <c r="AA171" s="28"/>
      <c r="AB171" s="28"/>
      <c r="AC171" s="28"/>
      <c r="AD171" s="28"/>
      <c r="AE171" s="28"/>
      <c r="AR171" s="179" t="s">
        <v>155</v>
      </c>
      <c r="AT171" s="179" t="s">
        <v>151</v>
      </c>
      <c r="AU171" s="179" t="s">
        <v>81</v>
      </c>
      <c r="AY171" s="15" t="s">
        <v>149</v>
      </c>
      <c r="BE171" s="180">
        <f>IF(N171="základná",J171,0)</f>
        <v>0</v>
      </c>
      <c r="BF171" s="180">
        <f>IF(N171="znížená",J171,0)</f>
        <v>1265</v>
      </c>
      <c r="BG171" s="180">
        <f>IF(N171="zákl. prenesená",J171,0)</f>
        <v>0</v>
      </c>
      <c r="BH171" s="180">
        <f>IF(N171="zníž. prenesená",J171,0)</f>
        <v>0</v>
      </c>
      <c r="BI171" s="180">
        <f>IF(N171="nulová",J171,0)</f>
        <v>0</v>
      </c>
      <c r="BJ171" s="15" t="s">
        <v>156</v>
      </c>
      <c r="BK171" s="180">
        <f>ROUND(I171*H171,2)</f>
        <v>1265</v>
      </c>
      <c r="BL171" s="15" t="s">
        <v>155</v>
      </c>
      <c r="BM171" s="179" t="s">
        <v>1175</v>
      </c>
    </row>
    <row r="172" s="2" customFormat="1" ht="33" customHeight="1">
      <c r="A172" s="28"/>
      <c r="B172" s="167"/>
      <c r="C172" s="168" t="s">
        <v>73</v>
      </c>
      <c r="D172" s="168" t="s">
        <v>151</v>
      </c>
      <c r="E172" s="169" t="s">
        <v>1176</v>
      </c>
      <c r="F172" s="170" t="s">
        <v>1177</v>
      </c>
      <c r="G172" s="171" t="s">
        <v>361</v>
      </c>
      <c r="H172" s="172">
        <v>0</v>
      </c>
      <c r="I172" s="173">
        <v>0</v>
      </c>
      <c r="J172" s="173">
        <f>ROUND(I172*H172,2)</f>
        <v>0</v>
      </c>
      <c r="K172" s="174"/>
      <c r="L172" s="29"/>
      <c r="M172" s="175" t="s">
        <v>1</v>
      </c>
      <c r="N172" s="176" t="s">
        <v>39</v>
      </c>
      <c r="O172" s="177">
        <v>0</v>
      </c>
      <c r="P172" s="177">
        <f>O172*H172</f>
        <v>0</v>
      </c>
      <c r="Q172" s="177">
        <v>0</v>
      </c>
      <c r="R172" s="177">
        <f>Q172*H172</f>
        <v>0</v>
      </c>
      <c r="S172" s="177">
        <v>0</v>
      </c>
      <c r="T172" s="178">
        <f>S172*H172</f>
        <v>0</v>
      </c>
      <c r="U172" s="28"/>
      <c r="V172" s="28"/>
      <c r="W172" s="28"/>
      <c r="X172" s="28"/>
      <c r="Y172" s="28"/>
      <c r="Z172" s="28"/>
      <c r="AA172" s="28"/>
      <c r="AB172" s="28"/>
      <c r="AC172" s="28"/>
      <c r="AD172" s="28"/>
      <c r="AE172" s="28"/>
      <c r="AR172" s="179" t="s">
        <v>155</v>
      </c>
      <c r="AT172" s="179" t="s">
        <v>151</v>
      </c>
      <c r="AU172" s="179" t="s">
        <v>81</v>
      </c>
      <c r="AY172" s="15" t="s">
        <v>149</v>
      </c>
      <c r="BE172" s="180">
        <f>IF(N172="základná",J172,0)</f>
        <v>0</v>
      </c>
      <c r="BF172" s="180">
        <f>IF(N172="znížená",J172,0)</f>
        <v>0</v>
      </c>
      <c r="BG172" s="180">
        <f>IF(N172="zákl. prenesená",J172,0)</f>
        <v>0</v>
      </c>
      <c r="BH172" s="180">
        <f>IF(N172="zníž. prenesená",J172,0)</f>
        <v>0</v>
      </c>
      <c r="BI172" s="180">
        <f>IF(N172="nulová",J172,0)</f>
        <v>0</v>
      </c>
      <c r="BJ172" s="15" t="s">
        <v>156</v>
      </c>
      <c r="BK172" s="180">
        <f>ROUND(I172*H172,2)</f>
        <v>0</v>
      </c>
      <c r="BL172" s="15" t="s">
        <v>155</v>
      </c>
      <c r="BM172" s="179" t="s">
        <v>539</v>
      </c>
    </row>
    <row r="173" s="2" customFormat="1" ht="33" customHeight="1">
      <c r="A173" s="28"/>
      <c r="B173" s="167"/>
      <c r="C173" s="168" t="s">
        <v>73</v>
      </c>
      <c r="D173" s="168" t="s">
        <v>151</v>
      </c>
      <c r="E173" s="169" t="s">
        <v>1178</v>
      </c>
      <c r="F173" s="170" t="s">
        <v>1179</v>
      </c>
      <c r="G173" s="171" t="s">
        <v>361</v>
      </c>
      <c r="H173" s="172">
        <v>0</v>
      </c>
      <c r="I173" s="173">
        <v>967.78999999999996</v>
      </c>
      <c r="J173" s="173">
        <f>ROUND(I173*H173,2)</f>
        <v>0</v>
      </c>
      <c r="K173" s="174"/>
      <c r="L173" s="29"/>
      <c r="M173" s="175" t="s">
        <v>1</v>
      </c>
      <c r="N173" s="176" t="s">
        <v>39</v>
      </c>
      <c r="O173" s="177">
        <v>0</v>
      </c>
      <c r="P173" s="177">
        <f>O173*H173</f>
        <v>0</v>
      </c>
      <c r="Q173" s="177">
        <v>0</v>
      </c>
      <c r="R173" s="177">
        <f>Q173*H173</f>
        <v>0</v>
      </c>
      <c r="S173" s="177">
        <v>0</v>
      </c>
      <c r="T173" s="178">
        <f>S173*H173</f>
        <v>0</v>
      </c>
      <c r="U173" s="28"/>
      <c r="V173" s="28"/>
      <c r="W173" s="28"/>
      <c r="X173" s="28"/>
      <c r="Y173" s="28"/>
      <c r="Z173" s="28"/>
      <c r="AA173" s="28"/>
      <c r="AB173" s="28"/>
      <c r="AC173" s="28"/>
      <c r="AD173" s="28"/>
      <c r="AE173" s="28"/>
      <c r="AR173" s="179" t="s">
        <v>155</v>
      </c>
      <c r="AT173" s="179" t="s">
        <v>151</v>
      </c>
      <c r="AU173" s="179" t="s">
        <v>81</v>
      </c>
      <c r="AY173" s="15" t="s">
        <v>149</v>
      </c>
      <c r="BE173" s="180">
        <f>IF(N173="základná",J173,0)</f>
        <v>0</v>
      </c>
      <c r="BF173" s="180">
        <f>IF(N173="znížená",J173,0)</f>
        <v>0</v>
      </c>
      <c r="BG173" s="180">
        <f>IF(N173="zákl. prenesená",J173,0)</f>
        <v>0</v>
      </c>
      <c r="BH173" s="180">
        <f>IF(N173="zníž. prenesená",J173,0)</f>
        <v>0</v>
      </c>
      <c r="BI173" s="180">
        <f>IF(N173="nulová",J173,0)</f>
        <v>0</v>
      </c>
      <c r="BJ173" s="15" t="s">
        <v>156</v>
      </c>
      <c r="BK173" s="180">
        <f>ROUND(I173*H173,2)</f>
        <v>0</v>
      </c>
      <c r="BL173" s="15" t="s">
        <v>155</v>
      </c>
      <c r="BM173" s="179" t="s">
        <v>542</v>
      </c>
    </row>
    <row r="174" s="2" customFormat="1" ht="21.75" customHeight="1">
      <c r="A174" s="28"/>
      <c r="B174" s="167"/>
      <c r="C174" s="168" t="s">
        <v>73</v>
      </c>
      <c r="D174" s="168" t="s">
        <v>151</v>
      </c>
      <c r="E174" s="169" t="s">
        <v>1180</v>
      </c>
      <c r="F174" s="170" t="s">
        <v>1181</v>
      </c>
      <c r="G174" s="171" t="s">
        <v>361</v>
      </c>
      <c r="H174" s="172">
        <v>0</v>
      </c>
      <c r="I174" s="173">
        <v>873.16999999999996</v>
      </c>
      <c r="J174" s="173">
        <f>ROUND(I174*H174,2)</f>
        <v>0</v>
      </c>
      <c r="K174" s="174"/>
      <c r="L174" s="29"/>
      <c r="M174" s="175" t="s">
        <v>1</v>
      </c>
      <c r="N174" s="176" t="s">
        <v>39</v>
      </c>
      <c r="O174" s="177">
        <v>0</v>
      </c>
      <c r="P174" s="177">
        <f>O174*H174</f>
        <v>0</v>
      </c>
      <c r="Q174" s="177">
        <v>0</v>
      </c>
      <c r="R174" s="177">
        <f>Q174*H174</f>
        <v>0</v>
      </c>
      <c r="S174" s="177">
        <v>0</v>
      </c>
      <c r="T174" s="178">
        <f>S174*H174</f>
        <v>0</v>
      </c>
      <c r="U174" s="28"/>
      <c r="V174" s="28"/>
      <c r="W174" s="28"/>
      <c r="X174" s="28"/>
      <c r="Y174" s="28"/>
      <c r="Z174" s="28"/>
      <c r="AA174" s="28"/>
      <c r="AB174" s="28"/>
      <c r="AC174" s="28"/>
      <c r="AD174" s="28"/>
      <c r="AE174" s="28"/>
      <c r="AR174" s="179" t="s">
        <v>155</v>
      </c>
      <c r="AT174" s="179" t="s">
        <v>151</v>
      </c>
      <c r="AU174" s="179" t="s">
        <v>81</v>
      </c>
      <c r="AY174" s="15" t="s">
        <v>149</v>
      </c>
      <c r="BE174" s="180">
        <f>IF(N174="základná",J174,0)</f>
        <v>0</v>
      </c>
      <c r="BF174" s="180">
        <f>IF(N174="znížená",J174,0)</f>
        <v>0</v>
      </c>
      <c r="BG174" s="180">
        <f>IF(N174="zákl. prenesená",J174,0)</f>
        <v>0</v>
      </c>
      <c r="BH174" s="180">
        <f>IF(N174="zníž. prenesená",J174,0)</f>
        <v>0</v>
      </c>
      <c r="BI174" s="180">
        <f>IF(N174="nulová",J174,0)</f>
        <v>0</v>
      </c>
      <c r="BJ174" s="15" t="s">
        <v>156</v>
      </c>
      <c r="BK174" s="180">
        <f>ROUND(I174*H174,2)</f>
        <v>0</v>
      </c>
      <c r="BL174" s="15" t="s">
        <v>155</v>
      </c>
      <c r="BM174" s="179" t="s">
        <v>546</v>
      </c>
    </row>
    <row r="175" s="2" customFormat="1" ht="16.5" customHeight="1">
      <c r="A175" s="28"/>
      <c r="B175" s="167"/>
      <c r="C175" s="168" t="s">
        <v>73</v>
      </c>
      <c r="D175" s="168" t="s">
        <v>151</v>
      </c>
      <c r="E175" s="169" t="s">
        <v>1182</v>
      </c>
      <c r="F175" s="170" t="s">
        <v>1183</v>
      </c>
      <c r="G175" s="171" t="s">
        <v>361</v>
      </c>
      <c r="H175" s="172">
        <v>0</v>
      </c>
      <c r="I175" s="173">
        <v>349.26999999999998</v>
      </c>
      <c r="J175" s="173">
        <f>ROUND(I175*H175,2)</f>
        <v>0</v>
      </c>
      <c r="K175" s="174"/>
      <c r="L175" s="29"/>
      <c r="M175" s="175" t="s">
        <v>1</v>
      </c>
      <c r="N175" s="176" t="s">
        <v>39</v>
      </c>
      <c r="O175" s="177">
        <v>0</v>
      </c>
      <c r="P175" s="177">
        <f>O175*H175</f>
        <v>0</v>
      </c>
      <c r="Q175" s="177">
        <v>0</v>
      </c>
      <c r="R175" s="177">
        <f>Q175*H175</f>
        <v>0</v>
      </c>
      <c r="S175" s="177">
        <v>0</v>
      </c>
      <c r="T175" s="178">
        <f>S175*H175</f>
        <v>0</v>
      </c>
      <c r="U175" s="28"/>
      <c r="V175" s="28"/>
      <c r="W175" s="28"/>
      <c r="X175" s="28"/>
      <c r="Y175" s="28"/>
      <c r="Z175" s="28"/>
      <c r="AA175" s="28"/>
      <c r="AB175" s="28"/>
      <c r="AC175" s="28"/>
      <c r="AD175" s="28"/>
      <c r="AE175" s="28"/>
      <c r="AR175" s="179" t="s">
        <v>155</v>
      </c>
      <c r="AT175" s="179" t="s">
        <v>151</v>
      </c>
      <c r="AU175" s="179" t="s">
        <v>81</v>
      </c>
      <c r="AY175" s="15" t="s">
        <v>149</v>
      </c>
      <c r="BE175" s="180">
        <f>IF(N175="základná",J175,0)</f>
        <v>0</v>
      </c>
      <c r="BF175" s="180">
        <f>IF(N175="znížená",J175,0)</f>
        <v>0</v>
      </c>
      <c r="BG175" s="180">
        <f>IF(N175="zákl. prenesená",J175,0)</f>
        <v>0</v>
      </c>
      <c r="BH175" s="180">
        <f>IF(N175="zníž. prenesená",J175,0)</f>
        <v>0</v>
      </c>
      <c r="BI175" s="180">
        <f>IF(N175="nulová",J175,0)</f>
        <v>0</v>
      </c>
      <c r="BJ175" s="15" t="s">
        <v>156</v>
      </c>
      <c r="BK175" s="180">
        <f>ROUND(I175*H175,2)</f>
        <v>0</v>
      </c>
      <c r="BL175" s="15" t="s">
        <v>155</v>
      </c>
      <c r="BM175" s="179" t="s">
        <v>549</v>
      </c>
    </row>
    <row r="176" s="2" customFormat="1" ht="16.5" customHeight="1">
      <c r="A176" s="28"/>
      <c r="B176" s="167"/>
      <c r="C176" s="168" t="s">
        <v>73</v>
      </c>
      <c r="D176" s="168" t="s">
        <v>151</v>
      </c>
      <c r="E176" s="169" t="s">
        <v>1184</v>
      </c>
      <c r="F176" s="170" t="s">
        <v>1185</v>
      </c>
      <c r="G176" s="171" t="s">
        <v>361</v>
      </c>
      <c r="H176" s="172">
        <v>0</v>
      </c>
      <c r="I176" s="173">
        <v>65.810000000000002</v>
      </c>
      <c r="J176" s="173">
        <f>ROUND(I176*H176,2)</f>
        <v>0</v>
      </c>
      <c r="K176" s="174"/>
      <c r="L176" s="29"/>
      <c r="M176" s="175" t="s">
        <v>1</v>
      </c>
      <c r="N176" s="176" t="s">
        <v>39</v>
      </c>
      <c r="O176" s="177">
        <v>0</v>
      </c>
      <c r="P176" s="177">
        <f>O176*H176</f>
        <v>0</v>
      </c>
      <c r="Q176" s="177">
        <v>0</v>
      </c>
      <c r="R176" s="177">
        <f>Q176*H176</f>
        <v>0</v>
      </c>
      <c r="S176" s="177">
        <v>0</v>
      </c>
      <c r="T176" s="178">
        <f>S176*H176</f>
        <v>0</v>
      </c>
      <c r="U176" s="28"/>
      <c r="V176" s="28"/>
      <c r="W176" s="28"/>
      <c r="X176" s="28"/>
      <c r="Y176" s="28"/>
      <c r="Z176" s="28"/>
      <c r="AA176" s="28"/>
      <c r="AB176" s="28"/>
      <c r="AC176" s="28"/>
      <c r="AD176" s="28"/>
      <c r="AE176" s="28"/>
      <c r="AR176" s="179" t="s">
        <v>155</v>
      </c>
      <c r="AT176" s="179" t="s">
        <v>151</v>
      </c>
      <c r="AU176" s="179" t="s">
        <v>81</v>
      </c>
      <c r="AY176" s="15" t="s">
        <v>149</v>
      </c>
      <c r="BE176" s="180">
        <f>IF(N176="základná",J176,0)</f>
        <v>0</v>
      </c>
      <c r="BF176" s="180">
        <f>IF(N176="znížená",J176,0)</f>
        <v>0</v>
      </c>
      <c r="BG176" s="180">
        <f>IF(N176="zákl. prenesená",J176,0)</f>
        <v>0</v>
      </c>
      <c r="BH176" s="180">
        <f>IF(N176="zníž. prenesená",J176,0)</f>
        <v>0</v>
      </c>
      <c r="BI176" s="180">
        <f>IF(N176="nulová",J176,0)</f>
        <v>0</v>
      </c>
      <c r="BJ176" s="15" t="s">
        <v>156</v>
      </c>
      <c r="BK176" s="180">
        <f>ROUND(I176*H176,2)</f>
        <v>0</v>
      </c>
      <c r="BL176" s="15" t="s">
        <v>155</v>
      </c>
      <c r="BM176" s="179" t="s">
        <v>552</v>
      </c>
    </row>
    <row r="177" s="2" customFormat="1" ht="16.5" customHeight="1">
      <c r="A177" s="28"/>
      <c r="B177" s="167"/>
      <c r="C177" s="168" t="s">
        <v>73</v>
      </c>
      <c r="D177" s="168" t="s">
        <v>151</v>
      </c>
      <c r="E177" s="169" t="s">
        <v>1186</v>
      </c>
      <c r="F177" s="170" t="s">
        <v>1187</v>
      </c>
      <c r="G177" s="171" t="s">
        <v>361</v>
      </c>
      <c r="H177" s="172">
        <v>0</v>
      </c>
      <c r="I177" s="173">
        <v>21.050000000000001</v>
      </c>
      <c r="J177" s="173">
        <f>ROUND(I177*H177,2)</f>
        <v>0</v>
      </c>
      <c r="K177" s="174"/>
      <c r="L177" s="29"/>
      <c r="M177" s="175" t="s">
        <v>1</v>
      </c>
      <c r="N177" s="176" t="s">
        <v>39</v>
      </c>
      <c r="O177" s="177">
        <v>0</v>
      </c>
      <c r="P177" s="177">
        <f>O177*H177</f>
        <v>0</v>
      </c>
      <c r="Q177" s="177">
        <v>0</v>
      </c>
      <c r="R177" s="177">
        <f>Q177*H177</f>
        <v>0</v>
      </c>
      <c r="S177" s="177">
        <v>0</v>
      </c>
      <c r="T177" s="178">
        <f>S177*H177</f>
        <v>0</v>
      </c>
      <c r="U177" s="28"/>
      <c r="V177" s="28"/>
      <c r="W177" s="28"/>
      <c r="X177" s="28"/>
      <c r="Y177" s="28"/>
      <c r="Z177" s="28"/>
      <c r="AA177" s="28"/>
      <c r="AB177" s="28"/>
      <c r="AC177" s="28"/>
      <c r="AD177" s="28"/>
      <c r="AE177" s="28"/>
      <c r="AR177" s="179" t="s">
        <v>155</v>
      </c>
      <c r="AT177" s="179" t="s">
        <v>151</v>
      </c>
      <c r="AU177" s="179" t="s">
        <v>81</v>
      </c>
      <c r="AY177" s="15" t="s">
        <v>149</v>
      </c>
      <c r="BE177" s="180">
        <f>IF(N177="základná",J177,0)</f>
        <v>0</v>
      </c>
      <c r="BF177" s="180">
        <f>IF(N177="znížená",J177,0)</f>
        <v>0</v>
      </c>
      <c r="BG177" s="180">
        <f>IF(N177="zákl. prenesená",J177,0)</f>
        <v>0</v>
      </c>
      <c r="BH177" s="180">
        <f>IF(N177="zníž. prenesená",J177,0)</f>
        <v>0</v>
      </c>
      <c r="BI177" s="180">
        <f>IF(N177="nulová",J177,0)</f>
        <v>0</v>
      </c>
      <c r="BJ177" s="15" t="s">
        <v>156</v>
      </c>
      <c r="BK177" s="180">
        <f>ROUND(I177*H177,2)</f>
        <v>0</v>
      </c>
      <c r="BL177" s="15" t="s">
        <v>155</v>
      </c>
      <c r="BM177" s="179" t="s">
        <v>555</v>
      </c>
    </row>
    <row r="178" s="2" customFormat="1" ht="24.15" customHeight="1">
      <c r="A178" s="28"/>
      <c r="B178" s="167"/>
      <c r="C178" s="168" t="s">
        <v>73</v>
      </c>
      <c r="D178" s="168" t="s">
        <v>151</v>
      </c>
      <c r="E178" s="169" t="s">
        <v>1188</v>
      </c>
      <c r="F178" s="170" t="s">
        <v>1189</v>
      </c>
      <c r="G178" s="171" t="s">
        <v>1121</v>
      </c>
      <c r="H178" s="172">
        <v>2</v>
      </c>
      <c r="I178" s="173">
        <v>339.5</v>
      </c>
      <c r="J178" s="173">
        <f>ROUND(I178*H178,2)</f>
        <v>679</v>
      </c>
      <c r="K178" s="174"/>
      <c r="L178" s="29"/>
      <c r="M178" s="175" t="s">
        <v>1</v>
      </c>
      <c r="N178" s="176" t="s">
        <v>39</v>
      </c>
      <c r="O178" s="177">
        <v>0</v>
      </c>
      <c r="P178" s="177">
        <f>O178*H178</f>
        <v>0</v>
      </c>
      <c r="Q178" s="177">
        <v>0</v>
      </c>
      <c r="R178" s="177">
        <f>Q178*H178</f>
        <v>0</v>
      </c>
      <c r="S178" s="177">
        <v>0</v>
      </c>
      <c r="T178" s="178">
        <f>S178*H178</f>
        <v>0</v>
      </c>
      <c r="U178" s="28"/>
      <c r="V178" s="28"/>
      <c r="W178" s="28"/>
      <c r="X178" s="28"/>
      <c r="Y178" s="28"/>
      <c r="Z178" s="28"/>
      <c r="AA178" s="28"/>
      <c r="AB178" s="28"/>
      <c r="AC178" s="28"/>
      <c r="AD178" s="28"/>
      <c r="AE178" s="28"/>
      <c r="AR178" s="179" t="s">
        <v>155</v>
      </c>
      <c r="AT178" s="179" t="s">
        <v>151</v>
      </c>
      <c r="AU178" s="179" t="s">
        <v>81</v>
      </c>
      <c r="AY178" s="15" t="s">
        <v>149</v>
      </c>
      <c r="BE178" s="180">
        <f>IF(N178="základná",J178,0)</f>
        <v>0</v>
      </c>
      <c r="BF178" s="180">
        <f>IF(N178="znížená",J178,0)</f>
        <v>679</v>
      </c>
      <c r="BG178" s="180">
        <f>IF(N178="zákl. prenesená",J178,0)</f>
        <v>0</v>
      </c>
      <c r="BH178" s="180">
        <f>IF(N178="zníž. prenesená",J178,0)</f>
        <v>0</v>
      </c>
      <c r="BI178" s="180">
        <f>IF(N178="nulová",J178,0)</f>
        <v>0</v>
      </c>
      <c r="BJ178" s="15" t="s">
        <v>156</v>
      </c>
      <c r="BK178" s="180">
        <f>ROUND(I178*H178,2)</f>
        <v>679</v>
      </c>
      <c r="BL178" s="15" t="s">
        <v>155</v>
      </c>
      <c r="BM178" s="179" t="s">
        <v>558</v>
      </c>
    </row>
    <row r="179" s="2" customFormat="1" ht="16.5" customHeight="1">
      <c r="A179" s="28"/>
      <c r="B179" s="167"/>
      <c r="C179" s="168" t="s">
        <v>73</v>
      </c>
      <c r="D179" s="168" t="s">
        <v>151</v>
      </c>
      <c r="E179" s="169" t="s">
        <v>1190</v>
      </c>
      <c r="F179" s="170" t="s">
        <v>1191</v>
      </c>
      <c r="G179" s="171" t="s">
        <v>1121</v>
      </c>
      <c r="H179" s="172">
        <v>2</v>
      </c>
      <c r="I179" s="173">
        <v>339.5</v>
      </c>
      <c r="J179" s="173">
        <f>ROUND(I179*H179,2)</f>
        <v>679</v>
      </c>
      <c r="K179" s="174"/>
      <c r="L179" s="29"/>
      <c r="M179" s="175" t="s">
        <v>1</v>
      </c>
      <c r="N179" s="176" t="s">
        <v>39</v>
      </c>
      <c r="O179" s="177">
        <v>0</v>
      </c>
      <c r="P179" s="177">
        <f>O179*H179</f>
        <v>0</v>
      </c>
      <c r="Q179" s="177">
        <v>0</v>
      </c>
      <c r="R179" s="177">
        <f>Q179*H179</f>
        <v>0</v>
      </c>
      <c r="S179" s="177">
        <v>0</v>
      </c>
      <c r="T179" s="178">
        <f>S179*H179</f>
        <v>0</v>
      </c>
      <c r="U179" s="28"/>
      <c r="V179" s="28"/>
      <c r="W179" s="28"/>
      <c r="X179" s="28"/>
      <c r="Y179" s="28"/>
      <c r="Z179" s="28"/>
      <c r="AA179" s="28"/>
      <c r="AB179" s="28"/>
      <c r="AC179" s="28"/>
      <c r="AD179" s="28"/>
      <c r="AE179" s="28"/>
      <c r="AR179" s="179" t="s">
        <v>155</v>
      </c>
      <c r="AT179" s="179" t="s">
        <v>151</v>
      </c>
      <c r="AU179" s="179" t="s">
        <v>81</v>
      </c>
      <c r="AY179" s="15" t="s">
        <v>149</v>
      </c>
      <c r="BE179" s="180">
        <f>IF(N179="základná",J179,0)</f>
        <v>0</v>
      </c>
      <c r="BF179" s="180">
        <f>IF(N179="znížená",J179,0)</f>
        <v>679</v>
      </c>
      <c r="BG179" s="180">
        <f>IF(N179="zákl. prenesená",J179,0)</f>
        <v>0</v>
      </c>
      <c r="BH179" s="180">
        <f>IF(N179="zníž. prenesená",J179,0)</f>
        <v>0</v>
      </c>
      <c r="BI179" s="180">
        <f>IF(N179="nulová",J179,0)</f>
        <v>0</v>
      </c>
      <c r="BJ179" s="15" t="s">
        <v>156</v>
      </c>
      <c r="BK179" s="180">
        <f>ROUND(I179*H179,2)</f>
        <v>679</v>
      </c>
      <c r="BL179" s="15" t="s">
        <v>155</v>
      </c>
      <c r="BM179" s="179" t="s">
        <v>561</v>
      </c>
    </row>
    <row r="180" s="2" customFormat="1" ht="24.15" customHeight="1">
      <c r="A180" s="28"/>
      <c r="B180" s="167"/>
      <c r="C180" s="168" t="s">
        <v>73</v>
      </c>
      <c r="D180" s="168" t="s">
        <v>151</v>
      </c>
      <c r="E180" s="169" t="s">
        <v>1192</v>
      </c>
      <c r="F180" s="170" t="s">
        <v>1193</v>
      </c>
      <c r="G180" s="171" t="s">
        <v>1121</v>
      </c>
      <c r="H180" s="172">
        <v>1</v>
      </c>
      <c r="I180" s="173">
        <v>339.5</v>
      </c>
      <c r="J180" s="173">
        <f>ROUND(I180*H180,2)</f>
        <v>339.5</v>
      </c>
      <c r="K180" s="174"/>
      <c r="L180" s="29"/>
      <c r="M180" s="175" t="s">
        <v>1</v>
      </c>
      <c r="N180" s="176" t="s">
        <v>39</v>
      </c>
      <c r="O180" s="177">
        <v>0</v>
      </c>
      <c r="P180" s="177">
        <f>O180*H180</f>
        <v>0</v>
      </c>
      <c r="Q180" s="177">
        <v>0</v>
      </c>
      <c r="R180" s="177">
        <f>Q180*H180</f>
        <v>0</v>
      </c>
      <c r="S180" s="177">
        <v>0</v>
      </c>
      <c r="T180" s="178">
        <f>S180*H180</f>
        <v>0</v>
      </c>
      <c r="U180" s="28"/>
      <c r="V180" s="28"/>
      <c r="W180" s="28"/>
      <c r="X180" s="28"/>
      <c r="Y180" s="28"/>
      <c r="Z180" s="28"/>
      <c r="AA180" s="28"/>
      <c r="AB180" s="28"/>
      <c r="AC180" s="28"/>
      <c r="AD180" s="28"/>
      <c r="AE180" s="28"/>
      <c r="AR180" s="179" t="s">
        <v>155</v>
      </c>
      <c r="AT180" s="179" t="s">
        <v>151</v>
      </c>
      <c r="AU180" s="179" t="s">
        <v>81</v>
      </c>
      <c r="AY180" s="15" t="s">
        <v>149</v>
      </c>
      <c r="BE180" s="180">
        <f>IF(N180="základná",J180,0)</f>
        <v>0</v>
      </c>
      <c r="BF180" s="180">
        <f>IF(N180="znížená",J180,0)</f>
        <v>339.5</v>
      </c>
      <c r="BG180" s="180">
        <f>IF(N180="zákl. prenesená",J180,0)</f>
        <v>0</v>
      </c>
      <c r="BH180" s="180">
        <f>IF(N180="zníž. prenesená",J180,0)</f>
        <v>0</v>
      </c>
      <c r="BI180" s="180">
        <f>IF(N180="nulová",J180,0)</f>
        <v>0</v>
      </c>
      <c r="BJ180" s="15" t="s">
        <v>156</v>
      </c>
      <c r="BK180" s="180">
        <f>ROUND(I180*H180,2)</f>
        <v>339.5</v>
      </c>
      <c r="BL180" s="15" t="s">
        <v>155</v>
      </c>
      <c r="BM180" s="179" t="s">
        <v>564</v>
      </c>
    </row>
    <row r="181" s="12" customFormat="1" ht="25.92" customHeight="1">
      <c r="A181" s="12"/>
      <c r="B181" s="157"/>
      <c r="C181" s="12"/>
      <c r="D181" s="158" t="s">
        <v>72</v>
      </c>
      <c r="E181" s="159" t="s">
        <v>237</v>
      </c>
      <c r="F181" s="159" t="s">
        <v>1194</v>
      </c>
      <c r="G181" s="12"/>
      <c r="H181" s="12"/>
      <c r="I181" s="12"/>
      <c r="J181" s="160">
        <f>BK181</f>
        <v>10891.119999999999</v>
      </c>
      <c r="K181" s="12"/>
      <c r="L181" s="157"/>
      <c r="M181" s="161"/>
      <c r="N181" s="162"/>
      <c r="O181" s="162"/>
      <c r="P181" s="163">
        <f>SUM(P182:P186)</f>
        <v>91.155000000000001</v>
      </c>
      <c r="Q181" s="162"/>
      <c r="R181" s="163">
        <f>SUM(R182:R186)</f>
        <v>0</v>
      </c>
      <c r="S181" s="162"/>
      <c r="T181" s="164">
        <f>SUM(T182:T186)</f>
        <v>0</v>
      </c>
      <c r="U181" s="12"/>
      <c r="V181" s="12"/>
      <c r="W181" s="12"/>
      <c r="X181" s="12"/>
      <c r="Y181" s="12"/>
      <c r="Z181" s="12"/>
      <c r="AA181" s="12"/>
      <c r="AB181" s="12"/>
      <c r="AC181" s="12"/>
      <c r="AD181" s="12"/>
      <c r="AE181" s="12"/>
      <c r="AR181" s="158" t="s">
        <v>81</v>
      </c>
      <c r="AT181" s="165" t="s">
        <v>72</v>
      </c>
      <c r="AU181" s="165" t="s">
        <v>73</v>
      </c>
      <c r="AY181" s="158" t="s">
        <v>149</v>
      </c>
      <c r="BK181" s="166">
        <f>SUM(BK182:BK186)</f>
        <v>10891.119999999999</v>
      </c>
    </row>
    <row r="182" s="2" customFormat="1" ht="24.15" customHeight="1">
      <c r="A182" s="28"/>
      <c r="B182" s="167"/>
      <c r="C182" s="168" t="s">
        <v>73</v>
      </c>
      <c r="D182" s="168" t="s">
        <v>151</v>
      </c>
      <c r="E182" s="169" t="s">
        <v>1195</v>
      </c>
      <c r="F182" s="170" t="s">
        <v>1196</v>
      </c>
      <c r="G182" s="171" t="s">
        <v>161</v>
      </c>
      <c r="H182" s="172">
        <v>21</v>
      </c>
      <c r="I182" s="173">
        <v>15.27</v>
      </c>
      <c r="J182" s="173">
        <f>ROUND(I182*H182,2)</f>
        <v>320.67000000000002</v>
      </c>
      <c r="K182" s="174"/>
      <c r="L182" s="29"/>
      <c r="M182" s="175" t="s">
        <v>1</v>
      </c>
      <c r="N182" s="176" t="s">
        <v>39</v>
      </c>
      <c r="O182" s="177">
        <v>0</v>
      </c>
      <c r="P182" s="177">
        <f>O182*H182</f>
        <v>0</v>
      </c>
      <c r="Q182" s="177">
        <v>0</v>
      </c>
      <c r="R182" s="177">
        <f>Q182*H182</f>
        <v>0</v>
      </c>
      <c r="S182" s="177">
        <v>0</v>
      </c>
      <c r="T182" s="178">
        <f>S182*H182</f>
        <v>0</v>
      </c>
      <c r="U182" s="28"/>
      <c r="V182" s="28"/>
      <c r="W182" s="28"/>
      <c r="X182" s="28"/>
      <c r="Y182" s="28"/>
      <c r="Z182" s="28"/>
      <c r="AA182" s="28"/>
      <c r="AB182" s="28"/>
      <c r="AC182" s="28"/>
      <c r="AD182" s="28"/>
      <c r="AE182" s="28"/>
      <c r="AR182" s="179" t="s">
        <v>155</v>
      </c>
      <c r="AT182" s="179" t="s">
        <v>151</v>
      </c>
      <c r="AU182" s="179" t="s">
        <v>81</v>
      </c>
      <c r="AY182" s="15" t="s">
        <v>149</v>
      </c>
      <c r="BE182" s="180">
        <f>IF(N182="základná",J182,0)</f>
        <v>0</v>
      </c>
      <c r="BF182" s="180">
        <f>IF(N182="znížená",J182,0)</f>
        <v>320.67000000000002</v>
      </c>
      <c r="BG182" s="180">
        <f>IF(N182="zákl. prenesená",J182,0)</f>
        <v>0</v>
      </c>
      <c r="BH182" s="180">
        <f>IF(N182="zníž. prenesená",J182,0)</f>
        <v>0</v>
      </c>
      <c r="BI182" s="180">
        <f>IF(N182="nulová",J182,0)</f>
        <v>0</v>
      </c>
      <c r="BJ182" s="15" t="s">
        <v>156</v>
      </c>
      <c r="BK182" s="180">
        <f>ROUND(I182*H182,2)</f>
        <v>320.67000000000002</v>
      </c>
      <c r="BL182" s="15" t="s">
        <v>155</v>
      </c>
      <c r="BM182" s="179" t="s">
        <v>567</v>
      </c>
    </row>
    <row r="183" s="2" customFormat="1" ht="21.75" customHeight="1">
      <c r="A183" s="28"/>
      <c r="B183" s="167"/>
      <c r="C183" s="168" t="s">
        <v>276</v>
      </c>
      <c r="D183" s="168" t="s">
        <v>151</v>
      </c>
      <c r="E183" s="169" t="s">
        <v>1197</v>
      </c>
      <c r="F183" s="170" t="s">
        <v>1198</v>
      </c>
      <c r="G183" s="171" t="s">
        <v>361</v>
      </c>
      <c r="H183" s="172">
        <v>10</v>
      </c>
      <c r="I183" s="173">
        <v>27.5</v>
      </c>
      <c r="J183" s="173">
        <f>ROUND(I183*H183,2)</f>
        <v>275</v>
      </c>
      <c r="K183" s="174"/>
      <c r="L183" s="29"/>
      <c r="M183" s="175" t="s">
        <v>1</v>
      </c>
      <c r="N183" s="176" t="s">
        <v>39</v>
      </c>
      <c r="O183" s="177">
        <v>0.309</v>
      </c>
      <c r="P183" s="177">
        <f>O183*H183</f>
        <v>3.0899999999999999</v>
      </c>
      <c r="Q183" s="177">
        <v>0</v>
      </c>
      <c r="R183" s="177">
        <f>Q183*H183</f>
        <v>0</v>
      </c>
      <c r="S183" s="177">
        <v>0</v>
      </c>
      <c r="T183" s="178">
        <f>S183*H183</f>
        <v>0</v>
      </c>
      <c r="U183" s="28"/>
      <c r="V183" s="28"/>
      <c r="W183" s="28"/>
      <c r="X183" s="28"/>
      <c r="Y183" s="28"/>
      <c r="Z183" s="28"/>
      <c r="AA183" s="28"/>
      <c r="AB183" s="28"/>
      <c r="AC183" s="28"/>
      <c r="AD183" s="28"/>
      <c r="AE183" s="28"/>
      <c r="AR183" s="179" t="s">
        <v>155</v>
      </c>
      <c r="AT183" s="179" t="s">
        <v>151</v>
      </c>
      <c r="AU183" s="179" t="s">
        <v>81</v>
      </c>
      <c r="AY183" s="15" t="s">
        <v>149</v>
      </c>
      <c r="BE183" s="180">
        <f>IF(N183="základná",J183,0)</f>
        <v>0</v>
      </c>
      <c r="BF183" s="180">
        <f>IF(N183="znížená",J183,0)</f>
        <v>275</v>
      </c>
      <c r="BG183" s="180">
        <f>IF(N183="zákl. prenesená",J183,0)</f>
        <v>0</v>
      </c>
      <c r="BH183" s="180">
        <f>IF(N183="zníž. prenesená",J183,0)</f>
        <v>0</v>
      </c>
      <c r="BI183" s="180">
        <f>IF(N183="nulová",J183,0)</f>
        <v>0</v>
      </c>
      <c r="BJ183" s="15" t="s">
        <v>156</v>
      </c>
      <c r="BK183" s="180">
        <f>ROUND(I183*H183,2)</f>
        <v>275</v>
      </c>
      <c r="BL183" s="15" t="s">
        <v>155</v>
      </c>
      <c r="BM183" s="179" t="s">
        <v>1199</v>
      </c>
    </row>
    <row r="184" s="2" customFormat="1" ht="16.5" customHeight="1">
      <c r="A184" s="28"/>
      <c r="B184" s="167"/>
      <c r="C184" s="168" t="s">
        <v>229</v>
      </c>
      <c r="D184" s="168" t="s">
        <v>151</v>
      </c>
      <c r="E184" s="169" t="s">
        <v>1200</v>
      </c>
      <c r="F184" s="170" t="s">
        <v>1201</v>
      </c>
      <c r="G184" s="171" t="s">
        <v>361</v>
      </c>
      <c r="H184" s="172">
        <v>285</v>
      </c>
      <c r="I184" s="173">
        <v>21.969999999999999</v>
      </c>
      <c r="J184" s="173">
        <f>ROUND(I184*H184,2)</f>
        <v>6261.4499999999998</v>
      </c>
      <c r="K184" s="174"/>
      <c r="L184" s="29"/>
      <c r="M184" s="175" t="s">
        <v>1</v>
      </c>
      <c r="N184" s="176" t="s">
        <v>39</v>
      </c>
      <c r="O184" s="177">
        <v>0.309</v>
      </c>
      <c r="P184" s="177">
        <f>O184*H184</f>
        <v>88.064999999999998</v>
      </c>
      <c r="Q184" s="177">
        <v>0</v>
      </c>
      <c r="R184" s="177">
        <f>Q184*H184</f>
        <v>0</v>
      </c>
      <c r="S184" s="177">
        <v>0</v>
      </c>
      <c r="T184" s="178">
        <f>S184*H184</f>
        <v>0</v>
      </c>
      <c r="U184" s="28"/>
      <c r="V184" s="28"/>
      <c r="W184" s="28"/>
      <c r="X184" s="28"/>
      <c r="Y184" s="28"/>
      <c r="Z184" s="28"/>
      <c r="AA184" s="28"/>
      <c r="AB184" s="28"/>
      <c r="AC184" s="28"/>
      <c r="AD184" s="28"/>
      <c r="AE184" s="28"/>
      <c r="AR184" s="179" t="s">
        <v>155</v>
      </c>
      <c r="AT184" s="179" t="s">
        <v>151</v>
      </c>
      <c r="AU184" s="179" t="s">
        <v>81</v>
      </c>
      <c r="AY184" s="15" t="s">
        <v>149</v>
      </c>
      <c r="BE184" s="180">
        <f>IF(N184="základná",J184,0)</f>
        <v>0</v>
      </c>
      <c r="BF184" s="180">
        <f>IF(N184="znížená",J184,0)</f>
        <v>6261.4499999999998</v>
      </c>
      <c r="BG184" s="180">
        <f>IF(N184="zákl. prenesená",J184,0)</f>
        <v>0</v>
      </c>
      <c r="BH184" s="180">
        <f>IF(N184="zníž. prenesená",J184,0)</f>
        <v>0</v>
      </c>
      <c r="BI184" s="180">
        <f>IF(N184="nulová",J184,0)</f>
        <v>0</v>
      </c>
      <c r="BJ184" s="15" t="s">
        <v>156</v>
      </c>
      <c r="BK184" s="180">
        <f>ROUND(I184*H184,2)</f>
        <v>6261.4499999999998</v>
      </c>
      <c r="BL184" s="15" t="s">
        <v>155</v>
      </c>
      <c r="BM184" s="179" t="s">
        <v>1202</v>
      </c>
    </row>
    <row r="185" s="2" customFormat="1" ht="24.15" customHeight="1">
      <c r="A185" s="28"/>
      <c r="B185" s="167"/>
      <c r="C185" s="168" t="s">
        <v>73</v>
      </c>
      <c r="D185" s="168" t="s">
        <v>151</v>
      </c>
      <c r="E185" s="169" t="s">
        <v>1203</v>
      </c>
      <c r="F185" s="170" t="s">
        <v>1204</v>
      </c>
      <c r="G185" s="171" t="s">
        <v>161</v>
      </c>
      <c r="H185" s="172">
        <v>250</v>
      </c>
      <c r="I185" s="173">
        <v>10.32</v>
      </c>
      <c r="J185" s="173">
        <f>ROUND(I185*H185,2)</f>
        <v>2580</v>
      </c>
      <c r="K185" s="174"/>
      <c r="L185" s="29"/>
      <c r="M185" s="175" t="s">
        <v>1</v>
      </c>
      <c r="N185" s="176" t="s">
        <v>39</v>
      </c>
      <c r="O185" s="177">
        <v>0</v>
      </c>
      <c r="P185" s="177">
        <f>O185*H185</f>
        <v>0</v>
      </c>
      <c r="Q185" s="177">
        <v>0</v>
      </c>
      <c r="R185" s="177">
        <f>Q185*H185</f>
        <v>0</v>
      </c>
      <c r="S185" s="177">
        <v>0</v>
      </c>
      <c r="T185" s="178">
        <f>S185*H185</f>
        <v>0</v>
      </c>
      <c r="U185" s="28"/>
      <c r="V185" s="28"/>
      <c r="W185" s="28"/>
      <c r="X185" s="28"/>
      <c r="Y185" s="28"/>
      <c r="Z185" s="28"/>
      <c r="AA185" s="28"/>
      <c r="AB185" s="28"/>
      <c r="AC185" s="28"/>
      <c r="AD185" s="28"/>
      <c r="AE185" s="28"/>
      <c r="AR185" s="179" t="s">
        <v>155</v>
      </c>
      <c r="AT185" s="179" t="s">
        <v>151</v>
      </c>
      <c r="AU185" s="179" t="s">
        <v>81</v>
      </c>
      <c r="AY185" s="15" t="s">
        <v>149</v>
      </c>
      <c r="BE185" s="180">
        <f>IF(N185="základná",J185,0)</f>
        <v>0</v>
      </c>
      <c r="BF185" s="180">
        <f>IF(N185="znížená",J185,0)</f>
        <v>2580</v>
      </c>
      <c r="BG185" s="180">
        <f>IF(N185="zákl. prenesená",J185,0)</f>
        <v>0</v>
      </c>
      <c r="BH185" s="180">
        <f>IF(N185="zníž. prenesená",J185,0)</f>
        <v>0</v>
      </c>
      <c r="BI185" s="180">
        <f>IF(N185="nulová",J185,0)</f>
        <v>0</v>
      </c>
      <c r="BJ185" s="15" t="s">
        <v>156</v>
      </c>
      <c r="BK185" s="180">
        <f>ROUND(I185*H185,2)</f>
        <v>2580</v>
      </c>
      <c r="BL185" s="15" t="s">
        <v>155</v>
      </c>
      <c r="BM185" s="179" t="s">
        <v>570</v>
      </c>
    </row>
    <row r="186" s="2" customFormat="1" ht="24.15" customHeight="1">
      <c r="A186" s="28"/>
      <c r="B186" s="167"/>
      <c r="C186" s="168" t="s">
        <v>73</v>
      </c>
      <c r="D186" s="168" t="s">
        <v>151</v>
      </c>
      <c r="E186" s="169" t="s">
        <v>1205</v>
      </c>
      <c r="F186" s="170" t="s">
        <v>1206</v>
      </c>
      <c r="G186" s="171" t="s">
        <v>161</v>
      </c>
      <c r="H186" s="172">
        <v>200</v>
      </c>
      <c r="I186" s="173">
        <v>7.2699999999999996</v>
      </c>
      <c r="J186" s="173">
        <f>ROUND(I186*H186,2)</f>
        <v>1454</v>
      </c>
      <c r="K186" s="174"/>
      <c r="L186" s="29"/>
      <c r="M186" s="175" t="s">
        <v>1</v>
      </c>
      <c r="N186" s="176" t="s">
        <v>39</v>
      </c>
      <c r="O186" s="177">
        <v>0</v>
      </c>
      <c r="P186" s="177">
        <f>O186*H186</f>
        <v>0</v>
      </c>
      <c r="Q186" s="177">
        <v>0</v>
      </c>
      <c r="R186" s="177">
        <f>Q186*H186</f>
        <v>0</v>
      </c>
      <c r="S186" s="177">
        <v>0</v>
      </c>
      <c r="T186" s="178">
        <f>S186*H186</f>
        <v>0</v>
      </c>
      <c r="U186" s="28"/>
      <c r="V186" s="28"/>
      <c r="W186" s="28"/>
      <c r="X186" s="28"/>
      <c r="Y186" s="28"/>
      <c r="Z186" s="28"/>
      <c r="AA186" s="28"/>
      <c r="AB186" s="28"/>
      <c r="AC186" s="28"/>
      <c r="AD186" s="28"/>
      <c r="AE186" s="28"/>
      <c r="AR186" s="179" t="s">
        <v>155</v>
      </c>
      <c r="AT186" s="179" t="s">
        <v>151</v>
      </c>
      <c r="AU186" s="179" t="s">
        <v>81</v>
      </c>
      <c r="AY186" s="15" t="s">
        <v>149</v>
      </c>
      <c r="BE186" s="180">
        <f>IF(N186="základná",J186,0)</f>
        <v>0</v>
      </c>
      <c r="BF186" s="180">
        <f>IF(N186="znížená",J186,0)</f>
        <v>1454</v>
      </c>
      <c r="BG186" s="180">
        <f>IF(N186="zákl. prenesená",J186,0)</f>
        <v>0</v>
      </c>
      <c r="BH186" s="180">
        <f>IF(N186="zníž. prenesená",J186,0)</f>
        <v>0</v>
      </c>
      <c r="BI186" s="180">
        <f>IF(N186="nulová",J186,0)</f>
        <v>0</v>
      </c>
      <c r="BJ186" s="15" t="s">
        <v>156</v>
      </c>
      <c r="BK186" s="180">
        <f>ROUND(I186*H186,2)</f>
        <v>1454</v>
      </c>
      <c r="BL186" s="15" t="s">
        <v>155</v>
      </c>
      <c r="BM186" s="179" t="s">
        <v>573</v>
      </c>
    </row>
    <row r="187" s="12" customFormat="1" ht="25.92" customHeight="1">
      <c r="A187" s="12"/>
      <c r="B187" s="157"/>
      <c r="C187" s="12"/>
      <c r="D187" s="158" t="s">
        <v>72</v>
      </c>
      <c r="E187" s="159" t="s">
        <v>239</v>
      </c>
      <c r="F187" s="159" t="s">
        <v>1207</v>
      </c>
      <c r="G187" s="12"/>
      <c r="H187" s="12"/>
      <c r="I187" s="12"/>
      <c r="J187" s="160">
        <f>BK187</f>
        <v>12104.369999999999</v>
      </c>
      <c r="K187" s="12"/>
      <c r="L187" s="157"/>
      <c r="M187" s="161"/>
      <c r="N187" s="162"/>
      <c r="O187" s="162"/>
      <c r="P187" s="163">
        <f>SUM(P188:P200)</f>
        <v>0</v>
      </c>
      <c r="Q187" s="162"/>
      <c r="R187" s="163">
        <f>SUM(R188:R200)</f>
        <v>0</v>
      </c>
      <c r="S187" s="162"/>
      <c r="T187" s="164">
        <f>SUM(T188:T200)</f>
        <v>0</v>
      </c>
      <c r="U187" s="12"/>
      <c r="V187" s="12"/>
      <c r="W187" s="12"/>
      <c r="X187" s="12"/>
      <c r="Y187" s="12"/>
      <c r="Z187" s="12"/>
      <c r="AA187" s="12"/>
      <c r="AB187" s="12"/>
      <c r="AC187" s="12"/>
      <c r="AD187" s="12"/>
      <c r="AE187" s="12"/>
      <c r="AR187" s="158" t="s">
        <v>81</v>
      </c>
      <c r="AT187" s="165" t="s">
        <v>72</v>
      </c>
      <c r="AU187" s="165" t="s">
        <v>73</v>
      </c>
      <c r="AY187" s="158" t="s">
        <v>149</v>
      </c>
      <c r="BK187" s="166">
        <f>SUM(BK188:BK200)</f>
        <v>12104.369999999999</v>
      </c>
    </row>
    <row r="188" s="2" customFormat="1" ht="21.75" customHeight="1">
      <c r="A188" s="28"/>
      <c r="B188" s="167"/>
      <c r="C188" s="168" t="s">
        <v>73</v>
      </c>
      <c r="D188" s="168" t="s">
        <v>151</v>
      </c>
      <c r="E188" s="169" t="s">
        <v>1208</v>
      </c>
      <c r="F188" s="170" t="s">
        <v>1209</v>
      </c>
      <c r="G188" s="171" t="s">
        <v>161</v>
      </c>
      <c r="H188" s="172">
        <v>0</v>
      </c>
      <c r="I188" s="173">
        <v>0</v>
      </c>
      <c r="J188" s="173">
        <f>ROUND(I188*H188,2)</f>
        <v>0</v>
      </c>
      <c r="K188" s="174"/>
      <c r="L188" s="29"/>
      <c r="M188" s="175" t="s">
        <v>1</v>
      </c>
      <c r="N188" s="176" t="s">
        <v>39</v>
      </c>
      <c r="O188" s="177">
        <v>0</v>
      </c>
      <c r="P188" s="177">
        <f>O188*H188</f>
        <v>0</v>
      </c>
      <c r="Q188" s="177">
        <v>0</v>
      </c>
      <c r="R188" s="177">
        <f>Q188*H188</f>
        <v>0</v>
      </c>
      <c r="S188" s="177">
        <v>0</v>
      </c>
      <c r="T188" s="178">
        <f>S188*H188</f>
        <v>0</v>
      </c>
      <c r="U188" s="28"/>
      <c r="V188" s="28"/>
      <c r="W188" s="28"/>
      <c r="X188" s="28"/>
      <c r="Y188" s="28"/>
      <c r="Z188" s="28"/>
      <c r="AA188" s="28"/>
      <c r="AB188" s="28"/>
      <c r="AC188" s="28"/>
      <c r="AD188" s="28"/>
      <c r="AE188" s="28"/>
      <c r="AR188" s="179" t="s">
        <v>155</v>
      </c>
      <c r="AT188" s="179" t="s">
        <v>151</v>
      </c>
      <c r="AU188" s="179" t="s">
        <v>81</v>
      </c>
      <c r="AY188" s="15" t="s">
        <v>149</v>
      </c>
      <c r="BE188" s="180">
        <f>IF(N188="základná",J188,0)</f>
        <v>0</v>
      </c>
      <c r="BF188" s="180">
        <f>IF(N188="znížená",J188,0)</f>
        <v>0</v>
      </c>
      <c r="BG188" s="180">
        <f>IF(N188="zákl. prenesená",J188,0)</f>
        <v>0</v>
      </c>
      <c r="BH188" s="180">
        <f>IF(N188="zníž. prenesená",J188,0)</f>
        <v>0</v>
      </c>
      <c r="BI188" s="180">
        <f>IF(N188="nulová",J188,0)</f>
        <v>0</v>
      </c>
      <c r="BJ188" s="15" t="s">
        <v>156</v>
      </c>
      <c r="BK188" s="180">
        <f>ROUND(I188*H188,2)</f>
        <v>0</v>
      </c>
      <c r="BL188" s="15" t="s">
        <v>155</v>
      </c>
      <c r="BM188" s="179" t="s">
        <v>576</v>
      </c>
    </row>
    <row r="189" s="2" customFormat="1" ht="16.5" customHeight="1">
      <c r="A189" s="28"/>
      <c r="B189" s="167"/>
      <c r="C189" s="168" t="s">
        <v>73</v>
      </c>
      <c r="D189" s="168" t="s">
        <v>151</v>
      </c>
      <c r="E189" s="169" t="s">
        <v>1210</v>
      </c>
      <c r="F189" s="170" t="s">
        <v>1211</v>
      </c>
      <c r="G189" s="171" t="s">
        <v>161</v>
      </c>
      <c r="H189" s="172">
        <v>0</v>
      </c>
      <c r="I189" s="173">
        <v>0</v>
      </c>
      <c r="J189" s="173">
        <f>ROUND(I189*H189,2)</f>
        <v>0</v>
      </c>
      <c r="K189" s="174"/>
      <c r="L189" s="29"/>
      <c r="M189" s="175" t="s">
        <v>1</v>
      </c>
      <c r="N189" s="176" t="s">
        <v>39</v>
      </c>
      <c r="O189" s="177">
        <v>0</v>
      </c>
      <c r="P189" s="177">
        <f>O189*H189</f>
        <v>0</v>
      </c>
      <c r="Q189" s="177">
        <v>0</v>
      </c>
      <c r="R189" s="177">
        <f>Q189*H189</f>
        <v>0</v>
      </c>
      <c r="S189" s="177">
        <v>0</v>
      </c>
      <c r="T189" s="178">
        <f>S189*H189</f>
        <v>0</v>
      </c>
      <c r="U189" s="28"/>
      <c r="V189" s="28"/>
      <c r="W189" s="28"/>
      <c r="X189" s="28"/>
      <c r="Y189" s="28"/>
      <c r="Z189" s="28"/>
      <c r="AA189" s="28"/>
      <c r="AB189" s="28"/>
      <c r="AC189" s="28"/>
      <c r="AD189" s="28"/>
      <c r="AE189" s="28"/>
      <c r="AR189" s="179" t="s">
        <v>155</v>
      </c>
      <c r="AT189" s="179" t="s">
        <v>151</v>
      </c>
      <c r="AU189" s="179" t="s">
        <v>81</v>
      </c>
      <c r="AY189" s="15" t="s">
        <v>149</v>
      </c>
      <c r="BE189" s="180">
        <f>IF(N189="základná",J189,0)</f>
        <v>0</v>
      </c>
      <c r="BF189" s="180">
        <f>IF(N189="znížená",J189,0)</f>
        <v>0</v>
      </c>
      <c r="BG189" s="180">
        <f>IF(N189="zákl. prenesená",J189,0)</f>
        <v>0</v>
      </c>
      <c r="BH189" s="180">
        <f>IF(N189="zníž. prenesená",J189,0)</f>
        <v>0</v>
      </c>
      <c r="BI189" s="180">
        <f>IF(N189="nulová",J189,0)</f>
        <v>0</v>
      </c>
      <c r="BJ189" s="15" t="s">
        <v>156</v>
      </c>
      <c r="BK189" s="180">
        <f>ROUND(I189*H189,2)</f>
        <v>0</v>
      </c>
      <c r="BL189" s="15" t="s">
        <v>155</v>
      </c>
      <c r="BM189" s="179" t="s">
        <v>579</v>
      </c>
    </row>
    <row r="190" s="2" customFormat="1" ht="16.5" customHeight="1">
      <c r="A190" s="28"/>
      <c r="B190" s="167"/>
      <c r="C190" s="168" t="s">
        <v>73</v>
      </c>
      <c r="D190" s="168" t="s">
        <v>151</v>
      </c>
      <c r="E190" s="169" t="s">
        <v>1212</v>
      </c>
      <c r="F190" s="170" t="s">
        <v>1213</v>
      </c>
      <c r="G190" s="171" t="s">
        <v>161</v>
      </c>
      <c r="H190" s="172">
        <v>130</v>
      </c>
      <c r="I190" s="173">
        <v>1.3999999999999999</v>
      </c>
      <c r="J190" s="173">
        <f>ROUND(I190*H190,2)</f>
        <v>182</v>
      </c>
      <c r="K190" s="174"/>
      <c r="L190" s="29"/>
      <c r="M190" s="175" t="s">
        <v>1</v>
      </c>
      <c r="N190" s="176" t="s">
        <v>39</v>
      </c>
      <c r="O190" s="177">
        <v>0</v>
      </c>
      <c r="P190" s="177">
        <f>O190*H190</f>
        <v>0</v>
      </c>
      <c r="Q190" s="177">
        <v>0</v>
      </c>
      <c r="R190" s="177">
        <f>Q190*H190</f>
        <v>0</v>
      </c>
      <c r="S190" s="177">
        <v>0</v>
      </c>
      <c r="T190" s="178">
        <f>S190*H190</f>
        <v>0</v>
      </c>
      <c r="U190" s="28"/>
      <c r="V190" s="28"/>
      <c r="W190" s="28"/>
      <c r="X190" s="28"/>
      <c r="Y190" s="28"/>
      <c r="Z190" s="28"/>
      <c r="AA190" s="28"/>
      <c r="AB190" s="28"/>
      <c r="AC190" s="28"/>
      <c r="AD190" s="28"/>
      <c r="AE190" s="28"/>
      <c r="AR190" s="179" t="s">
        <v>155</v>
      </c>
      <c r="AT190" s="179" t="s">
        <v>151</v>
      </c>
      <c r="AU190" s="179" t="s">
        <v>81</v>
      </c>
      <c r="AY190" s="15" t="s">
        <v>149</v>
      </c>
      <c r="BE190" s="180">
        <f>IF(N190="základná",J190,0)</f>
        <v>0</v>
      </c>
      <c r="BF190" s="180">
        <f>IF(N190="znížená",J190,0)</f>
        <v>182</v>
      </c>
      <c r="BG190" s="180">
        <f>IF(N190="zákl. prenesená",J190,0)</f>
        <v>0</v>
      </c>
      <c r="BH190" s="180">
        <f>IF(N190="zníž. prenesená",J190,0)</f>
        <v>0</v>
      </c>
      <c r="BI190" s="180">
        <f>IF(N190="nulová",J190,0)</f>
        <v>0</v>
      </c>
      <c r="BJ190" s="15" t="s">
        <v>156</v>
      </c>
      <c r="BK190" s="180">
        <f>ROUND(I190*H190,2)</f>
        <v>182</v>
      </c>
      <c r="BL190" s="15" t="s">
        <v>155</v>
      </c>
      <c r="BM190" s="179" t="s">
        <v>582</v>
      </c>
    </row>
    <row r="191" s="2" customFormat="1" ht="16.5" customHeight="1">
      <c r="A191" s="28"/>
      <c r="B191" s="167"/>
      <c r="C191" s="168" t="s">
        <v>73</v>
      </c>
      <c r="D191" s="168" t="s">
        <v>151</v>
      </c>
      <c r="E191" s="169" t="s">
        <v>1214</v>
      </c>
      <c r="F191" s="170" t="s">
        <v>1215</v>
      </c>
      <c r="G191" s="171" t="s">
        <v>361</v>
      </c>
      <c r="H191" s="172">
        <v>750</v>
      </c>
      <c r="I191" s="173">
        <v>0.68000000000000005</v>
      </c>
      <c r="J191" s="173">
        <f>ROUND(I191*H191,2)</f>
        <v>510</v>
      </c>
      <c r="K191" s="174"/>
      <c r="L191" s="29"/>
      <c r="M191" s="175" t="s">
        <v>1</v>
      </c>
      <c r="N191" s="176" t="s">
        <v>39</v>
      </c>
      <c r="O191" s="177">
        <v>0</v>
      </c>
      <c r="P191" s="177">
        <f>O191*H191</f>
        <v>0</v>
      </c>
      <c r="Q191" s="177">
        <v>0</v>
      </c>
      <c r="R191" s="177">
        <f>Q191*H191</f>
        <v>0</v>
      </c>
      <c r="S191" s="177">
        <v>0</v>
      </c>
      <c r="T191" s="178">
        <f>S191*H191</f>
        <v>0</v>
      </c>
      <c r="U191" s="28"/>
      <c r="V191" s="28"/>
      <c r="W191" s="28"/>
      <c r="X191" s="28"/>
      <c r="Y191" s="28"/>
      <c r="Z191" s="28"/>
      <c r="AA191" s="28"/>
      <c r="AB191" s="28"/>
      <c r="AC191" s="28"/>
      <c r="AD191" s="28"/>
      <c r="AE191" s="28"/>
      <c r="AR191" s="179" t="s">
        <v>155</v>
      </c>
      <c r="AT191" s="179" t="s">
        <v>151</v>
      </c>
      <c r="AU191" s="179" t="s">
        <v>81</v>
      </c>
      <c r="AY191" s="15" t="s">
        <v>149</v>
      </c>
      <c r="BE191" s="180">
        <f>IF(N191="základná",J191,0)</f>
        <v>0</v>
      </c>
      <c r="BF191" s="180">
        <f>IF(N191="znížená",J191,0)</f>
        <v>510</v>
      </c>
      <c r="BG191" s="180">
        <f>IF(N191="zákl. prenesená",J191,0)</f>
        <v>0</v>
      </c>
      <c r="BH191" s="180">
        <f>IF(N191="zníž. prenesená",J191,0)</f>
        <v>0</v>
      </c>
      <c r="BI191" s="180">
        <f>IF(N191="nulová",J191,0)</f>
        <v>0</v>
      </c>
      <c r="BJ191" s="15" t="s">
        <v>156</v>
      </c>
      <c r="BK191" s="180">
        <f>ROUND(I191*H191,2)</f>
        <v>510</v>
      </c>
      <c r="BL191" s="15" t="s">
        <v>155</v>
      </c>
      <c r="BM191" s="179" t="s">
        <v>585</v>
      </c>
    </row>
    <row r="192" s="2" customFormat="1" ht="16.5" customHeight="1">
      <c r="A192" s="28"/>
      <c r="B192" s="167"/>
      <c r="C192" s="168" t="s">
        <v>73</v>
      </c>
      <c r="D192" s="168" t="s">
        <v>151</v>
      </c>
      <c r="E192" s="169" t="s">
        <v>1216</v>
      </c>
      <c r="F192" s="170" t="s">
        <v>1217</v>
      </c>
      <c r="G192" s="171" t="s">
        <v>161</v>
      </c>
      <c r="H192" s="172">
        <v>1900</v>
      </c>
      <c r="I192" s="173">
        <v>1.24</v>
      </c>
      <c r="J192" s="173">
        <f>ROUND(I192*H192,2)</f>
        <v>2356</v>
      </c>
      <c r="K192" s="174"/>
      <c r="L192" s="29"/>
      <c r="M192" s="175" t="s">
        <v>1</v>
      </c>
      <c r="N192" s="176" t="s">
        <v>39</v>
      </c>
      <c r="O192" s="177">
        <v>0</v>
      </c>
      <c r="P192" s="177">
        <f>O192*H192</f>
        <v>0</v>
      </c>
      <c r="Q192" s="177">
        <v>0</v>
      </c>
      <c r="R192" s="177">
        <f>Q192*H192</f>
        <v>0</v>
      </c>
      <c r="S192" s="177">
        <v>0</v>
      </c>
      <c r="T192" s="178">
        <f>S192*H192</f>
        <v>0</v>
      </c>
      <c r="U192" s="28"/>
      <c r="V192" s="28"/>
      <c r="W192" s="28"/>
      <c r="X192" s="28"/>
      <c r="Y192" s="28"/>
      <c r="Z192" s="28"/>
      <c r="AA192" s="28"/>
      <c r="AB192" s="28"/>
      <c r="AC192" s="28"/>
      <c r="AD192" s="28"/>
      <c r="AE192" s="28"/>
      <c r="AR192" s="179" t="s">
        <v>155</v>
      </c>
      <c r="AT192" s="179" t="s">
        <v>151</v>
      </c>
      <c r="AU192" s="179" t="s">
        <v>81</v>
      </c>
      <c r="AY192" s="15" t="s">
        <v>149</v>
      </c>
      <c r="BE192" s="180">
        <f>IF(N192="základná",J192,0)</f>
        <v>0</v>
      </c>
      <c r="BF192" s="180">
        <f>IF(N192="znížená",J192,0)</f>
        <v>2356</v>
      </c>
      <c r="BG192" s="180">
        <f>IF(N192="zákl. prenesená",J192,0)</f>
        <v>0</v>
      </c>
      <c r="BH192" s="180">
        <f>IF(N192="zníž. prenesená",J192,0)</f>
        <v>0</v>
      </c>
      <c r="BI192" s="180">
        <f>IF(N192="nulová",J192,0)</f>
        <v>0</v>
      </c>
      <c r="BJ192" s="15" t="s">
        <v>156</v>
      </c>
      <c r="BK192" s="180">
        <f>ROUND(I192*H192,2)</f>
        <v>2356</v>
      </c>
      <c r="BL192" s="15" t="s">
        <v>155</v>
      </c>
      <c r="BM192" s="179" t="s">
        <v>589</v>
      </c>
    </row>
    <row r="193" s="2" customFormat="1" ht="24.15" customHeight="1">
      <c r="A193" s="28"/>
      <c r="B193" s="167"/>
      <c r="C193" s="168" t="s">
        <v>73</v>
      </c>
      <c r="D193" s="168" t="s">
        <v>151</v>
      </c>
      <c r="E193" s="169" t="s">
        <v>1218</v>
      </c>
      <c r="F193" s="170" t="s">
        <v>1219</v>
      </c>
      <c r="G193" s="171" t="s">
        <v>161</v>
      </c>
      <c r="H193" s="172">
        <v>440</v>
      </c>
      <c r="I193" s="173">
        <v>2.6400000000000001</v>
      </c>
      <c r="J193" s="173">
        <f>ROUND(I193*H193,2)</f>
        <v>1161.5999999999999</v>
      </c>
      <c r="K193" s="174"/>
      <c r="L193" s="29"/>
      <c r="M193" s="175" t="s">
        <v>1</v>
      </c>
      <c r="N193" s="176" t="s">
        <v>39</v>
      </c>
      <c r="O193" s="177">
        <v>0</v>
      </c>
      <c r="P193" s="177">
        <f>O193*H193</f>
        <v>0</v>
      </c>
      <c r="Q193" s="177">
        <v>0</v>
      </c>
      <c r="R193" s="177">
        <f>Q193*H193</f>
        <v>0</v>
      </c>
      <c r="S193" s="177">
        <v>0</v>
      </c>
      <c r="T193" s="178">
        <f>S193*H193</f>
        <v>0</v>
      </c>
      <c r="U193" s="28"/>
      <c r="V193" s="28"/>
      <c r="W193" s="28"/>
      <c r="X193" s="28"/>
      <c r="Y193" s="28"/>
      <c r="Z193" s="28"/>
      <c r="AA193" s="28"/>
      <c r="AB193" s="28"/>
      <c r="AC193" s="28"/>
      <c r="AD193" s="28"/>
      <c r="AE193" s="28"/>
      <c r="AR193" s="179" t="s">
        <v>155</v>
      </c>
      <c r="AT193" s="179" t="s">
        <v>151</v>
      </c>
      <c r="AU193" s="179" t="s">
        <v>81</v>
      </c>
      <c r="AY193" s="15" t="s">
        <v>149</v>
      </c>
      <c r="BE193" s="180">
        <f>IF(N193="základná",J193,0)</f>
        <v>0</v>
      </c>
      <c r="BF193" s="180">
        <f>IF(N193="znížená",J193,0)</f>
        <v>1161.5999999999999</v>
      </c>
      <c r="BG193" s="180">
        <f>IF(N193="zákl. prenesená",J193,0)</f>
        <v>0</v>
      </c>
      <c r="BH193" s="180">
        <f>IF(N193="zníž. prenesená",J193,0)</f>
        <v>0</v>
      </c>
      <c r="BI193" s="180">
        <f>IF(N193="nulová",J193,0)</f>
        <v>0</v>
      </c>
      <c r="BJ193" s="15" t="s">
        <v>156</v>
      </c>
      <c r="BK193" s="180">
        <f>ROUND(I193*H193,2)</f>
        <v>1161.5999999999999</v>
      </c>
      <c r="BL193" s="15" t="s">
        <v>155</v>
      </c>
      <c r="BM193" s="179" t="s">
        <v>592</v>
      </c>
    </row>
    <row r="194" s="2" customFormat="1" ht="16.5" customHeight="1">
      <c r="A194" s="28"/>
      <c r="B194" s="167"/>
      <c r="C194" s="168" t="s">
        <v>73</v>
      </c>
      <c r="D194" s="168" t="s">
        <v>151</v>
      </c>
      <c r="E194" s="169" t="s">
        <v>1220</v>
      </c>
      <c r="F194" s="170" t="s">
        <v>1221</v>
      </c>
      <c r="G194" s="171" t="s">
        <v>361</v>
      </c>
      <c r="H194" s="172">
        <v>7</v>
      </c>
      <c r="I194" s="173">
        <v>22.399999999999999</v>
      </c>
      <c r="J194" s="173">
        <f>ROUND(I194*H194,2)</f>
        <v>156.80000000000001</v>
      </c>
      <c r="K194" s="174"/>
      <c r="L194" s="29"/>
      <c r="M194" s="175" t="s">
        <v>1</v>
      </c>
      <c r="N194" s="176" t="s">
        <v>39</v>
      </c>
      <c r="O194" s="177">
        <v>0</v>
      </c>
      <c r="P194" s="177">
        <f>O194*H194</f>
        <v>0</v>
      </c>
      <c r="Q194" s="177">
        <v>0</v>
      </c>
      <c r="R194" s="177">
        <f>Q194*H194</f>
        <v>0</v>
      </c>
      <c r="S194" s="177">
        <v>0</v>
      </c>
      <c r="T194" s="178">
        <f>S194*H194</f>
        <v>0</v>
      </c>
      <c r="U194" s="28"/>
      <c r="V194" s="28"/>
      <c r="W194" s="28"/>
      <c r="X194" s="28"/>
      <c r="Y194" s="28"/>
      <c r="Z194" s="28"/>
      <c r="AA194" s="28"/>
      <c r="AB194" s="28"/>
      <c r="AC194" s="28"/>
      <c r="AD194" s="28"/>
      <c r="AE194" s="28"/>
      <c r="AR194" s="179" t="s">
        <v>155</v>
      </c>
      <c r="AT194" s="179" t="s">
        <v>151</v>
      </c>
      <c r="AU194" s="179" t="s">
        <v>81</v>
      </c>
      <c r="AY194" s="15" t="s">
        <v>149</v>
      </c>
      <c r="BE194" s="180">
        <f>IF(N194="základná",J194,0)</f>
        <v>0</v>
      </c>
      <c r="BF194" s="180">
        <f>IF(N194="znížená",J194,0)</f>
        <v>156.80000000000001</v>
      </c>
      <c r="BG194" s="180">
        <f>IF(N194="zákl. prenesená",J194,0)</f>
        <v>0</v>
      </c>
      <c r="BH194" s="180">
        <f>IF(N194="zníž. prenesená",J194,0)</f>
        <v>0</v>
      </c>
      <c r="BI194" s="180">
        <f>IF(N194="nulová",J194,0)</f>
        <v>0</v>
      </c>
      <c r="BJ194" s="15" t="s">
        <v>156</v>
      </c>
      <c r="BK194" s="180">
        <f>ROUND(I194*H194,2)</f>
        <v>156.80000000000001</v>
      </c>
      <c r="BL194" s="15" t="s">
        <v>155</v>
      </c>
      <c r="BM194" s="179" t="s">
        <v>596</v>
      </c>
    </row>
    <row r="195" s="2" customFormat="1" ht="21.75" customHeight="1">
      <c r="A195" s="28"/>
      <c r="B195" s="167"/>
      <c r="C195" s="168" t="s">
        <v>73</v>
      </c>
      <c r="D195" s="168" t="s">
        <v>151</v>
      </c>
      <c r="E195" s="169" t="s">
        <v>1222</v>
      </c>
      <c r="F195" s="170" t="s">
        <v>1223</v>
      </c>
      <c r="G195" s="171" t="s">
        <v>161</v>
      </c>
      <c r="H195" s="172">
        <v>985</v>
      </c>
      <c r="I195" s="173">
        <v>6.04</v>
      </c>
      <c r="J195" s="173">
        <f>ROUND(I195*H195,2)</f>
        <v>5949.3999999999996</v>
      </c>
      <c r="K195" s="174"/>
      <c r="L195" s="29"/>
      <c r="M195" s="175" t="s">
        <v>1</v>
      </c>
      <c r="N195" s="176" t="s">
        <v>39</v>
      </c>
      <c r="O195" s="177">
        <v>0</v>
      </c>
      <c r="P195" s="177">
        <f>O195*H195</f>
        <v>0</v>
      </c>
      <c r="Q195" s="177">
        <v>0</v>
      </c>
      <c r="R195" s="177">
        <f>Q195*H195</f>
        <v>0</v>
      </c>
      <c r="S195" s="177">
        <v>0</v>
      </c>
      <c r="T195" s="178">
        <f>S195*H195</f>
        <v>0</v>
      </c>
      <c r="U195" s="28"/>
      <c r="V195" s="28"/>
      <c r="W195" s="28"/>
      <c r="X195" s="28"/>
      <c r="Y195" s="28"/>
      <c r="Z195" s="28"/>
      <c r="AA195" s="28"/>
      <c r="AB195" s="28"/>
      <c r="AC195" s="28"/>
      <c r="AD195" s="28"/>
      <c r="AE195" s="28"/>
      <c r="AR195" s="179" t="s">
        <v>155</v>
      </c>
      <c r="AT195" s="179" t="s">
        <v>151</v>
      </c>
      <c r="AU195" s="179" t="s">
        <v>81</v>
      </c>
      <c r="AY195" s="15" t="s">
        <v>149</v>
      </c>
      <c r="BE195" s="180">
        <f>IF(N195="základná",J195,0)</f>
        <v>0</v>
      </c>
      <c r="BF195" s="180">
        <f>IF(N195="znížená",J195,0)</f>
        <v>5949.3999999999996</v>
      </c>
      <c r="BG195" s="180">
        <f>IF(N195="zákl. prenesená",J195,0)</f>
        <v>0</v>
      </c>
      <c r="BH195" s="180">
        <f>IF(N195="zníž. prenesená",J195,0)</f>
        <v>0</v>
      </c>
      <c r="BI195" s="180">
        <f>IF(N195="nulová",J195,0)</f>
        <v>0</v>
      </c>
      <c r="BJ195" s="15" t="s">
        <v>156</v>
      </c>
      <c r="BK195" s="180">
        <f>ROUND(I195*H195,2)</f>
        <v>5949.3999999999996</v>
      </c>
      <c r="BL195" s="15" t="s">
        <v>155</v>
      </c>
      <c r="BM195" s="179" t="s">
        <v>525</v>
      </c>
    </row>
    <row r="196" s="2" customFormat="1" ht="21.75" customHeight="1">
      <c r="A196" s="28"/>
      <c r="B196" s="167"/>
      <c r="C196" s="168" t="s">
        <v>73</v>
      </c>
      <c r="D196" s="168" t="s">
        <v>151</v>
      </c>
      <c r="E196" s="169" t="s">
        <v>1224</v>
      </c>
      <c r="F196" s="170" t="s">
        <v>1225</v>
      </c>
      <c r="G196" s="171" t="s">
        <v>161</v>
      </c>
      <c r="H196" s="172">
        <v>316</v>
      </c>
      <c r="I196" s="173">
        <v>2.3700000000000001</v>
      </c>
      <c r="J196" s="173">
        <f>ROUND(I196*H196,2)</f>
        <v>748.91999999999996</v>
      </c>
      <c r="K196" s="174"/>
      <c r="L196" s="29"/>
      <c r="M196" s="175" t="s">
        <v>1</v>
      </c>
      <c r="N196" s="176" t="s">
        <v>39</v>
      </c>
      <c r="O196" s="177">
        <v>0</v>
      </c>
      <c r="P196" s="177">
        <f>O196*H196</f>
        <v>0</v>
      </c>
      <c r="Q196" s="177">
        <v>0</v>
      </c>
      <c r="R196" s="177">
        <f>Q196*H196</f>
        <v>0</v>
      </c>
      <c r="S196" s="177">
        <v>0</v>
      </c>
      <c r="T196" s="178">
        <f>S196*H196</f>
        <v>0</v>
      </c>
      <c r="U196" s="28"/>
      <c r="V196" s="28"/>
      <c r="W196" s="28"/>
      <c r="X196" s="28"/>
      <c r="Y196" s="28"/>
      <c r="Z196" s="28"/>
      <c r="AA196" s="28"/>
      <c r="AB196" s="28"/>
      <c r="AC196" s="28"/>
      <c r="AD196" s="28"/>
      <c r="AE196" s="28"/>
      <c r="AR196" s="179" t="s">
        <v>155</v>
      </c>
      <c r="AT196" s="179" t="s">
        <v>151</v>
      </c>
      <c r="AU196" s="179" t="s">
        <v>81</v>
      </c>
      <c r="AY196" s="15" t="s">
        <v>149</v>
      </c>
      <c r="BE196" s="180">
        <f>IF(N196="základná",J196,0)</f>
        <v>0</v>
      </c>
      <c r="BF196" s="180">
        <f>IF(N196="znížená",J196,0)</f>
        <v>748.91999999999996</v>
      </c>
      <c r="BG196" s="180">
        <f>IF(N196="zákl. prenesená",J196,0)</f>
        <v>0</v>
      </c>
      <c r="BH196" s="180">
        <f>IF(N196="zníž. prenesená",J196,0)</f>
        <v>0</v>
      </c>
      <c r="BI196" s="180">
        <f>IF(N196="nulová",J196,0)</f>
        <v>0</v>
      </c>
      <c r="BJ196" s="15" t="s">
        <v>156</v>
      </c>
      <c r="BK196" s="180">
        <f>ROUND(I196*H196,2)</f>
        <v>748.91999999999996</v>
      </c>
      <c r="BL196" s="15" t="s">
        <v>155</v>
      </c>
      <c r="BM196" s="179" t="s">
        <v>533</v>
      </c>
    </row>
    <row r="197" s="2" customFormat="1" ht="21.75" customHeight="1">
      <c r="A197" s="28"/>
      <c r="B197" s="167"/>
      <c r="C197" s="168" t="s">
        <v>73</v>
      </c>
      <c r="D197" s="168" t="s">
        <v>151</v>
      </c>
      <c r="E197" s="169" t="s">
        <v>1226</v>
      </c>
      <c r="F197" s="170" t="s">
        <v>1227</v>
      </c>
      <c r="G197" s="171" t="s">
        <v>161</v>
      </c>
      <c r="H197" s="172">
        <v>120</v>
      </c>
      <c r="I197" s="173">
        <v>2.1800000000000002</v>
      </c>
      <c r="J197" s="173">
        <f>ROUND(I197*H197,2)</f>
        <v>261.60000000000002</v>
      </c>
      <c r="K197" s="174"/>
      <c r="L197" s="29"/>
      <c r="M197" s="175" t="s">
        <v>1</v>
      </c>
      <c r="N197" s="176" t="s">
        <v>39</v>
      </c>
      <c r="O197" s="177">
        <v>0</v>
      </c>
      <c r="P197" s="177">
        <f>O197*H197</f>
        <v>0</v>
      </c>
      <c r="Q197" s="177">
        <v>0</v>
      </c>
      <c r="R197" s="177">
        <f>Q197*H197</f>
        <v>0</v>
      </c>
      <c r="S197" s="177">
        <v>0</v>
      </c>
      <c r="T197" s="178">
        <f>S197*H197</f>
        <v>0</v>
      </c>
      <c r="U197" s="28"/>
      <c r="V197" s="28"/>
      <c r="W197" s="28"/>
      <c r="X197" s="28"/>
      <c r="Y197" s="28"/>
      <c r="Z197" s="28"/>
      <c r="AA197" s="28"/>
      <c r="AB197" s="28"/>
      <c r="AC197" s="28"/>
      <c r="AD197" s="28"/>
      <c r="AE197" s="28"/>
      <c r="AR197" s="179" t="s">
        <v>155</v>
      </c>
      <c r="AT197" s="179" t="s">
        <v>151</v>
      </c>
      <c r="AU197" s="179" t="s">
        <v>81</v>
      </c>
      <c r="AY197" s="15" t="s">
        <v>149</v>
      </c>
      <c r="BE197" s="180">
        <f>IF(N197="základná",J197,0)</f>
        <v>0</v>
      </c>
      <c r="BF197" s="180">
        <f>IF(N197="znížená",J197,0)</f>
        <v>261.60000000000002</v>
      </c>
      <c r="BG197" s="180">
        <f>IF(N197="zákl. prenesená",J197,0)</f>
        <v>0</v>
      </c>
      <c r="BH197" s="180">
        <f>IF(N197="zníž. prenesená",J197,0)</f>
        <v>0</v>
      </c>
      <c r="BI197" s="180">
        <f>IF(N197="nulová",J197,0)</f>
        <v>0</v>
      </c>
      <c r="BJ197" s="15" t="s">
        <v>156</v>
      </c>
      <c r="BK197" s="180">
        <f>ROUND(I197*H197,2)</f>
        <v>261.60000000000002</v>
      </c>
      <c r="BL197" s="15" t="s">
        <v>155</v>
      </c>
      <c r="BM197" s="179" t="s">
        <v>604</v>
      </c>
    </row>
    <row r="198" s="2" customFormat="1" ht="16.5" customHeight="1">
      <c r="A198" s="28"/>
      <c r="B198" s="167"/>
      <c r="C198" s="168" t="s">
        <v>73</v>
      </c>
      <c r="D198" s="168" t="s">
        <v>151</v>
      </c>
      <c r="E198" s="169" t="s">
        <v>1228</v>
      </c>
      <c r="F198" s="170" t="s">
        <v>1229</v>
      </c>
      <c r="G198" s="171" t="s">
        <v>161</v>
      </c>
      <c r="H198" s="172">
        <v>0</v>
      </c>
      <c r="I198" s="173">
        <v>0</v>
      </c>
      <c r="J198" s="173">
        <f>ROUND(I198*H198,2)</f>
        <v>0</v>
      </c>
      <c r="K198" s="174"/>
      <c r="L198" s="29"/>
      <c r="M198" s="175" t="s">
        <v>1</v>
      </c>
      <c r="N198" s="176" t="s">
        <v>39</v>
      </c>
      <c r="O198" s="177">
        <v>0</v>
      </c>
      <c r="P198" s="177">
        <f>O198*H198</f>
        <v>0</v>
      </c>
      <c r="Q198" s="177">
        <v>0</v>
      </c>
      <c r="R198" s="177">
        <f>Q198*H198</f>
        <v>0</v>
      </c>
      <c r="S198" s="177">
        <v>0</v>
      </c>
      <c r="T198" s="178">
        <f>S198*H198</f>
        <v>0</v>
      </c>
      <c r="U198" s="28"/>
      <c r="V198" s="28"/>
      <c r="W198" s="28"/>
      <c r="X198" s="28"/>
      <c r="Y198" s="28"/>
      <c r="Z198" s="28"/>
      <c r="AA198" s="28"/>
      <c r="AB198" s="28"/>
      <c r="AC198" s="28"/>
      <c r="AD198" s="28"/>
      <c r="AE198" s="28"/>
      <c r="AR198" s="179" t="s">
        <v>155</v>
      </c>
      <c r="AT198" s="179" t="s">
        <v>151</v>
      </c>
      <c r="AU198" s="179" t="s">
        <v>81</v>
      </c>
      <c r="AY198" s="15" t="s">
        <v>149</v>
      </c>
      <c r="BE198" s="180">
        <f>IF(N198="základná",J198,0)</f>
        <v>0</v>
      </c>
      <c r="BF198" s="180">
        <f>IF(N198="znížená",J198,0)</f>
        <v>0</v>
      </c>
      <c r="BG198" s="180">
        <f>IF(N198="zákl. prenesená",J198,0)</f>
        <v>0</v>
      </c>
      <c r="BH198" s="180">
        <f>IF(N198="zníž. prenesená",J198,0)</f>
        <v>0</v>
      </c>
      <c r="BI198" s="180">
        <f>IF(N198="nulová",J198,0)</f>
        <v>0</v>
      </c>
      <c r="BJ198" s="15" t="s">
        <v>156</v>
      </c>
      <c r="BK198" s="180">
        <f>ROUND(I198*H198,2)</f>
        <v>0</v>
      </c>
      <c r="BL198" s="15" t="s">
        <v>155</v>
      </c>
      <c r="BM198" s="179" t="s">
        <v>608</v>
      </c>
    </row>
    <row r="199" s="2" customFormat="1" ht="16.5" customHeight="1">
      <c r="A199" s="28"/>
      <c r="B199" s="167"/>
      <c r="C199" s="168" t="s">
        <v>73</v>
      </c>
      <c r="D199" s="168" t="s">
        <v>151</v>
      </c>
      <c r="E199" s="169" t="s">
        <v>1230</v>
      </c>
      <c r="F199" s="170" t="s">
        <v>1231</v>
      </c>
      <c r="G199" s="171" t="s">
        <v>161</v>
      </c>
      <c r="H199" s="172">
        <v>0</v>
      </c>
      <c r="I199" s="173">
        <v>0</v>
      </c>
      <c r="J199" s="173">
        <f>ROUND(I199*H199,2)</f>
        <v>0</v>
      </c>
      <c r="K199" s="174"/>
      <c r="L199" s="29"/>
      <c r="M199" s="175" t="s">
        <v>1</v>
      </c>
      <c r="N199" s="176" t="s">
        <v>39</v>
      </c>
      <c r="O199" s="177">
        <v>0</v>
      </c>
      <c r="P199" s="177">
        <f>O199*H199</f>
        <v>0</v>
      </c>
      <c r="Q199" s="177">
        <v>0</v>
      </c>
      <c r="R199" s="177">
        <f>Q199*H199</f>
        <v>0</v>
      </c>
      <c r="S199" s="177">
        <v>0</v>
      </c>
      <c r="T199" s="178">
        <f>S199*H199</f>
        <v>0</v>
      </c>
      <c r="U199" s="28"/>
      <c r="V199" s="28"/>
      <c r="W199" s="28"/>
      <c r="X199" s="28"/>
      <c r="Y199" s="28"/>
      <c r="Z199" s="28"/>
      <c r="AA199" s="28"/>
      <c r="AB199" s="28"/>
      <c r="AC199" s="28"/>
      <c r="AD199" s="28"/>
      <c r="AE199" s="28"/>
      <c r="AR199" s="179" t="s">
        <v>155</v>
      </c>
      <c r="AT199" s="179" t="s">
        <v>151</v>
      </c>
      <c r="AU199" s="179" t="s">
        <v>81</v>
      </c>
      <c r="AY199" s="15" t="s">
        <v>149</v>
      </c>
      <c r="BE199" s="180">
        <f>IF(N199="základná",J199,0)</f>
        <v>0</v>
      </c>
      <c r="BF199" s="180">
        <f>IF(N199="znížená",J199,0)</f>
        <v>0</v>
      </c>
      <c r="BG199" s="180">
        <f>IF(N199="zákl. prenesená",J199,0)</f>
        <v>0</v>
      </c>
      <c r="BH199" s="180">
        <f>IF(N199="zníž. prenesená",J199,0)</f>
        <v>0</v>
      </c>
      <c r="BI199" s="180">
        <f>IF(N199="nulová",J199,0)</f>
        <v>0</v>
      </c>
      <c r="BJ199" s="15" t="s">
        <v>156</v>
      </c>
      <c r="BK199" s="180">
        <f>ROUND(I199*H199,2)</f>
        <v>0</v>
      </c>
      <c r="BL199" s="15" t="s">
        <v>155</v>
      </c>
      <c r="BM199" s="179" t="s">
        <v>611</v>
      </c>
    </row>
    <row r="200" s="2" customFormat="1" ht="16.5" customHeight="1">
      <c r="A200" s="28"/>
      <c r="B200" s="167"/>
      <c r="C200" s="168" t="s">
        <v>73</v>
      </c>
      <c r="D200" s="168" t="s">
        <v>151</v>
      </c>
      <c r="E200" s="169" t="s">
        <v>1232</v>
      </c>
      <c r="F200" s="170" t="s">
        <v>1233</v>
      </c>
      <c r="G200" s="171" t="s">
        <v>161</v>
      </c>
      <c r="H200" s="172">
        <v>585</v>
      </c>
      <c r="I200" s="173">
        <v>1.3300000000000001</v>
      </c>
      <c r="J200" s="173">
        <f>ROUND(I200*H200,2)</f>
        <v>778.04999999999995</v>
      </c>
      <c r="K200" s="174"/>
      <c r="L200" s="29"/>
      <c r="M200" s="175" t="s">
        <v>1</v>
      </c>
      <c r="N200" s="176" t="s">
        <v>39</v>
      </c>
      <c r="O200" s="177">
        <v>0</v>
      </c>
      <c r="P200" s="177">
        <f>O200*H200</f>
        <v>0</v>
      </c>
      <c r="Q200" s="177">
        <v>0</v>
      </c>
      <c r="R200" s="177">
        <f>Q200*H200</f>
        <v>0</v>
      </c>
      <c r="S200" s="177">
        <v>0</v>
      </c>
      <c r="T200" s="178">
        <f>S200*H200</f>
        <v>0</v>
      </c>
      <c r="U200" s="28"/>
      <c r="V200" s="28"/>
      <c r="W200" s="28"/>
      <c r="X200" s="28"/>
      <c r="Y200" s="28"/>
      <c r="Z200" s="28"/>
      <c r="AA200" s="28"/>
      <c r="AB200" s="28"/>
      <c r="AC200" s="28"/>
      <c r="AD200" s="28"/>
      <c r="AE200" s="28"/>
      <c r="AR200" s="179" t="s">
        <v>155</v>
      </c>
      <c r="AT200" s="179" t="s">
        <v>151</v>
      </c>
      <c r="AU200" s="179" t="s">
        <v>81</v>
      </c>
      <c r="AY200" s="15" t="s">
        <v>149</v>
      </c>
      <c r="BE200" s="180">
        <f>IF(N200="základná",J200,0)</f>
        <v>0</v>
      </c>
      <c r="BF200" s="180">
        <f>IF(N200="znížená",J200,0)</f>
        <v>778.04999999999995</v>
      </c>
      <c r="BG200" s="180">
        <f>IF(N200="zákl. prenesená",J200,0)</f>
        <v>0</v>
      </c>
      <c r="BH200" s="180">
        <f>IF(N200="zníž. prenesená",J200,0)</f>
        <v>0</v>
      </c>
      <c r="BI200" s="180">
        <f>IF(N200="nulová",J200,0)</f>
        <v>0</v>
      </c>
      <c r="BJ200" s="15" t="s">
        <v>156</v>
      </c>
      <c r="BK200" s="180">
        <f>ROUND(I200*H200,2)</f>
        <v>778.04999999999995</v>
      </c>
      <c r="BL200" s="15" t="s">
        <v>155</v>
      </c>
      <c r="BM200" s="179" t="s">
        <v>615</v>
      </c>
    </row>
    <row r="201" s="12" customFormat="1" ht="25.92" customHeight="1">
      <c r="A201" s="12"/>
      <c r="B201" s="157"/>
      <c r="C201" s="12"/>
      <c r="D201" s="158" t="s">
        <v>72</v>
      </c>
      <c r="E201" s="159" t="s">
        <v>245</v>
      </c>
      <c r="F201" s="159" t="s">
        <v>1234</v>
      </c>
      <c r="G201" s="12"/>
      <c r="H201" s="12"/>
      <c r="I201" s="12"/>
      <c r="J201" s="160">
        <f>BK201</f>
        <v>347</v>
      </c>
      <c r="K201" s="12"/>
      <c r="L201" s="157"/>
      <c r="M201" s="161"/>
      <c r="N201" s="162"/>
      <c r="O201" s="162"/>
      <c r="P201" s="163">
        <f>SUM(P202:P206)</f>
        <v>0</v>
      </c>
      <c r="Q201" s="162"/>
      <c r="R201" s="163">
        <f>SUM(R202:R206)</f>
        <v>0</v>
      </c>
      <c r="S201" s="162"/>
      <c r="T201" s="164">
        <f>SUM(T202:T206)</f>
        <v>0</v>
      </c>
      <c r="U201" s="12"/>
      <c r="V201" s="12"/>
      <c r="W201" s="12"/>
      <c r="X201" s="12"/>
      <c r="Y201" s="12"/>
      <c r="Z201" s="12"/>
      <c r="AA201" s="12"/>
      <c r="AB201" s="12"/>
      <c r="AC201" s="12"/>
      <c r="AD201" s="12"/>
      <c r="AE201" s="12"/>
      <c r="AR201" s="158" t="s">
        <v>81</v>
      </c>
      <c r="AT201" s="165" t="s">
        <v>72</v>
      </c>
      <c r="AU201" s="165" t="s">
        <v>73</v>
      </c>
      <c r="AY201" s="158" t="s">
        <v>149</v>
      </c>
      <c r="BK201" s="166">
        <f>SUM(BK202:BK206)</f>
        <v>347</v>
      </c>
    </row>
    <row r="202" s="2" customFormat="1" ht="16.5" customHeight="1">
      <c r="A202" s="28"/>
      <c r="B202" s="167"/>
      <c r="C202" s="168" t="s">
        <v>73</v>
      </c>
      <c r="D202" s="168" t="s">
        <v>151</v>
      </c>
      <c r="E202" s="169" t="s">
        <v>1235</v>
      </c>
      <c r="F202" s="170" t="s">
        <v>1236</v>
      </c>
      <c r="G202" s="171" t="s">
        <v>361</v>
      </c>
      <c r="H202" s="172">
        <v>0</v>
      </c>
      <c r="I202" s="173">
        <v>0</v>
      </c>
      <c r="J202" s="173">
        <f>ROUND(I202*H202,2)</f>
        <v>0</v>
      </c>
      <c r="K202" s="174"/>
      <c r="L202" s="29"/>
      <c r="M202" s="175" t="s">
        <v>1</v>
      </c>
      <c r="N202" s="176" t="s">
        <v>39</v>
      </c>
      <c r="O202" s="177">
        <v>0</v>
      </c>
      <c r="P202" s="177">
        <f>O202*H202</f>
        <v>0</v>
      </c>
      <c r="Q202" s="177">
        <v>0</v>
      </c>
      <c r="R202" s="177">
        <f>Q202*H202</f>
        <v>0</v>
      </c>
      <c r="S202" s="177">
        <v>0</v>
      </c>
      <c r="T202" s="178">
        <f>S202*H202</f>
        <v>0</v>
      </c>
      <c r="U202" s="28"/>
      <c r="V202" s="28"/>
      <c r="W202" s="28"/>
      <c r="X202" s="28"/>
      <c r="Y202" s="28"/>
      <c r="Z202" s="28"/>
      <c r="AA202" s="28"/>
      <c r="AB202" s="28"/>
      <c r="AC202" s="28"/>
      <c r="AD202" s="28"/>
      <c r="AE202" s="28"/>
      <c r="AR202" s="179" t="s">
        <v>155</v>
      </c>
      <c r="AT202" s="179" t="s">
        <v>151</v>
      </c>
      <c r="AU202" s="179" t="s">
        <v>81</v>
      </c>
      <c r="AY202" s="15" t="s">
        <v>149</v>
      </c>
      <c r="BE202" s="180">
        <f>IF(N202="základná",J202,0)</f>
        <v>0</v>
      </c>
      <c r="BF202" s="180">
        <f>IF(N202="znížená",J202,0)</f>
        <v>0</v>
      </c>
      <c r="BG202" s="180">
        <f>IF(N202="zákl. prenesená",J202,0)</f>
        <v>0</v>
      </c>
      <c r="BH202" s="180">
        <f>IF(N202="zníž. prenesená",J202,0)</f>
        <v>0</v>
      </c>
      <c r="BI202" s="180">
        <f>IF(N202="nulová",J202,0)</f>
        <v>0</v>
      </c>
      <c r="BJ202" s="15" t="s">
        <v>156</v>
      </c>
      <c r="BK202" s="180">
        <f>ROUND(I202*H202,2)</f>
        <v>0</v>
      </c>
      <c r="BL202" s="15" t="s">
        <v>155</v>
      </c>
      <c r="BM202" s="179" t="s">
        <v>618</v>
      </c>
    </row>
    <row r="203" s="2" customFormat="1" ht="16.5" customHeight="1">
      <c r="A203" s="28"/>
      <c r="B203" s="167"/>
      <c r="C203" s="168" t="s">
        <v>73</v>
      </c>
      <c r="D203" s="168" t="s">
        <v>151</v>
      </c>
      <c r="E203" s="169" t="s">
        <v>1237</v>
      </c>
      <c r="F203" s="170" t="s">
        <v>1238</v>
      </c>
      <c r="G203" s="171" t="s">
        <v>361</v>
      </c>
      <c r="H203" s="172">
        <v>0</v>
      </c>
      <c r="I203" s="173">
        <v>0</v>
      </c>
      <c r="J203" s="173">
        <f>ROUND(I203*H203,2)</f>
        <v>0</v>
      </c>
      <c r="K203" s="174"/>
      <c r="L203" s="29"/>
      <c r="M203" s="175" t="s">
        <v>1</v>
      </c>
      <c r="N203" s="176" t="s">
        <v>39</v>
      </c>
      <c r="O203" s="177">
        <v>0</v>
      </c>
      <c r="P203" s="177">
        <f>O203*H203</f>
        <v>0</v>
      </c>
      <c r="Q203" s="177">
        <v>0</v>
      </c>
      <c r="R203" s="177">
        <f>Q203*H203</f>
        <v>0</v>
      </c>
      <c r="S203" s="177">
        <v>0</v>
      </c>
      <c r="T203" s="178">
        <f>S203*H203</f>
        <v>0</v>
      </c>
      <c r="U203" s="28"/>
      <c r="V203" s="28"/>
      <c r="W203" s="28"/>
      <c r="X203" s="28"/>
      <c r="Y203" s="28"/>
      <c r="Z203" s="28"/>
      <c r="AA203" s="28"/>
      <c r="AB203" s="28"/>
      <c r="AC203" s="28"/>
      <c r="AD203" s="28"/>
      <c r="AE203" s="28"/>
      <c r="AR203" s="179" t="s">
        <v>155</v>
      </c>
      <c r="AT203" s="179" t="s">
        <v>151</v>
      </c>
      <c r="AU203" s="179" t="s">
        <v>81</v>
      </c>
      <c r="AY203" s="15" t="s">
        <v>149</v>
      </c>
      <c r="BE203" s="180">
        <f>IF(N203="základná",J203,0)</f>
        <v>0</v>
      </c>
      <c r="BF203" s="180">
        <f>IF(N203="znížená",J203,0)</f>
        <v>0</v>
      </c>
      <c r="BG203" s="180">
        <f>IF(N203="zákl. prenesená",J203,0)</f>
        <v>0</v>
      </c>
      <c r="BH203" s="180">
        <f>IF(N203="zníž. prenesená",J203,0)</f>
        <v>0</v>
      </c>
      <c r="BI203" s="180">
        <f>IF(N203="nulová",J203,0)</f>
        <v>0</v>
      </c>
      <c r="BJ203" s="15" t="s">
        <v>156</v>
      </c>
      <c r="BK203" s="180">
        <f>ROUND(I203*H203,2)</f>
        <v>0</v>
      </c>
      <c r="BL203" s="15" t="s">
        <v>155</v>
      </c>
      <c r="BM203" s="179" t="s">
        <v>622</v>
      </c>
    </row>
    <row r="204" s="2" customFormat="1" ht="16.5" customHeight="1">
      <c r="A204" s="28"/>
      <c r="B204" s="167"/>
      <c r="C204" s="168" t="s">
        <v>73</v>
      </c>
      <c r="D204" s="168" t="s">
        <v>151</v>
      </c>
      <c r="E204" s="169" t="s">
        <v>1239</v>
      </c>
      <c r="F204" s="170" t="s">
        <v>1240</v>
      </c>
      <c r="G204" s="171" t="s">
        <v>361</v>
      </c>
      <c r="H204" s="172">
        <v>10</v>
      </c>
      <c r="I204" s="173">
        <v>34.700000000000003</v>
      </c>
      <c r="J204" s="173">
        <f>ROUND(I204*H204,2)</f>
        <v>347</v>
      </c>
      <c r="K204" s="174"/>
      <c r="L204" s="29"/>
      <c r="M204" s="175" t="s">
        <v>1</v>
      </c>
      <c r="N204" s="176" t="s">
        <v>39</v>
      </c>
      <c r="O204" s="177">
        <v>0</v>
      </c>
      <c r="P204" s="177">
        <f>O204*H204</f>
        <v>0</v>
      </c>
      <c r="Q204" s="177">
        <v>0</v>
      </c>
      <c r="R204" s="177">
        <f>Q204*H204</f>
        <v>0</v>
      </c>
      <c r="S204" s="177">
        <v>0</v>
      </c>
      <c r="T204" s="178">
        <f>S204*H204</f>
        <v>0</v>
      </c>
      <c r="U204" s="28"/>
      <c r="V204" s="28"/>
      <c r="W204" s="28"/>
      <c r="X204" s="28"/>
      <c r="Y204" s="28"/>
      <c r="Z204" s="28"/>
      <c r="AA204" s="28"/>
      <c r="AB204" s="28"/>
      <c r="AC204" s="28"/>
      <c r="AD204" s="28"/>
      <c r="AE204" s="28"/>
      <c r="AR204" s="179" t="s">
        <v>155</v>
      </c>
      <c r="AT204" s="179" t="s">
        <v>151</v>
      </c>
      <c r="AU204" s="179" t="s">
        <v>81</v>
      </c>
      <c r="AY204" s="15" t="s">
        <v>149</v>
      </c>
      <c r="BE204" s="180">
        <f>IF(N204="základná",J204,0)</f>
        <v>0</v>
      </c>
      <c r="BF204" s="180">
        <f>IF(N204="znížená",J204,0)</f>
        <v>347</v>
      </c>
      <c r="BG204" s="180">
        <f>IF(N204="zákl. prenesená",J204,0)</f>
        <v>0</v>
      </c>
      <c r="BH204" s="180">
        <f>IF(N204="zníž. prenesená",J204,0)</f>
        <v>0</v>
      </c>
      <c r="BI204" s="180">
        <f>IF(N204="nulová",J204,0)</f>
        <v>0</v>
      </c>
      <c r="BJ204" s="15" t="s">
        <v>156</v>
      </c>
      <c r="BK204" s="180">
        <f>ROUND(I204*H204,2)</f>
        <v>347</v>
      </c>
      <c r="BL204" s="15" t="s">
        <v>155</v>
      </c>
      <c r="BM204" s="179" t="s">
        <v>625</v>
      </c>
    </row>
    <row r="205" s="2" customFormat="1" ht="24.15" customHeight="1">
      <c r="A205" s="28"/>
      <c r="B205" s="167"/>
      <c r="C205" s="168" t="s">
        <v>73</v>
      </c>
      <c r="D205" s="168" t="s">
        <v>151</v>
      </c>
      <c r="E205" s="169" t="s">
        <v>1241</v>
      </c>
      <c r="F205" s="170" t="s">
        <v>1242</v>
      </c>
      <c r="G205" s="171" t="s">
        <v>361</v>
      </c>
      <c r="H205" s="172">
        <v>0</v>
      </c>
      <c r="I205" s="173">
        <v>0</v>
      </c>
      <c r="J205" s="173">
        <f>ROUND(I205*H205,2)</f>
        <v>0</v>
      </c>
      <c r="K205" s="174"/>
      <c r="L205" s="29"/>
      <c r="M205" s="175" t="s">
        <v>1</v>
      </c>
      <c r="N205" s="176" t="s">
        <v>39</v>
      </c>
      <c r="O205" s="177">
        <v>0</v>
      </c>
      <c r="P205" s="177">
        <f>O205*H205</f>
        <v>0</v>
      </c>
      <c r="Q205" s="177">
        <v>0</v>
      </c>
      <c r="R205" s="177">
        <f>Q205*H205</f>
        <v>0</v>
      </c>
      <c r="S205" s="177">
        <v>0</v>
      </c>
      <c r="T205" s="178">
        <f>S205*H205</f>
        <v>0</v>
      </c>
      <c r="U205" s="28"/>
      <c r="V205" s="28"/>
      <c r="W205" s="28"/>
      <c r="X205" s="28"/>
      <c r="Y205" s="28"/>
      <c r="Z205" s="28"/>
      <c r="AA205" s="28"/>
      <c r="AB205" s="28"/>
      <c r="AC205" s="28"/>
      <c r="AD205" s="28"/>
      <c r="AE205" s="28"/>
      <c r="AR205" s="179" t="s">
        <v>155</v>
      </c>
      <c r="AT205" s="179" t="s">
        <v>151</v>
      </c>
      <c r="AU205" s="179" t="s">
        <v>81</v>
      </c>
      <c r="AY205" s="15" t="s">
        <v>149</v>
      </c>
      <c r="BE205" s="180">
        <f>IF(N205="základná",J205,0)</f>
        <v>0</v>
      </c>
      <c r="BF205" s="180">
        <f>IF(N205="znížená",J205,0)</f>
        <v>0</v>
      </c>
      <c r="BG205" s="180">
        <f>IF(N205="zákl. prenesená",J205,0)</f>
        <v>0</v>
      </c>
      <c r="BH205" s="180">
        <f>IF(N205="zníž. prenesená",J205,0)</f>
        <v>0</v>
      </c>
      <c r="BI205" s="180">
        <f>IF(N205="nulová",J205,0)</f>
        <v>0</v>
      </c>
      <c r="BJ205" s="15" t="s">
        <v>156</v>
      </c>
      <c r="BK205" s="180">
        <f>ROUND(I205*H205,2)</f>
        <v>0</v>
      </c>
      <c r="BL205" s="15" t="s">
        <v>155</v>
      </c>
      <c r="BM205" s="179" t="s">
        <v>629</v>
      </c>
    </row>
    <row r="206" s="2" customFormat="1" ht="16.5" customHeight="1">
      <c r="A206" s="28"/>
      <c r="B206" s="167"/>
      <c r="C206" s="168" t="s">
        <v>73</v>
      </c>
      <c r="D206" s="168" t="s">
        <v>151</v>
      </c>
      <c r="E206" s="169" t="s">
        <v>1243</v>
      </c>
      <c r="F206" s="170" t="s">
        <v>1244</v>
      </c>
      <c r="G206" s="171" t="s">
        <v>361</v>
      </c>
      <c r="H206" s="172">
        <v>0</v>
      </c>
      <c r="I206" s="173">
        <v>0</v>
      </c>
      <c r="J206" s="173">
        <f>ROUND(I206*H206,2)</f>
        <v>0</v>
      </c>
      <c r="K206" s="174"/>
      <c r="L206" s="29"/>
      <c r="M206" s="175" t="s">
        <v>1</v>
      </c>
      <c r="N206" s="176" t="s">
        <v>39</v>
      </c>
      <c r="O206" s="177">
        <v>0</v>
      </c>
      <c r="P206" s="177">
        <f>O206*H206</f>
        <v>0</v>
      </c>
      <c r="Q206" s="177">
        <v>0</v>
      </c>
      <c r="R206" s="177">
        <f>Q206*H206</f>
        <v>0</v>
      </c>
      <c r="S206" s="177">
        <v>0</v>
      </c>
      <c r="T206" s="178">
        <f>S206*H206</f>
        <v>0</v>
      </c>
      <c r="U206" s="28"/>
      <c r="V206" s="28"/>
      <c r="W206" s="28"/>
      <c r="X206" s="28"/>
      <c r="Y206" s="28"/>
      <c r="Z206" s="28"/>
      <c r="AA206" s="28"/>
      <c r="AB206" s="28"/>
      <c r="AC206" s="28"/>
      <c r="AD206" s="28"/>
      <c r="AE206" s="28"/>
      <c r="AR206" s="179" t="s">
        <v>155</v>
      </c>
      <c r="AT206" s="179" t="s">
        <v>151</v>
      </c>
      <c r="AU206" s="179" t="s">
        <v>81</v>
      </c>
      <c r="AY206" s="15" t="s">
        <v>149</v>
      </c>
      <c r="BE206" s="180">
        <f>IF(N206="základná",J206,0)</f>
        <v>0</v>
      </c>
      <c r="BF206" s="180">
        <f>IF(N206="znížená",J206,0)</f>
        <v>0</v>
      </c>
      <c r="BG206" s="180">
        <f>IF(N206="zákl. prenesená",J206,0)</f>
        <v>0</v>
      </c>
      <c r="BH206" s="180">
        <f>IF(N206="zníž. prenesená",J206,0)</f>
        <v>0</v>
      </c>
      <c r="BI206" s="180">
        <f>IF(N206="nulová",J206,0)</f>
        <v>0</v>
      </c>
      <c r="BJ206" s="15" t="s">
        <v>156</v>
      </c>
      <c r="BK206" s="180">
        <f>ROUND(I206*H206,2)</f>
        <v>0</v>
      </c>
      <c r="BL206" s="15" t="s">
        <v>155</v>
      </c>
      <c r="BM206" s="179" t="s">
        <v>632</v>
      </c>
    </row>
    <row r="207" s="12" customFormat="1" ht="25.92" customHeight="1">
      <c r="A207" s="12"/>
      <c r="B207" s="157"/>
      <c r="C207" s="12"/>
      <c r="D207" s="158" t="s">
        <v>72</v>
      </c>
      <c r="E207" s="159" t="s">
        <v>254</v>
      </c>
      <c r="F207" s="159" t="s">
        <v>1245</v>
      </c>
      <c r="G207" s="12"/>
      <c r="H207" s="12"/>
      <c r="I207" s="12"/>
      <c r="J207" s="160">
        <f>BK207</f>
        <v>8.1500000000000004</v>
      </c>
      <c r="K207" s="12"/>
      <c r="L207" s="157"/>
      <c r="M207" s="161"/>
      <c r="N207" s="162"/>
      <c r="O207" s="162"/>
      <c r="P207" s="163">
        <f>P208</f>
        <v>0</v>
      </c>
      <c r="Q207" s="162"/>
      <c r="R207" s="163">
        <f>R208</f>
        <v>0</v>
      </c>
      <c r="S207" s="162"/>
      <c r="T207" s="164">
        <f>T208</f>
        <v>0</v>
      </c>
      <c r="U207" s="12"/>
      <c r="V207" s="12"/>
      <c r="W207" s="12"/>
      <c r="X207" s="12"/>
      <c r="Y207" s="12"/>
      <c r="Z207" s="12"/>
      <c r="AA207" s="12"/>
      <c r="AB207" s="12"/>
      <c r="AC207" s="12"/>
      <c r="AD207" s="12"/>
      <c r="AE207" s="12"/>
      <c r="AR207" s="158" t="s">
        <v>81</v>
      </c>
      <c r="AT207" s="165" t="s">
        <v>72</v>
      </c>
      <c r="AU207" s="165" t="s">
        <v>73</v>
      </c>
      <c r="AY207" s="158" t="s">
        <v>149</v>
      </c>
      <c r="BK207" s="166">
        <f>BK208</f>
        <v>8.1500000000000004</v>
      </c>
    </row>
    <row r="208" s="2" customFormat="1" ht="16.5" customHeight="1">
      <c r="A208" s="28"/>
      <c r="B208" s="167"/>
      <c r="C208" s="168" t="s">
        <v>73</v>
      </c>
      <c r="D208" s="168" t="s">
        <v>151</v>
      </c>
      <c r="E208" s="169" t="s">
        <v>1246</v>
      </c>
      <c r="F208" s="170" t="s">
        <v>1247</v>
      </c>
      <c r="G208" s="171" t="s">
        <v>361</v>
      </c>
      <c r="H208" s="172">
        <v>5</v>
      </c>
      <c r="I208" s="173">
        <v>1.6299999999999999</v>
      </c>
      <c r="J208" s="173">
        <f>ROUND(I208*H208,2)</f>
        <v>8.1500000000000004</v>
      </c>
      <c r="K208" s="174"/>
      <c r="L208" s="29"/>
      <c r="M208" s="175" t="s">
        <v>1</v>
      </c>
      <c r="N208" s="176" t="s">
        <v>39</v>
      </c>
      <c r="O208" s="177">
        <v>0</v>
      </c>
      <c r="P208" s="177">
        <f>O208*H208</f>
        <v>0</v>
      </c>
      <c r="Q208" s="177">
        <v>0</v>
      </c>
      <c r="R208" s="177">
        <f>Q208*H208</f>
        <v>0</v>
      </c>
      <c r="S208" s="177">
        <v>0</v>
      </c>
      <c r="T208" s="178">
        <f>S208*H208</f>
        <v>0</v>
      </c>
      <c r="U208" s="28"/>
      <c r="V208" s="28"/>
      <c r="W208" s="28"/>
      <c r="X208" s="28"/>
      <c r="Y208" s="28"/>
      <c r="Z208" s="28"/>
      <c r="AA208" s="28"/>
      <c r="AB208" s="28"/>
      <c r="AC208" s="28"/>
      <c r="AD208" s="28"/>
      <c r="AE208" s="28"/>
      <c r="AR208" s="179" t="s">
        <v>155</v>
      </c>
      <c r="AT208" s="179" t="s">
        <v>151</v>
      </c>
      <c r="AU208" s="179" t="s">
        <v>81</v>
      </c>
      <c r="AY208" s="15" t="s">
        <v>149</v>
      </c>
      <c r="BE208" s="180">
        <f>IF(N208="základná",J208,0)</f>
        <v>0</v>
      </c>
      <c r="BF208" s="180">
        <f>IF(N208="znížená",J208,0)</f>
        <v>8.1500000000000004</v>
      </c>
      <c r="BG208" s="180">
        <f>IF(N208="zákl. prenesená",J208,0)</f>
        <v>0</v>
      </c>
      <c r="BH208" s="180">
        <f>IF(N208="zníž. prenesená",J208,0)</f>
        <v>0</v>
      </c>
      <c r="BI208" s="180">
        <f>IF(N208="nulová",J208,0)</f>
        <v>0</v>
      </c>
      <c r="BJ208" s="15" t="s">
        <v>156</v>
      </c>
      <c r="BK208" s="180">
        <f>ROUND(I208*H208,2)</f>
        <v>8.1500000000000004</v>
      </c>
      <c r="BL208" s="15" t="s">
        <v>155</v>
      </c>
      <c r="BM208" s="179" t="s">
        <v>636</v>
      </c>
    </row>
    <row r="209" s="12" customFormat="1" ht="25.92" customHeight="1">
      <c r="A209" s="12"/>
      <c r="B209" s="157"/>
      <c r="C209" s="12"/>
      <c r="D209" s="158" t="s">
        <v>72</v>
      </c>
      <c r="E209" s="159" t="s">
        <v>263</v>
      </c>
      <c r="F209" s="159" t="s">
        <v>1248</v>
      </c>
      <c r="G209" s="12"/>
      <c r="H209" s="12"/>
      <c r="I209" s="12"/>
      <c r="J209" s="160">
        <f>BK209</f>
        <v>0</v>
      </c>
      <c r="K209" s="12"/>
      <c r="L209" s="157"/>
      <c r="M209" s="161"/>
      <c r="N209" s="162"/>
      <c r="O209" s="162"/>
      <c r="P209" s="163">
        <f>SUM(P210:P217)</f>
        <v>0</v>
      </c>
      <c r="Q209" s="162"/>
      <c r="R209" s="163">
        <f>SUM(R210:R217)</f>
        <v>0</v>
      </c>
      <c r="S209" s="162"/>
      <c r="T209" s="164">
        <f>SUM(T210:T217)</f>
        <v>0</v>
      </c>
      <c r="U209" s="12"/>
      <c r="V209" s="12"/>
      <c r="W209" s="12"/>
      <c r="X209" s="12"/>
      <c r="Y209" s="12"/>
      <c r="Z209" s="12"/>
      <c r="AA209" s="12"/>
      <c r="AB209" s="12"/>
      <c r="AC209" s="12"/>
      <c r="AD209" s="12"/>
      <c r="AE209" s="12"/>
      <c r="AR209" s="158" t="s">
        <v>81</v>
      </c>
      <c r="AT209" s="165" t="s">
        <v>72</v>
      </c>
      <c r="AU209" s="165" t="s">
        <v>73</v>
      </c>
      <c r="AY209" s="158" t="s">
        <v>149</v>
      </c>
      <c r="BK209" s="166">
        <f>SUM(BK210:BK217)</f>
        <v>0</v>
      </c>
    </row>
    <row r="210" s="2" customFormat="1" ht="24.15" customHeight="1">
      <c r="A210" s="28"/>
      <c r="B210" s="167"/>
      <c r="C210" s="168" t="s">
        <v>73</v>
      </c>
      <c r="D210" s="168" t="s">
        <v>151</v>
      </c>
      <c r="E210" s="169" t="s">
        <v>1249</v>
      </c>
      <c r="F210" s="170" t="s">
        <v>1250</v>
      </c>
      <c r="G210" s="171" t="s">
        <v>361</v>
      </c>
      <c r="H210" s="172">
        <v>0</v>
      </c>
      <c r="I210" s="173">
        <v>0</v>
      </c>
      <c r="J210" s="173">
        <f>ROUND(I210*H210,2)</f>
        <v>0</v>
      </c>
      <c r="K210" s="174"/>
      <c r="L210" s="29"/>
      <c r="M210" s="175" t="s">
        <v>1</v>
      </c>
      <c r="N210" s="176" t="s">
        <v>39</v>
      </c>
      <c r="O210" s="177">
        <v>0</v>
      </c>
      <c r="P210" s="177">
        <f>O210*H210</f>
        <v>0</v>
      </c>
      <c r="Q210" s="177">
        <v>0</v>
      </c>
      <c r="R210" s="177">
        <f>Q210*H210</f>
        <v>0</v>
      </c>
      <c r="S210" s="177">
        <v>0</v>
      </c>
      <c r="T210" s="178">
        <f>S210*H210</f>
        <v>0</v>
      </c>
      <c r="U210" s="28"/>
      <c r="V210" s="28"/>
      <c r="W210" s="28"/>
      <c r="X210" s="28"/>
      <c r="Y210" s="28"/>
      <c r="Z210" s="28"/>
      <c r="AA210" s="28"/>
      <c r="AB210" s="28"/>
      <c r="AC210" s="28"/>
      <c r="AD210" s="28"/>
      <c r="AE210" s="28"/>
      <c r="AR210" s="179" t="s">
        <v>155</v>
      </c>
      <c r="AT210" s="179" t="s">
        <v>151</v>
      </c>
      <c r="AU210" s="179" t="s">
        <v>81</v>
      </c>
      <c r="AY210" s="15" t="s">
        <v>149</v>
      </c>
      <c r="BE210" s="180">
        <f>IF(N210="základná",J210,0)</f>
        <v>0</v>
      </c>
      <c r="BF210" s="180">
        <f>IF(N210="znížená",J210,0)</f>
        <v>0</v>
      </c>
      <c r="BG210" s="180">
        <f>IF(N210="zákl. prenesená",J210,0)</f>
        <v>0</v>
      </c>
      <c r="BH210" s="180">
        <f>IF(N210="zníž. prenesená",J210,0)</f>
        <v>0</v>
      </c>
      <c r="BI210" s="180">
        <f>IF(N210="nulová",J210,0)</f>
        <v>0</v>
      </c>
      <c r="BJ210" s="15" t="s">
        <v>156</v>
      </c>
      <c r="BK210" s="180">
        <f>ROUND(I210*H210,2)</f>
        <v>0</v>
      </c>
      <c r="BL210" s="15" t="s">
        <v>155</v>
      </c>
      <c r="BM210" s="179" t="s">
        <v>639</v>
      </c>
    </row>
    <row r="211" s="2" customFormat="1" ht="24.15" customHeight="1">
      <c r="A211" s="28"/>
      <c r="B211" s="167"/>
      <c r="C211" s="168" t="s">
        <v>73</v>
      </c>
      <c r="D211" s="168" t="s">
        <v>151</v>
      </c>
      <c r="E211" s="169" t="s">
        <v>1251</v>
      </c>
      <c r="F211" s="170" t="s">
        <v>1252</v>
      </c>
      <c r="G211" s="171" t="s">
        <v>361</v>
      </c>
      <c r="H211" s="172">
        <v>0</v>
      </c>
      <c r="I211" s="173">
        <v>0</v>
      </c>
      <c r="J211" s="173">
        <f>ROUND(I211*H211,2)</f>
        <v>0</v>
      </c>
      <c r="K211" s="174"/>
      <c r="L211" s="29"/>
      <c r="M211" s="175" t="s">
        <v>1</v>
      </c>
      <c r="N211" s="176" t="s">
        <v>39</v>
      </c>
      <c r="O211" s="177">
        <v>0</v>
      </c>
      <c r="P211" s="177">
        <f>O211*H211</f>
        <v>0</v>
      </c>
      <c r="Q211" s="177">
        <v>0</v>
      </c>
      <c r="R211" s="177">
        <f>Q211*H211</f>
        <v>0</v>
      </c>
      <c r="S211" s="177">
        <v>0</v>
      </c>
      <c r="T211" s="178">
        <f>S211*H211</f>
        <v>0</v>
      </c>
      <c r="U211" s="28"/>
      <c r="V211" s="28"/>
      <c r="W211" s="28"/>
      <c r="X211" s="28"/>
      <c r="Y211" s="28"/>
      <c r="Z211" s="28"/>
      <c r="AA211" s="28"/>
      <c r="AB211" s="28"/>
      <c r="AC211" s="28"/>
      <c r="AD211" s="28"/>
      <c r="AE211" s="28"/>
      <c r="AR211" s="179" t="s">
        <v>155</v>
      </c>
      <c r="AT211" s="179" t="s">
        <v>151</v>
      </c>
      <c r="AU211" s="179" t="s">
        <v>81</v>
      </c>
      <c r="AY211" s="15" t="s">
        <v>149</v>
      </c>
      <c r="BE211" s="180">
        <f>IF(N211="základná",J211,0)</f>
        <v>0</v>
      </c>
      <c r="BF211" s="180">
        <f>IF(N211="znížená",J211,0)</f>
        <v>0</v>
      </c>
      <c r="BG211" s="180">
        <f>IF(N211="zákl. prenesená",J211,0)</f>
        <v>0</v>
      </c>
      <c r="BH211" s="180">
        <f>IF(N211="zníž. prenesená",J211,0)</f>
        <v>0</v>
      </c>
      <c r="BI211" s="180">
        <f>IF(N211="nulová",J211,0)</f>
        <v>0</v>
      </c>
      <c r="BJ211" s="15" t="s">
        <v>156</v>
      </c>
      <c r="BK211" s="180">
        <f>ROUND(I211*H211,2)</f>
        <v>0</v>
      </c>
      <c r="BL211" s="15" t="s">
        <v>155</v>
      </c>
      <c r="BM211" s="179" t="s">
        <v>643</v>
      </c>
    </row>
    <row r="212" s="2" customFormat="1" ht="24.15" customHeight="1">
      <c r="A212" s="28"/>
      <c r="B212" s="167"/>
      <c r="C212" s="168" t="s">
        <v>73</v>
      </c>
      <c r="D212" s="168" t="s">
        <v>151</v>
      </c>
      <c r="E212" s="169" t="s">
        <v>1253</v>
      </c>
      <c r="F212" s="170" t="s">
        <v>1254</v>
      </c>
      <c r="G212" s="171" t="s">
        <v>361</v>
      </c>
      <c r="H212" s="172">
        <v>0</v>
      </c>
      <c r="I212" s="173">
        <v>0</v>
      </c>
      <c r="J212" s="173">
        <f>ROUND(I212*H212,2)</f>
        <v>0</v>
      </c>
      <c r="K212" s="174"/>
      <c r="L212" s="29"/>
      <c r="M212" s="175" t="s">
        <v>1</v>
      </c>
      <c r="N212" s="176" t="s">
        <v>39</v>
      </c>
      <c r="O212" s="177">
        <v>0</v>
      </c>
      <c r="P212" s="177">
        <f>O212*H212</f>
        <v>0</v>
      </c>
      <c r="Q212" s="177">
        <v>0</v>
      </c>
      <c r="R212" s="177">
        <f>Q212*H212</f>
        <v>0</v>
      </c>
      <c r="S212" s="177">
        <v>0</v>
      </c>
      <c r="T212" s="178">
        <f>S212*H212</f>
        <v>0</v>
      </c>
      <c r="U212" s="28"/>
      <c r="V212" s="28"/>
      <c r="W212" s="28"/>
      <c r="X212" s="28"/>
      <c r="Y212" s="28"/>
      <c r="Z212" s="28"/>
      <c r="AA212" s="28"/>
      <c r="AB212" s="28"/>
      <c r="AC212" s="28"/>
      <c r="AD212" s="28"/>
      <c r="AE212" s="28"/>
      <c r="AR212" s="179" t="s">
        <v>155</v>
      </c>
      <c r="AT212" s="179" t="s">
        <v>151</v>
      </c>
      <c r="AU212" s="179" t="s">
        <v>81</v>
      </c>
      <c r="AY212" s="15" t="s">
        <v>149</v>
      </c>
      <c r="BE212" s="180">
        <f>IF(N212="základná",J212,0)</f>
        <v>0</v>
      </c>
      <c r="BF212" s="180">
        <f>IF(N212="znížená",J212,0)</f>
        <v>0</v>
      </c>
      <c r="BG212" s="180">
        <f>IF(N212="zákl. prenesená",J212,0)</f>
        <v>0</v>
      </c>
      <c r="BH212" s="180">
        <f>IF(N212="zníž. prenesená",J212,0)</f>
        <v>0</v>
      </c>
      <c r="BI212" s="180">
        <f>IF(N212="nulová",J212,0)</f>
        <v>0</v>
      </c>
      <c r="BJ212" s="15" t="s">
        <v>156</v>
      </c>
      <c r="BK212" s="180">
        <f>ROUND(I212*H212,2)</f>
        <v>0</v>
      </c>
      <c r="BL212" s="15" t="s">
        <v>155</v>
      </c>
      <c r="BM212" s="179" t="s">
        <v>646</v>
      </c>
    </row>
    <row r="213" s="2" customFormat="1" ht="37.8" customHeight="1">
      <c r="A213" s="28"/>
      <c r="B213" s="167"/>
      <c r="C213" s="168" t="s">
        <v>73</v>
      </c>
      <c r="D213" s="168" t="s">
        <v>151</v>
      </c>
      <c r="E213" s="169" t="s">
        <v>1255</v>
      </c>
      <c r="F213" s="170" t="s">
        <v>1256</v>
      </c>
      <c r="G213" s="171" t="s">
        <v>361</v>
      </c>
      <c r="H213" s="172">
        <v>0</v>
      </c>
      <c r="I213" s="173">
        <v>0</v>
      </c>
      <c r="J213" s="173">
        <f>ROUND(I213*H213,2)</f>
        <v>0</v>
      </c>
      <c r="K213" s="174"/>
      <c r="L213" s="29"/>
      <c r="M213" s="175" t="s">
        <v>1</v>
      </c>
      <c r="N213" s="176" t="s">
        <v>39</v>
      </c>
      <c r="O213" s="177">
        <v>0</v>
      </c>
      <c r="P213" s="177">
        <f>O213*H213</f>
        <v>0</v>
      </c>
      <c r="Q213" s="177">
        <v>0</v>
      </c>
      <c r="R213" s="177">
        <f>Q213*H213</f>
        <v>0</v>
      </c>
      <c r="S213" s="177">
        <v>0</v>
      </c>
      <c r="T213" s="178">
        <f>S213*H213</f>
        <v>0</v>
      </c>
      <c r="U213" s="28"/>
      <c r="V213" s="28"/>
      <c r="W213" s="28"/>
      <c r="X213" s="28"/>
      <c r="Y213" s="28"/>
      <c r="Z213" s="28"/>
      <c r="AA213" s="28"/>
      <c r="AB213" s="28"/>
      <c r="AC213" s="28"/>
      <c r="AD213" s="28"/>
      <c r="AE213" s="28"/>
      <c r="AR213" s="179" t="s">
        <v>155</v>
      </c>
      <c r="AT213" s="179" t="s">
        <v>151</v>
      </c>
      <c r="AU213" s="179" t="s">
        <v>81</v>
      </c>
      <c r="AY213" s="15" t="s">
        <v>149</v>
      </c>
      <c r="BE213" s="180">
        <f>IF(N213="základná",J213,0)</f>
        <v>0</v>
      </c>
      <c r="BF213" s="180">
        <f>IF(N213="znížená",J213,0)</f>
        <v>0</v>
      </c>
      <c r="BG213" s="180">
        <f>IF(N213="zákl. prenesená",J213,0)</f>
        <v>0</v>
      </c>
      <c r="BH213" s="180">
        <f>IF(N213="zníž. prenesená",J213,0)</f>
        <v>0</v>
      </c>
      <c r="BI213" s="180">
        <f>IF(N213="nulová",J213,0)</f>
        <v>0</v>
      </c>
      <c r="BJ213" s="15" t="s">
        <v>156</v>
      </c>
      <c r="BK213" s="180">
        <f>ROUND(I213*H213,2)</f>
        <v>0</v>
      </c>
      <c r="BL213" s="15" t="s">
        <v>155</v>
      </c>
      <c r="BM213" s="179" t="s">
        <v>650</v>
      </c>
    </row>
    <row r="214" s="2" customFormat="1" ht="24.15" customHeight="1">
      <c r="A214" s="28"/>
      <c r="B214" s="167"/>
      <c r="C214" s="168" t="s">
        <v>73</v>
      </c>
      <c r="D214" s="168" t="s">
        <v>151</v>
      </c>
      <c r="E214" s="169" t="s">
        <v>1257</v>
      </c>
      <c r="F214" s="170" t="s">
        <v>1258</v>
      </c>
      <c r="G214" s="171" t="s">
        <v>361</v>
      </c>
      <c r="H214" s="172">
        <v>0</v>
      </c>
      <c r="I214" s="173">
        <v>0</v>
      </c>
      <c r="J214" s="173">
        <f>ROUND(I214*H214,2)</f>
        <v>0</v>
      </c>
      <c r="K214" s="174"/>
      <c r="L214" s="29"/>
      <c r="M214" s="175" t="s">
        <v>1</v>
      </c>
      <c r="N214" s="176" t="s">
        <v>39</v>
      </c>
      <c r="O214" s="177">
        <v>0</v>
      </c>
      <c r="P214" s="177">
        <f>O214*H214</f>
        <v>0</v>
      </c>
      <c r="Q214" s="177">
        <v>0</v>
      </c>
      <c r="R214" s="177">
        <f>Q214*H214</f>
        <v>0</v>
      </c>
      <c r="S214" s="177">
        <v>0</v>
      </c>
      <c r="T214" s="178">
        <f>S214*H214</f>
        <v>0</v>
      </c>
      <c r="U214" s="28"/>
      <c r="V214" s="28"/>
      <c r="W214" s="28"/>
      <c r="X214" s="28"/>
      <c r="Y214" s="28"/>
      <c r="Z214" s="28"/>
      <c r="AA214" s="28"/>
      <c r="AB214" s="28"/>
      <c r="AC214" s="28"/>
      <c r="AD214" s="28"/>
      <c r="AE214" s="28"/>
      <c r="AR214" s="179" t="s">
        <v>155</v>
      </c>
      <c r="AT214" s="179" t="s">
        <v>151</v>
      </c>
      <c r="AU214" s="179" t="s">
        <v>81</v>
      </c>
      <c r="AY214" s="15" t="s">
        <v>149</v>
      </c>
      <c r="BE214" s="180">
        <f>IF(N214="základná",J214,0)</f>
        <v>0</v>
      </c>
      <c r="BF214" s="180">
        <f>IF(N214="znížená",J214,0)</f>
        <v>0</v>
      </c>
      <c r="BG214" s="180">
        <f>IF(N214="zákl. prenesená",J214,0)</f>
        <v>0</v>
      </c>
      <c r="BH214" s="180">
        <f>IF(N214="zníž. prenesená",J214,0)</f>
        <v>0</v>
      </c>
      <c r="BI214" s="180">
        <f>IF(N214="nulová",J214,0)</f>
        <v>0</v>
      </c>
      <c r="BJ214" s="15" t="s">
        <v>156</v>
      </c>
      <c r="BK214" s="180">
        <f>ROUND(I214*H214,2)</f>
        <v>0</v>
      </c>
      <c r="BL214" s="15" t="s">
        <v>155</v>
      </c>
      <c r="BM214" s="179" t="s">
        <v>653</v>
      </c>
    </row>
    <row r="215" s="2" customFormat="1" ht="24.15" customHeight="1">
      <c r="A215" s="28"/>
      <c r="B215" s="167"/>
      <c r="C215" s="168" t="s">
        <v>73</v>
      </c>
      <c r="D215" s="168" t="s">
        <v>151</v>
      </c>
      <c r="E215" s="169" t="s">
        <v>1259</v>
      </c>
      <c r="F215" s="170" t="s">
        <v>1260</v>
      </c>
      <c r="G215" s="171" t="s">
        <v>361</v>
      </c>
      <c r="H215" s="172">
        <v>0</v>
      </c>
      <c r="I215" s="173">
        <v>0</v>
      </c>
      <c r="J215" s="173">
        <f>ROUND(I215*H215,2)</f>
        <v>0</v>
      </c>
      <c r="K215" s="174"/>
      <c r="L215" s="29"/>
      <c r="M215" s="175" t="s">
        <v>1</v>
      </c>
      <c r="N215" s="176" t="s">
        <v>39</v>
      </c>
      <c r="O215" s="177">
        <v>0</v>
      </c>
      <c r="P215" s="177">
        <f>O215*H215</f>
        <v>0</v>
      </c>
      <c r="Q215" s="177">
        <v>0</v>
      </c>
      <c r="R215" s="177">
        <f>Q215*H215</f>
        <v>0</v>
      </c>
      <c r="S215" s="177">
        <v>0</v>
      </c>
      <c r="T215" s="178">
        <f>S215*H215</f>
        <v>0</v>
      </c>
      <c r="U215" s="28"/>
      <c r="V215" s="28"/>
      <c r="W215" s="28"/>
      <c r="X215" s="28"/>
      <c r="Y215" s="28"/>
      <c r="Z215" s="28"/>
      <c r="AA215" s="28"/>
      <c r="AB215" s="28"/>
      <c r="AC215" s="28"/>
      <c r="AD215" s="28"/>
      <c r="AE215" s="28"/>
      <c r="AR215" s="179" t="s">
        <v>155</v>
      </c>
      <c r="AT215" s="179" t="s">
        <v>151</v>
      </c>
      <c r="AU215" s="179" t="s">
        <v>81</v>
      </c>
      <c r="AY215" s="15" t="s">
        <v>149</v>
      </c>
      <c r="BE215" s="180">
        <f>IF(N215="základná",J215,0)</f>
        <v>0</v>
      </c>
      <c r="BF215" s="180">
        <f>IF(N215="znížená",J215,0)</f>
        <v>0</v>
      </c>
      <c r="BG215" s="180">
        <f>IF(N215="zákl. prenesená",J215,0)</f>
        <v>0</v>
      </c>
      <c r="BH215" s="180">
        <f>IF(N215="zníž. prenesená",J215,0)</f>
        <v>0</v>
      </c>
      <c r="BI215" s="180">
        <f>IF(N215="nulová",J215,0)</f>
        <v>0</v>
      </c>
      <c r="BJ215" s="15" t="s">
        <v>156</v>
      </c>
      <c r="BK215" s="180">
        <f>ROUND(I215*H215,2)</f>
        <v>0</v>
      </c>
      <c r="BL215" s="15" t="s">
        <v>155</v>
      </c>
      <c r="BM215" s="179" t="s">
        <v>657</v>
      </c>
    </row>
    <row r="216" s="2" customFormat="1" ht="16.5" customHeight="1">
      <c r="A216" s="28"/>
      <c r="B216" s="167"/>
      <c r="C216" s="168" t="s">
        <v>73</v>
      </c>
      <c r="D216" s="168" t="s">
        <v>151</v>
      </c>
      <c r="E216" s="169" t="s">
        <v>1261</v>
      </c>
      <c r="F216" s="170" t="s">
        <v>1262</v>
      </c>
      <c r="G216" s="171" t="s">
        <v>161</v>
      </c>
      <c r="H216" s="172">
        <v>0</v>
      </c>
      <c r="I216" s="173">
        <v>0</v>
      </c>
      <c r="J216" s="173">
        <f>ROUND(I216*H216,2)</f>
        <v>0</v>
      </c>
      <c r="K216" s="174"/>
      <c r="L216" s="29"/>
      <c r="M216" s="175" t="s">
        <v>1</v>
      </c>
      <c r="N216" s="176" t="s">
        <v>39</v>
      </c>
      <c r="O216" s="177">
        <v>0</v>
      </c>
      <c r="P216" s="177">
        <f>O216*H216</f>
        <v>0</v>
      </c>
      <c r="Q216" s="177">
        <v>0</v>
      </c>
      <c r="R216" s="177">
        <f>Q216*H216</f>
        <v>0</v>
      </c>
      <c r="S216" s="177">
        <v>0</v>
      </c>
      <c r="T216" s="178">
        <f>S216*H216</f>
        <v>0</v>
      </c>
      <c r="U216" s="28"/>
      <c r="V216" s="28"/>
      <c r="W216" s="28"/>
      <c r="X216" s="28"/>
      <c r="Y216" s="28"/>
      <c r="Z216" s="28"/>
      <c r="AA216" s="28"/>
      <c r="AB216" s="28"/>
      <c r="AC216" s="28"/>
      <c r="AD216" s="28"/>
      <c r="AE216" s="28"/>
      <c r="AR216" s="179" t="s">
        <v>155</v>
      </c>
      <c r="AT216" s="179" t="s">
        <v>151</v>
      </c>
      <c r="AU216" s="179" t="s">
        <v>81</v>
      </c>
      <c r="AY216" s="15" t="s">
        <v>149</v>
      </c>
      <c r="BE216" s="180">
        <f>IF(N216="základná",J216,0)</f>
        <v>0</v>
      </c>
      <c r="BF216" s="180">
        <f>IF(N216="znížená",J216,0)</f>
        <v>0</v>
      </c>
      <c r="BG216" s="180">
        <f>IF(N216="zákl. prenesená",J216,0)</f>
        <v>0</v>
      </c>
      <c r="BH216" s="180">
        <f>IF(N216="zníž. prenesená",J216,0)</f>
        <v>0</v>
      </c>
      <c r="BI216" s="180">
        <f>IF(N216="nulová",J216,0)</f>
        <v>0</v>
      </c>
      <c r="BJ216" s="15" t="s">
        <v>156</v>
      </c>
      <c r="BK216" s="180">
        <f>ROUND(I216*H216,2)</f>
        <v>0</v>
      </c>
      <c r="BL216" s="15" t="s">
        <v>155</v>
      </c>
      <c r="BM216" s="179" t="s">
        <v>660</v>
      </c>
    </row>
    <row r="217" s="2" customFormat="1" ht="16.5" customHeight="1">
      <c r="A217" s="28"/>
      <c r="B217" s="167"/>
      <c r="C217" s="168" t="s">
        <v>73</v>
      </c>
      <c r="D217" s="168" t="s">
        <v>151</v>
      </c>
      <c r="E217" s="169" t="s">
        <v>1263</v>
      </c>
      <c r="F217" s="170" t="s">
        <v>1264</v>
      </c>
      <c r="G217" s="171" t="s">
        <v>161</v>
      </c>
      <c r="H217" s="172">
        <v>0</v>
      </c>
      <c r="I217" s="173">
        <v>0</v>
      </c>
      <c r="J217" s="173">
        <f>ROUND(I217*H217,2)</f>
        <v>0</v>
      </c>
      <c r="K217" s="174"/>
      <c r="L217" s="29"/>
      <c r="M217" s="175" t="s">
        <v>1</v>
      </c>
      <c r="N217" s="176" t="s">
        <v>39</v>
      </c>
      <c r="O217" s="177">
        <v>0</v>
      </c>
      <c r="P217" s="177">
        <f>O217*H217</f>
        <v>0</v>
      </c>
      <c r="Q217" s="177">
        <v>0</v>
      </c>
      <c r="R217" s="177">
        <f>Q217*H217</f>
        <v>0</v>
      </c>
      <c r="S217" s="177">
        <v>0</v>
      </c>
      <c r="T217" s="178">
        <f>S217*H217</f>
        <v>0</v>
      </c>
      <c r="U217" s="28"/>
      <c r="V217" s="28"/>
      <c r="W217" s="28"/>
      <c r="X217" s="28"/>
      <c r="Y217" s="28"/>
      <c r="Z217" s="28"/>
      <c r="AA217" s="28"/>
      <c r="AB217" s="28"/>
      <c r="AC217" s="28"/>
      <c r="AD217" s="28"/>
      <c r="AE217" s="28"/>
      <c r="AR217" s="179" t="s">
        <v>155</v>
      </c>
      <c r="AT217" s="179" t="s">
        <v>151</v>
      </c>
      <c r="AU217" s="179" t="s">
        <v>81</v>
      </c>
      <c r="AY217" s="15" t="s">
        <v>149</v>
      </c>
      <c r="BE217" s="180">
        <f>IF(N217="základná",J217,0)</f>
        <v>0</v>
      </c>
      <c r="BF217" s="180">
        <f>IF(N217="znížená",J217,0)</f>
        <v>0</v>
      </c>
      <c r="BG217" s="180">
        <f>IF(N217="zákl. prenesená",J217,0)</f>
        <v>0</v>
      </c>
      <c r="BH217" s="180">
        <f>IF(N217="zníž. prenesená",J217,0)</f>
        <v>0</v>
      </c>
      <c r="BI217" s="180">
        <f>IF(N217="nulová",J217,0)</f>
        <v>0</v>
      </c>
      <c r="BJ217" s="15" t="s">
        <v>156</v>
      </c>
      <c r="BK217" s="180">
        <f>ROUND(I217*H217,2)</f>
        <v>0</v>
      </c>
      <c r="BL217" s="15" t="s">
        <v>155</v>
      </c>
      <c r="BM217" s="179" t="s">
        <v>664</v>
      </c>
    </row>
    <row r="218" s="12" customFormat="1" ht="25.92" customHeight="1">
      <c r="A218" s="12"/>
      <c r="B218" s="157"/>
      <c r="C218" s="12"/>
      <c r="D218" s="158" t="s">
        <v>72</v>
      </c>
      <c r="E218" s="159" t="s">
        <v>392</v>
      </c>
      <c r="F218" s="159" t="s">
        <v>1265</v>
      </c>
      <c r="G218" s="12"/>
      <c r="H218" s="12"/>
      <c r="I218" s="12"/>
      <c r="J218" s="160">
        <f>BK218</f>
        <v>7168.3399999999992</v>
      </c>
      <c r="K218" s="12"/>
      <c r="L218" s="157"/>
      <c r="M218" s="161"/>
      <c r="N218" s="162"/>
      <c r="O218" s="162"/>
      <c r="P218" s="163">
        <f>SUM(P219:P223)</f>
        <v>0</v>
      </c>
      <c r="Q218" s="162"/>
      <c r="R218" s="163">
        <f>SUM(R219:R223)</f>
        <v>0</v>
      </c>
      <c r="S218" s="162"/>
      <c r="T218" s="164">
        <f>SUM(T219:T223)</f>
        <v>0</v>
      </c>
      <c r="U218" s="12"/>
      <c r="V218" s="12"/>
      <c r="W218" s="12"/>
      <c r="X218" s="12"/>
      <c r="Y218" s="12"/>
      <c r="Z218" s="12"/>
      <c r="AA218" s="12"/>
      <c r="AB218" s="12"/>
      <c r="AC218" s="12"/>
      <c r="AD218" s="12"/>
      <c r="AE218" s="12"/>
      <c r="AR218" s="158" t="s">
        <v>81</v>
      </c>
      <c r="AT218" s="165" t="s">
        <v>72</v>
      </c>
      <c r="AU218" s="165" t="s">
        <v>73</v>
      </c>
      <c r="AY218" s="158" t="s">
        <v>149</v>
      </c>
      <c r="BK218" s="166">
        <f>SUM(BK219:BK223)</f>
        <v>7168.3399999999992</v>
      </c>
    </row>
    <row r="219" s="2" customFormat="1" ht="66.75" customHeight="1">
      <c r="A219" s="28"/>
      <c r="B219" s="167"/>
      <c r="C219" s="168" t="s">
        <v>73</v>
      </c>
      <c r="D219" s="168" t="s">
        <v>151</v>
      </c>
      <c r="E219" s="169" t="s">
        <v>1266</v>
      </c>
      <c r="F219" s="170" t="s">
        <v>1267</v>
      </c>
      <c r="G219" s="171" t="s">
        <v>361</v>
      </c>
      <c r="H219" s="172">
        <v>4</v>
      </c>
      <c r="I219" s="173">
        <v>26.539999999999999</v>
      </c>
      <c r="J219" s="173">
        <f>ROUND(I219*H219,2)</f>
        <v>106.16</v>
      </c>
      <c r="K219" s="174"/>
      <c r="L219" s="29"/>
      <c r="M219" s="175" t="s">
        <v>1</v>
      </c>
      <c r="N219" s="176" t="s">
        <v>39</v>
      </c>
      <c r="O219" s="177">
        <v>0</v>
      </c>
      <c r="P219" s="177">
        <f>O219*H219</f>
        <v>0</v>
      </c>
      <c r="Q219" s="177">
        <v>0</v>
      </c>
      <c r="R219" s="177">
        <f>Q219*H219</f>
        <v>0</v>
      </c>
      <c r="S219" s="177">
        <v>0</v>
      </c>
      <c r="T219" s="178">
        <f>S219*H219</f>
        <v>0</v>
      </c>
      <c r="U219" s="28"/>
      <c r="V219" s="28"/>
      <c r="W219" s="28"/>
      <c r="X219" s="28"/>
      <c r="Y219" s="28"/>
      <c r="Z219" s="28"/>
      <c r="AA219" s="28"/>
      <c r="AB219" s="28"/>
      <c r="AC219" s="28"/>
      <c r="AD219" s="28"/>
      <c r="AE219" s="28"/>
      <c r="AR219" s="179" t="s">
        <v>155</v>
      </c>
      <c r="AT219" s="179" t="s">
        <v>151</v>
      </c>
      <c r="AU219" s="179" t="s">
        <v>81</v>
      </c>
      <c r="AY219" s="15" t="s">
        <v>149</v>
      </c>
      <c r="BE219" s="180">
        <f>IF(N219="základná",J219,0)</f>
        <v>0</v>
      </c>
      <c r="BF219" s="180">
        <f>IF(N219="znížená",J219,0)</f>
        <v>106.16</v>
      </c>
      <c r="BG219" s="180">
        <f>IF(N219="zákl. prenesená",J219,0)</f>
        <v>0</v>
      </c>
      <c r="BH219" s="180">
        <f>IF(N219="zníž. prenesená",J219,0)</f>
        <v>0</v>
      </c>
      <c r="BI219" s="180">
        <f>IF(N219="nulová",J219,0)</f>
        <v>0</v>
      </c>
      <c r="BJ219" s="15" t="s">
        <v>156</v>
      </c>
      <c r="BK219" s="180">
        <f>ROUND(I219*H219,2)</f>
        <v>106.16</v>
      </c>
      <c r="BL219" s="15" t="s">
        <v>155</v>
      </c>
      <c r="BM219" s="179" t="s">
        <v>667</v>
      </c>
    </row>
    <row r="220" s="2" customFormat="1" ht="66.75" customHeight="1">
      <c r="A220" s="28"/>
      <c r="B220" s="167"/>
      <c r="C220" s="168" t="s">
        <v>73</v>
      </c>
      <c r="D220" s="168" t="s">
        <v>151</v>
      </c>
      <c r="E220" s="169" t="s">
        <v>1268</v>
      </c>
      <c r="F220" s="170" t="s">
        <v>1269</v>
      </c>
      <c r="G220" s="171" t="s">
        <v>1121</v>
      </c>
      <c r="H220" s="172">
        <v>15</v>
      </c>
      <c r="I220" s="173">
        <v>339.5</v>
      </c>
      <c r="J220" s="173">
        <f>ROUND(I220*H220,2)</f>
        <v>5092.5</v>
      </c>
      <c r="K220" s="174"/>
      <c r="L220" s="29"/>
      <c r="M220" s="175" t="s">
        <v>1</v>
      </c>
      <c r="N220" s="176" t="s">
        <v>39</v>
      </c>
      <c r="O220" s="177">
        <v>0</v>
      </c>
      <c r="P220" s="177">
        <f>O220*H220</f>
        <v>0</v>
      </c>
      <c r="Q220" s="177">
        <v>0</v>
      </c>
      <c r="R220" s="177">
        <f>Q220*H220</f>
        <v>0</v>
      </c>
      <c r="S220" s="177">
        <v>0</v>
      </c>
      <c r="T220" s="178">
        <f>S220*H220</f>
        <v>0</v>
      </c>
      <c r="U220" s="28"/>
      <c r="V220" s="28"/>
      <c r="W220" s="28"/>
      <c r="X220" s="28"/>
      <c r="Y220" s="28"/>
      <c r="Z220" s="28"/>
      <c r="AA220" s="28"/>
      <c r="AB220" s="28"/>
      <c r="AC220" s="28"/>
      <c r="AD220" s="28"/>
      <c r="AE220" s="28"/>
      <c r="AR220" s="179" t="s">
        <v>155</v>
      </c>
      <c r="AT220" s="179" t="s">
        <v>151</v>
      </c>
      <c r="AU220" s="179" t="s">
        <v>81</v>
      </c>
      <c r="AY220" s="15" t="s">
        <v>149</v>
      </c>
      <c r="BE220" s="180">
        <f>IF(N220="základná",J220,0)</f>
        <v>0</v>
      </c>
      <c r="BF220" s="180">
        <f>IF(N220="znížená",J220,0)</f>
        <v>5092.5</v>
      </c>
      <c r="BG220" s="180">
        <f>IF(N220="zákl. prenesená",J220,0)</f>
        <v>0</v>
      </c>
      <c r="BH220" s="180">
        <f>IF(N220="zníž. prenesená",J220,0)</f>
        <v>0</v>
      </c>
      <c r="BI220" s="180">
        <f>IF(N220="nulová",J220,0)</f>
        <v>0</v>
      </c>
      <c r="BJ220" s="15" t="s">
        <v>156</v>
      </c>
      <c r="BK220" s="180">
        <f>ROUND(I220*H220,2)</f>
        <v>5092.5</v>
      </c>
      <c r="BL220" s="15" t="s">
        <v>155</v>
      </c>
      <c r="BM220" s="179" t="s">
        <v>671</v>
      </c>
    </row>
    <row r="221" s="2" customFormat="1" ht="16.5" customHeight="1">
      <c r="A221" s="28"/>
      <c r="B221" s="167"/>
      <c r="C221" s="168" t="s">
        <v>73</v>
      </c>
      <c r="D221" s="168" t="s">
        <v>151</v>
      </c>
      <c r="E221" s="169" t="s">
        <v>1270</v>
      </c>
      <c r="F221" s="170" t="s">
        <v>1271</v>
      </c>
      <c r="G221" s="171" t="s">
        <v>228</v>
      </c>
      <c r="H221" s="172">
        <v>1</v>
      </c>
      <c r="I221" s="173">
        <v>150</v>
      </c>
      <c r="J221" s="173">
        <f>ROUND(I221*H221,2)</f>
        <v>150</v>
      </c>
      <c r="K221" s="174"/>
      <c r="L221" s="29"/>
      <c r="M221" s="175" t="s">
        <v>1</v>
      </c>
      <c r="N221" s="176" t="s">
        <v>39</v>
      </c>
      <c r="O221" s="177">
        <v>0</v>
      </c>
      <c r="P221" s="177">
        <f>O221*H221</f>
        <v>0</v>
      </c>
      <c r="Q221" s="177">
        <v>0</v>
      </c>
      <c r="R221" s="177">
        <f>Q221*H221</f>
        <v>0</v>
      </c>
      <c r="S221" s="177">
        <v>0</v>
      </c>
      <c r="T221" s="178">
        <f>S221*H221</f>
        <v>0</v>
      </c>
      <c r="U221" s="28"/>
      <c r="V221" s="28"/>
      <c r="W221" s="28"/>
      <c r="X221" s="28"/>
      <c r="Y221" s="28"/>
      <c r="Z221" s="28"/>
      <c r="AA221" s="28"/>
      <c r="AB221" s="28"/>
      <c r="AC221" s="28"/>
      <c r="AD221" s="28"/>
      <c r="AE221" s="28"/>
      <c r="AR221" s="179" t="s">
        <v>155</v>
      </c>
      <c r="AT221" s="179" t="s">
        <v>151</v>
      </c>
      <c r="AU221" s="179" t="s">
        <v>81</v>
      </c>
      <c r="AY221" s="15" t="s">
        <v>149</v>
      </c>
      <c r="BE221" s="180">
        <f>IF(N221="základná",J221,0)</f>
        <v>0</v>
      </c>
      <c r="BF221" s="180">
        <f>IF(N221="znížená",J221,0)</f>
        <v>150</v>
      </c>
      <c r="BG221" s="180">
        <f>IF(N221="zákl. prenesená",J221,0)</f>
        <v>0</v>
      </c>
      <c r="BH221" s="180">
        <f>IF(N221="zníž. prenesená",J221,0)</f>
        <v>0</v>
      </c>
      <c r="BI221" s="180">
        <f>IF(N221="nulová",J221,0)</f>
        <v>0</v>
      </c>
      <c r="BJ221" s="15" t="s">
        <v>156</v>
      </c>
      <c r="BK221" s="180">
        <f>ROUND(I221*H221,2)</f>
        <v>150</v>
      </c>
      <c r="BL221" s="15" t="s">
        <v>155</v>
      </c>
      <c r="BM221" s="179" t="s">
        <v>674</v>
      </c>
    </row>
    <row r="222" s="2" customFormat="1" ht="16.5" customHeight="1">
      <c r="A222" s="28"/>
      <c r="B222" s="167"/>
      <c r="C222" s="168" t="s">
        <v>73</v>
      </c>
      <c r="D222" s="168" t="s">
        <v>151</v>
      </c>
      <c r="E222" s="169" t="s">
        <v>1272</v>
      </c>
      <c r="F222" s="170" t="s">
        <v>1273</v>
      </c>
      <c r="G222" s="171" t="s">
        <v>361</v>
      </c>
      <c r="H222" s="172">
        <v>204</v>
      </c>
      <c r="I222" s="173">
        <v>8.8499999999999996</v>
      </c>
      <c r="J222" s="173">
        <f>ROUND(I222*H222,2)</f>
        <v>1805.4000000000001</v>
      </c>
      <c r="K222" s="174"/>
      <c r="L222" s="29"/>
      <c r="M222" s="175" t="s">
        <v>1</v>
      </c>
      <c r="N222" s="176" t="s">
        <v>39</v>
      </c>
      <c r="O222" s="177">
        <v>0</v>
      </c>
      <c r="P222" s="177">
        <f>O222*H222</f>
        <v>0</v>
      </c>
      <c r="Q222" s="177">
        <v>0</v>
      </c>
      <c r="R222" s="177">
        <f>Q222*H222</f>
        <v>0</v>
      </c>
      <c r="S222" s="177">
        <v>0</v>
      </c>
      <c r="T222" s="178">
        <f>S222*H222</f>
        <v>0</v>
      </c>
      <c r="U222" s="28"/>
      <c r="V222" s="28"/>
      <c r="W222" s="28"/>
      <c r="X222" s="28"/>
      <c r="Y222" s="28"/>
      <c r="Z222" s="28"/>
      <c r="AA222" s="28"/>
      <c r="AB222" s="28"/>
      <c r="AC222" s="28"/>
      <c r="AD222" s="28"/>
      <c r="AE222" s="28"/>
      <c r="AR222" s="179" t="s">
        <v>155</v>
      </c>
      <c r="AT222" s="179" t="s">
        <v>151</v>
      </c>
      <c r="AU222" s="179" t="s">
        <v>81</v>
      </c>
      <c r="AY222" s="15" t="s">
        <v>149</v>
      </c>
      <c r="BE222" s="180">
        <f>IF(N222="základná",J222,0)</f>
        <v>0</v>
      </c>
      <c r="BF222" s="180">
        <f>IF(N222="znížená",J222,0)</f>
        <v>1805.4000000000001</v>
      </c>
      <c r="BG222" s="180">
        <f>IF(N222="zákl. prenesená",J222,0)</f>
        <v>0</v>
      </c>
      <c r="BH222" s="180">
        <f>IF(N222="zníž. prenesená",J222,0)</f>
        <v>0</v>
      </c>
      <c r="BI222" s="180">
        <f>IF(N222="nulová",J222,0)</f>
        <v>0</v>
      </c>
      <c r="BJ222" s="15" t="s">
        <v>156</v>
      </c>
      <c r="BK222" s="180">
        <f>ROUND(I222*H222,2)</f>
        <v>1805.4000000000001</v>
      </c>
      <c r="BL222" s="15" t="s">
        <v>155</v>
      </c>
      <c r="BM222" s="179" t="s">
        <v>677</v>
      </c>
    </row>
    <row r="223" s="2" customFormat="1" ht="16.5" customHeight="1">
      <c r="A223" s="28"/>
      <c r="B223" s="167"/>
      <c r="C223" s="168" t="s">
        <v>73</v>
      </c>
      <c r="D223" s="168" t="s">
        <v>151</v>
      </c>
      <c r="E223" s="169" t="s">
        <v>1274</v>
      </c>
      <c r="F223" s="170" t="s">
        <v>1275</v>
      </c>
      <c r="G223" s="171" t="s">
        <v>361</v>
      </c>
      <c r="H223" s="172">
        <v>102</v>
      </c>
      <c r="I223" s="173">
        <v>0.14000000000000001</v>
      </c>
      <c r="J223" s="173">
        <f>ROUND(I223*H223,2)</f>
        <v>14.279999999999999</v>
      </c>
      <c r="K223" s="174"/>
      <c r="L223" s="29"/>
      <c r="M223" s="175" t="s">
        <v>1</v>
      </c>
      <c r="N223" s="176" t="s">
        <v>39</v>
      </c>
      <c r="O223" s="177">
        <v>0</v>
      </c>
      <c r="P223" s="177">
        <f>O223*H223</f>
        <v>0</v>
      </c>
      <c r="Q223" s="177">
        <v>0</v>
      </c>
      <c r="R223" s="177">
        <f>Q223*H223</f>
        <v>0</v>
      </c>
      <c r="S223" s="177">
        <v>0</v>
      </c>
      <c r="T223" s="178">
        <f>S223*H223</f>
        <v>0</v>
      </c>
      <c r="U223" s="28"/>
      <c r="V223" s="28"/>
      <c r="W223" s="28"/>
      <c r="X223" s="28"/>
      <c r="Y223" s="28"/>
      <c r="Z223" s="28"/>
      <c r="AA223" s="28"/>
      <c r="AB223" s="28"/>
      <c r="AC223" s="28"/>
      <c r="AD223" s="28"/>
      <c r="AE223" s="28"/>
      <c r="AR223" s="179" t="s">
        <v>155</v>
      </c>
      <c r="AT223" s="179" t="s">
        <v>151</v>
      </c>
      <c r="AU223" s="179" t="s">
        <v>81</v>
      </c>
      <c r="AY223" s="15" t="s">
        <v>149</v>
      </c>
      <c r="BE223" s="180">
        <f>IF(N223="základná",J223,0)</f>
        <v>0</v>
      </c>
      <c r="BF223" s="180">
        <f>IF(N223="znížená",J223,0)</f>
        <v>14.279999999999999</v>
      </c>
      <c r="BG223" s="180">
        <f>IF(N223="zákl. prenesená",J223,0)</f>
        <v>0</v>
      </c>
      <c r="BH223" s="180">
        <f>IF(N223="zníž. prenesená",J223,0)</f>
        <v>0</v>
      </c>
      <c r="BI223" s="180">
        <f>IF(N223="nulová",J223,0)</f>
        <v>0</v>
      </c>
      <c r="BJ223" s="15" t="s">
        <v>156</v>
      </c>
      <c r="BK223" s="180">
        <f>ROUND(I223*H223,2)</f>
        <v>14.279999999999999</v>
      </c>
      <c r="BL223" s="15" t="s">
        <v>155</v>
      </c>
      <c r="BM223" s="179" t="s">
        <v>681</v>
      </c>
    </row>
    <row r="224" s="12" customFormat="1" ht="25.92" customHeight="1">
      <c r="A224" s="12"/>
      <c r="B224" s="157"/>
      <c r="C224" s="12"/>
      <c r="D224" s="158" t="s">
        <v>72</v>
      </c>
      <c r="E224" s="159" t="s">
        <v>394</v>
      </c>
      <c r="F224" s="159" t="s">
        <v>1276</v>
      </c>
      <c r="G224" s="12"/>
      <c r="H224" s="12"/>
      <c r="I224" s="12"/>
      <c r="J224" s="160">
        <f>BK224</f>
        <v>12347.900000000002</v>
      </c>
      <c r="K224" s="12"/>
      <c r="L224" s="157"/>
      <c r="M224" s="161"/>
      <c r="N224" s="162"/>
      <c r="O224" s="162"/>
      <c r="P224" s="163">
        <f>SUM(P225:P240)</f>
        <v>0</v>
      </c>
      <c r="Q224" s="162"/>
      <c r="R224" s="163">
        <f>SUM(R225:R240)</f>
        <v>0</v>
      </c>
      <c r="S224" s="162"/>
      <c r="T224" s="164">
        <f>SUM(T225:T240)</f>
        <v>0</v>
      </c>
      <c r="U224" s="12"/>
      <c r="V224" s="12"/>
      <c r="W224" s="12"/>
      <c r="X224" s="12"/>
      <c r="Y224" s="12"/>
      <c r="Z224" s="12"/>
      <c r="AA224" s="12"/>
      <c r="AB224" s="12"/>
      <c r="AC224" s="12"/>
      <c r="AD224" s="12"/>
      <c r="AE224" s="12"/>
      <c r="AR224" s="158" t="s">
        <v>81</v>
      </c>
      <c r="AT224" s="165" t="s">
        <v>72</v>
      </c>
      <c r="AU224" s="165" t="s">
        <v>73</v>
      </c>
      <c r="AY224" s="158" t="s">
        <v>149</v>
      </c>
      <c r="BK224" s="166">
        <f>SUM(BK225:BK240)</f>
        <v>12347.900000000002</v>
      </c>
    </row>
    <row r="225" s="2" customFormat="1" ht="16.5" customHeight="1">
      <c r="A225" s="28"/>
      <c r="B225" s="167"/>
      <c r="C225" s="168" t="s">
        <v>73</v>
      </c>
      <c r="D225" s="168" t="s">
        <v>151</v>
      </c>
      <c r="E225" s="169" t="s">
        <v>1277</v>
      </c>
      <c r="F225" s="170" t="s">
        <v>1278</v>
      </c>
      <c r="G225" s="171" t="s">
        <v>228</v>
      </c>
      <c r="H225" s="172">
        <v>1</v>
      </c>
      <c r="I225" s="173">
        <v>485</v>
      </c>
      <c r="J225" s="173">
        <f>ROUND(I225*H225,2)</f>
        <v>485</v>
      </c>
      <c r="K225" s="174"/>
      <c r="L225" s="29"/>
      <c r="M225" s="175" t="s">
        <v>1</v>
      </c>
      <c r="N225" s="176" t="s">
        <v>39</v>
      </c>
      <c r="O225" s="177">
        <v>0</v>
      </c>
      <c r="P225" s="177">
        <f>O225*H225</f>
        <v>0</v>
      </c>
      <c r="Q225" s="177">
        <v>0</v>
      </c>
      <c r="R225" s="177">
        <f>Q225*H225</f>
        <v>0</v>
      </c>
      <c r="S225" s="177">
        <v>0</v>
      </c>
      <c r="T225" s="178">
        <f>S225*H225</f>
        <v>0</v>
      </c>
      <c r="U225" s="28"/>
      <c r="V225" s="28"/>
      <c r="W225" s="28"/>
      <c r="X225" s="28"/>
      <c r="Y225" s="28"/>
      <c r="Z225" s="28"/>
      <c r="AA225" s="28"/>
      <c r="AB225" s="28"/>
      <c r="AC225" s="28"/>
      <c r="AD225" s="28"/>
      <c r="AE225" s="28"/>
      <c r="AR225" s="179" t="s">
        <v>155</v>
      </c>
      <c r="AT225" s="179" t="s">
        <v>151</v>
      </c>
      <c r="AU225" s="179" t="s">
        <v>81</v>
      </c>
      <c r="AY225" s="15" t="s">
        <v>149</v>
      </c>
      <c r="BE225" s="180">
        <f>IF(N225="základná",J225,0)</f>
        <v>0</v>
      </c>
      <c r="BF225" s="180">
        <f>IF(N225="znížená",J225,0)</f>
        <v>485</v>
      </c>
      <c r="BG225" s="180">
        <f>IF(N225="zákl. prenesená",J225,0)</f>
        <v>0</v>
      </c>
      <c r="BH225" s="180">
        <f>IF(N225="zníž. prenesená",J225,0)</f>
        <v>0</v>
      </c>
      <c r="BI225" s="180">
        <f>IF(N225="nulová",J225,0)</f>
        <v>0</v>
      </c>
      <c r="BJ225" s="15" t="s">
        <v>156</v>
      </c>
      <c r="BK225" s="180">
        <f>ROUND(I225*H225,2)</f>
        <v>485</v>
      </c>
      <c r="BL225" s="15" t="s">
        <v>155</v>
      </c>
      <c r="BM225" s="179" t="s">
        <v>684</v>
      </c>
    </row>
    <row r="226" s="2" customFormat="1" ht="24.15" customHeight="1">
      <c r="A226" s="28"/>
      <c r="B226" s="167"/>
      <c r="C226" s="168" t="s">
        <v>73</v>
      </c>
      <c r="D226" s="168" t="s">
        <v>151</v>
      </c>
      <c r="E226" s="169" t="s">
        <v>1279</v>
      </c>
      <c r="F226" s="170" t="s">
        <v>1280</v>
      </c>
      <c r="G226" s="171" t="s">
        <v>228</v>
      </c>
      <c r="H226" s="172">
        <v>1</v>
      </c>
      <c r="I226" s="173">
        <v>1524.5</v>
      </c>
      <c r="J226" s="173">
        <f>ROUND(I226*H226,2)</f>
        <v>1524.5</v>
      </c>
      <c r="K226" s="174"/>
      <c r="L226" s="29"/>
      <c r="M226" s="175" t="s">
        <v>1</v>
      </c>
      <c r="N226" s="176" t="s">
        <v>39</v>
      </c>
      <c r="O226" s="177">
        <v>0</v>
      </c>
      <c r="P226" s="177">
        <f>O226*H226</f>
        <v>0</v>
      </c>
      <c r="Q226" s="177">
        <v>0</v>
      </c>
      <c r="R226" s="177">
        <f>Q226*H226</f>
        <v>0</v>
      </c>
      <c r="S226" s="177">
        <v>0</v>
      </c>
      <c r="T226" s="178">
        <f>S226*H226</f>
        <v>0</v>
      </c>
      <c r="U226" s="28"/>
      <c r="V226" s="28"/>
      <c r="W226" s="28"/>
      <c r="X226" s="28"/>
      <c r="Y226" s="28"/>
      <c r="Z226" s="28"/>
      <c r="AA226" s="28"/>
      <c r="AB226" s="28"/>
      <c r="AC226" s="28"/>
      <c r="AD226" s="28"/>
      <c r="AE226" s="28"/>
      <c r="AR226" s="179" t="s">
        <v>155</v>
      </c>
      <c r="AT226" s="179" t="s">
        <v>151</v>
      </c>
      <c r="AU226" s="179" t="s">
        <v>81</v>
      </c>
      <c r="AY226" s="15" t="s">
        <v>149</v>
      </c>
      <c r="BE226" s="180">
        <f>IF(N226="základná",J226,0)</f>
        <v>0</v>
      </c>
      <c r="BF226" s="180">
        <f>IF(N226="znížená",J226,0)</f>
        <v>1524.5</v>
      </c>
      <c r="BG226" s="180">
        <f>IF(N226="zákl. prenesená",J226,0)</f>
        <v>0</v>
      </c>
      <c r="BH226" s="180">
        <f>IF(N226="zníž. prenesená",J226,0)</f>
        <v>0</v>
      </c>
      <c r="BI226" s="180">
        <f>IF(N226="nulová",J226,0)</f>
        <v>0</v>
      </c>
      <c r="BJ226" s="15" t="s">
        <v>156</v>
      </c>
      <c r="BK226" s="180">
        <f>ROUND(I226*H226,2)</f>
        <v>1524.5</v>
      </c>
      <c r="BL226" s="15" t="s">
        <v>155</v>
      </c>
      <c r="BM226" s="179" t="s">
        <v>688</v>
      </c>
    </row>
    <row r="227" s="2" customFormat="1" ht="16.5" customHeight="1">
      <c r="A227" s="28"/>
      <c r="B227" s="167"/>
      <c r="C227" s="168" t="s">
        <v>73</v>
      </c>
      <c r="D227" s="168" t="s">
        <v>151</v>
      </c>
      <c r="E227" s="169" t="s">
        <v>1281</v>
      </c>
      <c r="F227" s="170" t="s">
        <v>84</v>
      </c>
      <c r="G227" s="171" t="s">
        <v>228</v>
      </c>
      <c r="H227" s="172">
        <v>1</v>
      </c>
      <c r="I227" s="173">
        <v>2940.7800000000002</v>
      </c>
      <c r="J227" s="173">
        <f>ROUND(I227*H227,2)</f>
        <v>2940.7800000000002</v>
      </c>
      <c r="K227" s="174"/>
      <c r="L227" s="29"/>
      <c r="M227" s="175" t="s">
        <v>1</v>
      </c>
      <c r="N227" s="176" t="s">
        <v>39</v>
      </c>
      <c r="O227" s="177">
        <v>0</v>
      </c>
      <c r="P227" s="177">
        <f>O227*H227</f>
        <v>0</v>
      </c>
      <c r="Q227" s="177">
        <v>0</v>
      </c>
      <c r="R227" s="177">
        <f>Q227*H227</f>
        <v>0</v>
      </c>
      <c r="S227" s="177">
        <v>0</v>
      </c>
      <c r="T227" s="178">
        <f>S227*H227</f>
        <v>0</v>
      </c>
      <c r="U227" s="28"/>
      <c r="V227" s="28"/>
      <c r="W227" s="28"/>
      <c r="X227" s="28"/>
      <c r="Y227" s="28"/>
      <c r="Z227" s="28"/>
      <c r="AA227" s="28"/>
      <c r="AB227" s="28"/>
      <c r="AC227" s="28"/>
      <c r="AD227" s="28"/>
      <c r="AE227" s="28"/>
      <c r="AR227" s="179" t="s">
        <v>155</v>
      </c>
      <c r="AT227" s="179" t="s">
        <v>151</v>
      </c>
      <c r="AU227" s="179" t="s">
        <v>81</v>
      </c>
      <c r="AY227" s="15" t="s">
        <v>149</v>
      </c>
      <c r="BE227" s="180">
        <f>IF(N227="základná",J227,0)</f>
        <v>0</v>
      </c>
      <c r="BF227" s="180">
        <f>IF(N227="znížená",J227,0)</f>
        <v>2940.7800000000002</v>
      </c>
      <c r="BG227" s="180">
        <f>IF(N227="zákl. prenesená",J227,0)</f>
        <v>0</v>
      </c>
      <c r="BH227" s="180">
        <f>IF(N227="zníž. prenesená",J227,0)</f>
        <v>0</v>
      </c>
      <c r="BI227" s="180">
        <f>IF(N227="nulová",J227,0)</f>
        <v>0</v>
      </c>
      <c r="BJ227" s="15" t="s">
        <v>156</v>
      </c>
      <c r="BK227" s="180">
        <f>ROUND(I227*H227,2)</f>
        <v>2940.7800000000002</v>
      </c>
      <c r="BL227" s="15" t="s">
        <v>155</v>
      </c>
      <c r="BM227" s="179" t="s">
        <v>691</v>
      </c>
    </row>
    <row r="228" s="2" customFormat="1" ht="24.15" customHeight="1">
      <c r="A228" s="28"/>
      <c r="B228" s="167"/>
      <c r="C228" s="168" t="s">
        <v>73</v>
      </c>
      <c r="D228" s="168" t="s">
        <v>151</v>
      </c>
      <c r="E228" s="169" t="s">
        <v>1282</v>
      </c>
      <c r="F228" s="170" t="s">
        <v>1283</v>
      </c>
      <c r="G228" s="171" t="s">
        <v>228</v>
      </c>
      <c r="H228" s="172">
        <v>1</v>
      </c>
      <c r="I228" s="173">
        <v>242.5</v>
      </c>
      <c r="J228" s="173">
        <f>ROUND(I228*H228,2)</f>
        <v>242.5</v>
      </c>
      <c r="K228" s="174"/>
      <c r="L228" s="29"/>
      <c r="M228" s="175" t="s">
        <v>1</v>
      </c>
      <c r="N228" s="176" t="s">
        <v>39</v>
      </c>
      <c r="O228" s="177">
        <v>0</v>
      </c>
      <c r="P228" s="177">
        <f>O228*H228</f>
        <v>0</v>
      </c>
      <c r="Q228" s="177">
        <v>0</v>
      </c>
      <c r="R228" s="177">
        <f>Q228*H228</f>
        <v>0</v>
      </c>
      <c r="S228" s="177">
        <v>0</v>
      </c>
      <c r="T228" s="178">
        <f>S228*H228</f>
        <v>0</v>
      </c>
      <c r="U228" s="28"/>
      <c r="V228" s="28"/>
      <c r="W228" s="28"/>
      <c r="X228" s="28"/>
      <c r="Y228" s="28"/>
      <c r="Z228" s="28"/>
      <c r="AA228" s="28"/>
      <c r="AB228" s="28"/>
      <c r="AC228" s="28"/>
      <c r="AD228" s="28"/>
      <c r="AE228" s="28"/>
      <c r="AR228" s="179" t="s">
        <v>155</v>
      </c>
      <c r="AT228" s="179" t="s">
        <v>151</v>
      </c>
      <c r="AU228" s="179" t="s">
        <v>81</v>
      </c>
      <c r="AY228" s="15" t="s">
        <v>149</v>
      </c>
      <c r="BE228" s="180">
        <f>IF(N228="základná",J228,0)</f>
        <v>0</v>
      </c>
      <c r="BF228" s="180">
        <f>IF(N228="znížená",J228,0)</f>
        <v>242.5</v>
      </c>
      <c r="BG228" s="180">
        <f>IF(N228="zákl. prenesená",J228,0)</f>
        <v>0</v>
      </c>
      <c r="BH228" s="180">
        <f>IF(N228="zníž. prenesená",J228,0)</f>
        <v>0</v>
      </c>
      <c r="BI228" s="180">
        <f>IF(N228="nulová",J228,0)</f>
        <v>0</v>
      </c>
      <c r="BJ228" s="15" t="s">
        <v>156</v>
      </c>
      <c r="BK228" s="180">
        <f>ROUND(I228*H228,2)</f>
        <v>242.5</v>
      </c>
      <c r="BL228" s="15" t="s">
        <v>155</v>
      </c>
      <c r="BM228" s="179" t="s">
        <v>695</v>
      </c>
    </row>
    <row r="229" s="2" customFormat="1" ht="24.15" customHeight="1">
      <c r="A229" s="28"/>
      <c r="B229" s="167"/>
      <c r="C229" s="168" t="s">
        <v>73</v>
      </c>
      <c r="D229" s="168" t="s">
        <v>151</v>
      </c>
      <c r="E229" s="169" t="s">
        <v>1284</v>
      </c>
      <c r="F229" s="170" t="s">
        <v>1285</v>
      </c>
      <c r="G229" s="171" t="s">
        <v>161</v>
      </c>
      <c r="H229" s="172">
        <v>550</v>
      </c>
      <c r="I229" s="173">
        <v>1.5</v>
      </c>
      <c r="J229" s="173">
        <f>ROUND(I229*H229,2)</f>
        <v>825</v>
      </c>
      <c r="K229" s="174"/>
      <c r="L229" s="29"/>
      <c r="M229" s="175" t="s">
        <v>1</v>
      </c>
      <c r="N229" s="176" t="s">
        <v>39</v>
      </c>
      <c r="O229" s="177">
        <v>0</v>
      </c>
      <c r="P229" s="177">
        <f>O229*H229</f>
        <v>0</v>
      </c>
      <c r="Q229" s="177">
        <v>0</v>
      </c>
      <c r="R229" s="177">
        <f>Q229*H229</f>
        <v>0</v>
      </c>
      <c r="S229" s="177">
        <v>0</v>
      </c>
      <c r="T229" s="178">
        <f>S229*H229</f>
        <v>0</v>
      </c>
      <c r="U229" s="28"/>
      <c r="V229" s="28"/>
      <c r="W229" s="28"/>
      <c r="X229" s="28"/>
      <c r="Y229" s="28"/>
      <c r="Z229" s="28"/>
      <c r="AA229" s="28"/>
      <c r="AB229" s="28"/>
      <c r="AC229" s="28"/>
      <c r="AD229" s="28"/>
      <c r="AE229" s="28"/>
      <c r="AR229" s="179" t="s">
        <v>155</v>
      </c>
      <c r="AT229" s="179" t="s">
        <v>151</v>
      </c>
      <c r="AU229" s="179" t="s">
        <v>81</v>
      </c>
      <c r="AY229" s="15" t="s">
        <v>149</v>
      </c>
      <c r="BE229" s="180">
        <f>IF(N229="základná",J229,0)</f>
        <v>0</v>
      </c>
      <c r="BF229" s="180">
        <f>IF(N229="znížená",J229,0)</f>
        <v>825</v>
      </c>
      <c r="BG229" s="180">
        <f>IF(N229="zákl. prenesená",J229,0)</f>
        <v>0</v>
      </c>
      <c r="BH229" s="180">
        <f>IF(N229="zníž. prenesená",J229,0)</f>
        <v>0</v>
      </c>
      <c r="BI229" s="180">
        <f>IF(N229="nulová",J229,0)</f>
        <v>0</v>
      </c>
      <c r="BJ229" s="15" t="s">
        <v>156</v>
      </c>
      <c r="BK229" s="180">
        <f>ROUND(I229*H229,2)</f>
        <v>825</v>
      </c>
      <c r="BL229" s="15" t="s">
        <v>155</v>
      </c>
      <c r="BM229" s="179" t="s">
        <v>698</v>
      </c>
    </row>
    <row r="230" s="2" customFormat="1" ht="16.5" customHeight="1">
      <c r="A230" s="28"/>
      <c r="B230" s="167"/>
      <c r="C230" s="168" t="s">
        <v>73</v>
      </c>
      <c r="D230" s="168" t="s">
        <v>151</v>
      </c>
      <c r="E230" s="169" t="s">
        <v>1286</v>
      </c>
      <c r="F230" s="170" t="s">
        <v>1287</v>
      </c>
      <c r="G230" s="171" t="s">
        <v>361</v>
      </c>
      <c r="H230" s="172">
        <v>32</v>
      </c>
      <c r="I230" s="173">
        <v>4.5800000000000001</v>
      </c>
      <c r="J230" s="173">
        <f>ROUND(I230*H230,2)</f>
        <v>146.56</v>
      </c>
      <c r="K230" s="174"/>
      <c r="L230" s="29"/>
      <c r="M230" s="175" t="s">
        <v>1</v>
      </c>
      <c r="N230" s="176" t="s">
        <v>39</v>
      </c>
      <c r="O230" s="177">
        <v>0</v>
      </c>
      <c r="P230" s="177">
        <f>O230*H230</f>
        <v>0</v>
      </c>
      <c r="Q230" s="177">
        <v>0</v>
      </c>
      <c r="R230" s="177">
        <f>Q230*H230</f>
        <v>0</v>
      </c>
      <c r="S230" s="177">
        <v>0</v>
      </c>
      <c r="T230" s="178">
        <f>S230*H230</f>
        <v>0</v>
      </c>
      <c r="U230" s="28"/>
      <c r="V230" s="28"/>
      <c r="W230" s="28"/>
      <c r="X230" s="28"/>
      <c r="Y230" s="28"/>
      <c r="Z230" s="28"/>
      <c r="AA230" s="28"/>
      <c r="AB230" s="28"/>
      <c r="AC230" s="28"/>
      <c r="AD230" s="28"/>
      <c r="AE230" s="28"/>
      <c r="AR230" s="179" t="s">
        <v>155</v>
      </c>
      <c r="AT230" s="179" t="s">
        <v>151</v>
      </c>
      <c r="AU230" s="179" t="s">
        <v>81</v>
      </c>
      <c r="AY230" s="15" t="s">
        <v>149</v>
      </c>
      <c r="BE230" s="180">
        <f>IF(N230="základná",J230,0)</f>
        <v>0</v>
      </c>
      <c r="BF230" s="180">
        <f>IF(N230="znížená",J230,0)</f>
        <v>146.56</v>
      </c>
      <c r="BG230" s="180">
        <f>IF(N230="zákl. prenesená",J230,0)</f>
        <v>0</v>
      </c>
      <c r="BH230" s="180">
        <f>IF(N230="zníž. prenesená",J230,0)</f>
        <v>0</v>
      </c>
      <c r="BI230" s="180">
        <f>IF(N230="nulová",J230,0)</f>
        <v>0</v>
      </c>
      <c r="BJ230" s="15" t="s">
        <v>156</v>
      </c>
      <c r="BK230" s="180">
        <f>ROUND(I230*H230,2)</f>
        <v>146.56</v>
      </c>
      <c r="BL230" s="15" t="s">
        <v>155</v>
      </c>
      <c r="BM230" s="179" t="s">
        <v>702</v>
      </c>
    </row>
    <row r="231" s="2" customFormat="1" ht="16.5" customHeight="1">
      <c r="A231" s="28"/>
      <c r="B231" s="167"/>
      <c r="C231" s="168" t="s">
        <v>73</v>
      </c>
      <c r="D231" s="168" t="s">
        <v>151</v>
      </c>
      <c r="E231" s="169" t="s">
        <v>1288</v>
      </c>
      <c r="F231" s="170" t="s">
        <v>747</v>
      </c>
      <c r="G231" s="171" t="s">
        <v>228</v>
      </c>
      <c r="H231" s="172">
        <v>1</v>
      </c>
      <c r="I231" s="173">
        <v>1358</v>
      </c>
      <c r="J231" s="173">
        <f>ROUND(I231*H231,2)</f>
        <v>1358</v>
      </c>
      <c r="K231" s="174"/>
      <c r="L231" s="29"/>
      <c r="M231" s="175" t="s">
        <v>1</v>
      </c>
      <c r="N231" s="176" t="s">
        <v>39</v>
      </c>
      <c r="O231" s="177">
        <v>0</v>
      </c>
      <c r="P231" s="177">
        <f>O231*H231</f>
        <v>0</v>
      </c>
      <c r="Q231" s="177">
        <v>0</v>
      </c>
      <c r="R231" s="177">
        <f>Q231*H231</f>
        <v>0</v>
      </c>
      <c r="S231" s="177">
        <v>0</v>
      </c>
      <c r="T231" s="178">
        <f>S231*H231</f>
        <v>0</v>
      </c>
      <c r="U231" s="28"/>
      <c r="V231" s="28"/>
      <c r="W231" s="28"/>
      <c r="X231" s="28"/>
      <c r="Y231" s="28"/>
      <c r="Z231" s="28"/>
      <c r="AA231" s="28"/>
      <c r="AB231" s="28"/>
      <c r="AC231" s="28"/>
      <c r="AD231" s="28"/>
      <c r="AE231" s="28"/>
      <c r="AR231" s="179" t="s">
        <v>155</v>
      </c>
      <c r="AT231" s="179" t="s">
        <v>151</v>
      </c>
      <c r="AU231" s="179" t="s">
        <v>81</v>
      </c>
      <c r="AY231" s="15" t="s">
        <v>149</v>
      </c>
      <c r="BE231" s="180">
        <f>IF(N231="základná",J231,0)</f>
        <v>0</v>
      </c>
      <c r="BF231" s="180">
        <f>IF(N231="znížená",J231,0)</f>
        <v>1358</v>
      </c>
      <c r="BG231" s="180">
        <f>IF(N231="zákl. prenesená",J231,0)</f>
        <v>0</v>
      </c>
      <c r="BH231" s="180">
        <f>IF(N231="zníž. prenesená",J231,0)</f>
        <v>0</v>
      </c>
      <c r="BI231" s="180">
        <f>IF(N231="nulová",J231,0)</f>
        <v>0</v>
      </c>
      <c r="BJ231" s="15" t="s">
        <v>156</v>
      </c>
      <c r="BK231" s="180">
        <f>ROUND(I231*H231,2)</f>
        <v>1358</v>
      </c>
      <c r="BL231" s="15" t="s">
        <v>155</v>
      </c>
      <c r="BM231" s="179" t="s">
        <v>705</v>
      </c>
    </row>
    <row r="232" s="2" customFormat="1" ht="16.5" customHeight="1">
      <c r="A232" s="28"/>
      <c r="B232" s="167"/>
      <c r="C232" s="168" t="s">
        <v>73</v>
      </c>
      <c r="D232" s="168" t="s">
        <v>151</v>
      </c>
      <c r="E232" s="169" t="s">
        <v>1289</v>
      </c>
      <c r="F232" s="170" t="s">
        <v>1290</v>
      </c>
      <c r="G232" s="171" t="s">
        <v>228</v>
      </c>
      <c r="H232" s="172">
        <v>1</v>
      </c>
      <c r="I232" s="173">
        <v>339.5</v>
      </c>
      <c r="J232" s="173">
        <f>ROUND(I232*H232,2)</f>
        <v>339.5</v>
      </c>
      <c r="K232" s="174"/>
      <c r="L232" s="29"/>
      <c r="M232" s="175" t="s">
        <v>1</v>
      </c>
      <c r="N232" s="176" t="s">
        <v>39</v>
      </c>
      <c r="O232" s="177">
        <v>0</v>
      </c>
      <c r="P232" s="177">
        <f>O232*H232</f>
        <v>0</v>
      </c>
      <c r="Q232" s="177">
        <v>0</v>
      </c>
      <c r="R232" s="177">
        <f>Q232*H232</f>
        <v>0</v>
      </c>
      <c r="S232" s="177">
        <v>0</v>
      </c>
      <c r="T232" s="178">
        <f>S232*H232</f>
        <v>0</v>
      </c>
      <c r="U232" s="28"/>
      <c r="V232" s="28"/>
      <c r="W232" s="28"/>
      <c r="X232" s="28"/>
      <c r="Y232" s="28"/>
      <c r="Z232" s="28"/>
      <c r="AA232" s="28"/>
      <c r="AB232" s="28"/>
      <c r="AC232" s="28"/>
      <c r="AD232" s="28"/>
      <c r="AE232" s="28"/>
      <c r="AR232" s="179" t="s">
        <v>155</v>
      </c>
      <c r="AT232" s="179" t="s">
        <v>151</v>
      </c>
      <c r="AU232" s="179" t="s">
        <v>81</v>
      </c>
      <c r="AY232" s="15" t="s">
        <v>149</v>
      </c>
      <c r="BE232" s="180">
        <f>IF(N232="základná",J232,0)</f>
        <v>0</v>
      </c>
      <c r="BF232" s="180">
        <f>IF(N232="znížená",J232,0)</f>
        <v>339.5</v>
      </c>
      <c r="BG232" s="180">
        <f>IF(N232="zákl. prenesená",J232,0)</f>
        <v>0</v>
      </c>
      <c r="BH232" s="180">
        <f>IF(N232="zníž. prenesená",J232,0)</f>
        <v>0</v>
      </c>
      <c r="BI232" s="180">
        <f>IF(N232="nulová",J232,0)</f>
        <v>0</v>
      </c>
      <c r="BJ232" s="15" t="s">
        <v>156</v>
      </c>
      <c r="BK232" s="180">
        <f>ROUND(I232*H232,2)</f>
        <v>339.5</v>
      </c>
      <c r="BL232" s="15" t="s">
        <v>155</v>
      </c>
      <c r="BM232" s="179" t="s">
        <v>709</v>
      </c>
    </row>
    <row r="233" s="2" customFormat="1" ht="24.15" customHeight="1">
      <c r="A233" s="28"/>
      <c r="B233" s="167"/>
      <c r="C233" s="168" t="s">
        <v>73</v>
      </c>
      <c r="D233" s="168" t="s">
        <v>151</v>
      </c>
      <c r="E233" s="169" t="s">
        <v>1291</v>
      </c>
      <c r="F233" s="170" t="s">
        <v>1292</v>
      </c>
      <c r="G233" s="171" t="s">
        <v>228</v>
      </c>
      <c r="H233" s="172">
        <v>1</v>
      </c>
      <c r="I233" s="173">
        <v>1164</v>
      </c>
      <c r="J233" s="173">
        <f>ROUND(I233*H233,2)</f>
        <v>1164</v>
      </c>
      <c r="K233" s="174"/>
      <c r="L233" s="29"/>
      <c r="M233" s="175" t="s">
        <v>1</v>
      </c>
      <c r="N233" s="176" t="s">
        <v>39</v>
      </c>
      <c r="O233" s="177">
        <v>0</v>
      </c>
      <c r="P233" s="177">
        <f>O233*H233</f>
        <v>0</v>
      </c>
      <c r="Q233" s="177">
        <v>0</v>
      </c>
      <c r="R233" s="177">
        <f>Q233*H233</f>
        <v>0</v>
      </c>
      <c r="S233" s="177">
        <v>0</v>
      </c>
      <c r="T233" s="178">
        <f>S233*H233</f>
        <v>0</v>
      </c>
      <c r="U233" s="28"/>
      <c r="V233" s="28"/>
      <c r="W233" s="28"/>
      <c r="X233" s="28"/>
      <c r="Y233" s="28"/>
      <c r="Z233" s="28"/>
      <c r="AA233" s="28"/>
      <c r="AB233" s="28"/>
      <c r="AC233" s="28"/>
      <c r="AD233" s="28"/>
      <c r="AE233" s="28"/>
      <c r="AR233" s="179" t="s">
        <v>155</v>
      </c>
      <c r="AT233" s="179" t="s">
        <v>151</v>
      </c>
      <c r="AU233" s="179" t="s">
        <v>81</v>
      </c>
      <c r="AY233" s="15" t="s">
        <v>149</v>
      </c>
      <c r="BE233" s="180">
        <f>IF(N233="základná",J233,0)</f>
        <v>0</v>
      </c>
      <c r="BF233" s="180">
        <f>IF(N233="znížená",J233,0)</f>
        <v>1164</v>
      </c>
      <c r="BG233" s="180">
        <f>IF(N233="zákl. prenesená",J233,0)</f>
        <v>0</v>
      </c>
      <c r="BH233" s="180">
        <f>IF(N233="zníž. prenesená",J233,0)</f>
        <v>0</v>
      </c>
      <c r="BI233" s="180">
        <f>IF(N233="nulová",J233,0)</f>
        <v>0</v>
      </c>
      <c r="BJ233" s="15" t="s">
        <v>156</v>
      </c>
      <c r="BK233" s="180">
        <f>ROUND(I233*H233,2)</f>
        <v>1164</v>
      </c>
      <c r="BL233" s="15" t="s">
        <v>155</v>
      </c>
      <c r="BM233" s="179" t="s">
        <v>712</v>
      </c>
    </row>
    <row r="234" s="2" customFormat="1" ht="16.5" customHeight="1">
      <c r="A234" s="28"/>
      <c r="B234" s="167"/>
      <c r="C234" s="168" t="s">
        <v>73</v>
      </c>
      <c r="D234" s="168" t="s">
        <v>151</v>
      </c>
      <c r="E234" s="169" t="s">
        <v>1293</v>
      </c>
      <c r="F234" s="170" t="s">
        <v>1294</v>
      </c>
      <c r="G234" s="171" t="s">
        <v>228</v>
      </c>
      <c r="H234" s="172">
        <v>1</v>
      </c>
      <c r="I234" s="173">
        <v>339.5</v>
      </c>
      <c r="J234" s="173">
        <f>ROUND(I234*H234,2)</f>
        <v>339.5</v>
      </c>
      <c r="K234" s="174"/>
      <c r="L234" s="29"/>
      <c r="M234" s="175" t="s">
        <v>1</v>
      </c>
      <c r="N234" s="176" t="s">
        <v>39</v>
      </c>
      <c r="O234" s="177">
        <v>0</v>
      </c>
      <c r="P234" s="177">
        <f>O234*H234</f>
        <v>0</v>
      </c>
      <c r="Q234" s="177">
        <v>0</v>
      </c>
      <c r="R234" s="177">
        <f>Q234*H234</f>
        <v>0</v>
      </c>
      <c r="S234" s="177">
        <v>0</v>
      </c>
      <c r="T234" s="178">
        <f>S234*H234</f>
        <v>0</v>
      </c>
      <c r="U234" s="28"/>
      <c r="V234" s="28"/>
      <c r="W234" s="28"/>
      <c r="X234" s="28"/>
      <c r="Y234" s="28"/>
      <c r="Z234" s="28"/>
      <c r="AA234" s="28"/>
      <c r="AB234" s="28"/>
      <c r="AC234" s="28"/>
      <c r="AD234" s="28"/>
      <c r="AE234" s="28"/>
      <c r="AR234" s="179" t="s">
        <v>155</v>
      </c>
      <c r="AT234" s="179" t="s">
        <v>151</v>
      </c>
      <c r="AU234" s="179" t="s">
        <v>81</v>
      </c>
      <c r="AY234" s="15" t="s">
        <v>149</v>
      </c>
      <c r="BE234" s="180">
        <f>IF(N234="základná",J234,0)</f>
        <v>0</v>
      </c>
      <c r="BF234" s="180">
        <f>IF(N234="znížená",J234,0)</f>
        <v>339.5</v>
      </c>
      <c r="BG234" s="180">
        <f>IF(N234="zákl. prenesená",J234,0)</f>
        <v>0</v>
      </c>
      <c r="BH234" s="180">
        <f>IF(N234="zníž. prenesená",J234,0)</f>
        <v>0</v>
      </c>
      <c r="BI234" s="180">
        <f>IF(N234="nulová",J234,0)</f>
        <v>0</v>
      </c>
      <c r="BJ234" s="15" t="s">
        <v>156</v>
      </c>
      <c r="BK234" s="180">
        <f>ROUND(I234*H234,2)</f>
        <v>339.5</v>
      </c>
      <c r="BL234" s="15" t="s">
        <v>155</v>
      </c>
      <c r="BM234" s="179" t="s">
        <v>716</v>
      </c>
    </row>
    <row r="235" s="2" customFormat="1" ht="16.5" customHeight="1">
      <c r="A235" s="28"/>
      <c r="B235" s="167"/>
      <c r="C235" s="168" t="s">
        <v>73</v>
      </c>
      <c r="D235" s="168" t="s">
        <v>151</v>
      </c>
      <c r="E235" s="169" t="s">
        <v>1295</v>
      </c>
      <c r="F235" s="170" t="s">
        <v>1296</v>
      </c>
      <c r="G235" s="171" t="s">
        <v>228</v>
      </c>
      <c r="H235" s="172">
        <v>1</v>
      </c>
      <c r="I235" s="173">
        <v>339.5</v>
      </c>
      <c r="J235" s="173">
        <f>ROUND(I235*H235,2)</f>
        <v>339.5</v>
      </c>
      <c r="K235" s="174"/>
      <c r="L235" s="29"/>
      <c r="M235" s="175" t="s">
        <v>1</v>
      </c>
      <c r="N235" s="176" t="s">
        <v>39</v>
      </c>
      <c r="O235" s="177">
        <v>0</v>
      </c>
      <c r="P235" s="177">
        <f>O235*H235</f>
        <v>0</v>
      </c>
      <c r="Q235" s="177">
        <v>0</v>
      </c>
      <c r="R235" s="177">
        <f>Q235*H235</f>
        <v>0</v>
      </c>
      <c r="S235" s="177">
        <v>0</v>
      </c>
      <c r="T235" s="178">
        <f>S235*H235</f>
        <v>0</v>
      </c>
      <c r="U235" s="28"/>
      <c r="V235" s="28"/>
      <c r="W235" s="28"/>
      <c r="X235" s="28"/>
      <c r="Y235" s="28"/>
      <c r="Z235" s="28"/>
      <c r="AA235" s="28"/>
      <c r="AB235" s="28"/>
      <c r="AC235" s="28"/>
      <c r="AD235" s="28"/>
      <c r="AE235" s="28"/>
      <c r="AR235" s="179" t="s">
        <v>155</v>
      </c>
      <c r="AT235" s="179" t="s">
        <v>151</v>
      </c>
      <c r="AU235" s="179" t="s">
        <v>81</v>
      </c>
      <c r="AY235" s="15" t="s">
        <v>149</v>
      </c>
      <c r="BE235" s="180">
        <f>IF(N235="základná",J235,0)</f>
        <v>0</v>
      </c>
      <c r="BF235" s="180">
        <f>IF(N235="znížená",J235,0)</f>
        <v>339.5</v>
      </c>
      <c r="BG235" s="180">
        <f>IF(N235="zákl. prenesená",J235,0)</f>
        <v>0</v>
      </c>
      <c r="BH235" s="180">
        <f>IF(N235="zníž. prenesená",J235,0)</f>
        <v>0</v>
      </c>
      <c r="BI235" s="180">
        <f>IF(N235="nulová",J235,0)</f>
        <v>0</v>
      </c>
      <c r="BJ235" s="15" t="s">
        <v>156</v>
      </c>
      <c r="BK235" s="180">
        <f>ROUND(I235*H235,2)</f>
        <v>339.5</v>
      </c>
      <c r="BL235" s="15" t="s">
        <v>155</v>
      </c>
      <c r="BM235" s="179" t="s">
        <v>719</v>
      </c>
    </row>
    <row r="236" s="2" customFormat="1" ht="16.5" customHeight="1">
      <c r="A236" s="28"/>
      <c r="B236" s="167"/>
      <c r="C236" s="168" t="s">
        <v>73</v>
      </c>
      <c r="D236" s="168" t="s">
        <v>151</v>
      </c>
      <c r="E236" s="169" t="s">
        <v>1297</v>
      </c>
      <c r="F236" s="170" t="s">
        <v>1298</v>
      </c>
      <c r="G236" s="171" t="s">
        <v>228</v>
      </c>
      <c r="H236" s="172">
        <v>1</v>
      </c>
      <c r="I236" s="173">
        <v>630.5</v>
      </c>
      <c r="J236" s="173">
        <f>ROUND(I236*H236,2)</f>
        <v>630.5</v>
      </c>
      <c r="K236" s="174"/>
      <c r="L236" s="29"/>
      <c r="M236" s="175" t="s">
        <v>1</v>
      </c>
      <c r="N236" s="176" t="s">
        <v>39</v>
      </c>
      <c r="O236" s="177">
        <v>0</v>
      </c>
      <c r="P236" s="177">
        <f>O236*H236</f>
        <v>0</v>
      </c>
      <c r="Q236" s="177">
        <v>0</v>
      </c>
      <c r="R236" s="177">
        <f>Q236*H236</f>
        <v>0</v>
      </c>
      <c r="S236" s="177">
        <v>0</v>
      </c>
      <c r="T236" s="178">
        <f>S236*H236</f>
        <v>0</v>
      </c>
      <c r="U236" s="28"/>
      <c r="V236" s="28"/>
      <c r="W236" s="28"/>
      <c r="X236" s="28"/>
      <c r="Y236" s="28"/>
      <c r="Z236" s="28"/>
      <c r="AA236" s="28"/>
      <c r="AB236" s="28"/>
      <c r="AC236" s="28"/>
      <c r="AD236" s="28"/>
      <c r="AE236" s="28"/>
      <c r="AR236" s="179" t="s">
        <v>155</v>
      </c>
      <c r="AT236" s="179" t="s">
        <v>151</v>
      </c>
      <c r="AU236" s="179" t="s">
        <v>81</v>
      </c>
      <c r="AY236" s="15" t="s">
        <v>149</v>
      </c>
      <c r="BE236" s="180">
        <f>IF(N236="základná",J236,0)</f>
        <v>0</v>
      </c>
      <c r="BF236" s="180">
        <f>IF(N236="znížená",J236,0)</f>
        <v>630.5</v>
      </c>
      <c r="BG236" s="180">
        <f>IF(N236="zákl. prenesená",J236,0)</f>
        <v>0</v>
      </c>
      <c r="BH236" s="180">
        <f>IF(N236="zníž. prenesená",J236,0)</f>
        <v>0</v>
      </c>
      <c r="BI236" s="180">
        <f>IF(N236="nulová",J236,0)</f>
        <v>0</v>
      </c>
      <c r="BJ236" s="15" t="s">
        <v>156</v>
      </c>
      <c r="BK236" s="180">
        <f>ROUND(I236*H236,2)</f>
        <v>630.5</v>
      </c>
      <c r="BL236" s="15" t="s">
        <v>155</v>
      </c>
      <c r="BM236" s="179" t="s">
        <v>723</v>
      </c>
    </row>
    <row r="237" s="2" customFormat="1" ht="24.15" customHeight="1">
      <c r="A237" s="28"/>
      <c r="B237" s="167"/>
      <c r="C237" s="168" t="s">
        <v>73</v>
      </c>
      <c r="D237" s="168" t="s">
        <v>151</v>
      </c>
      <c r="E237" s="169" t="s">
        <v>1299</v>
      </c>
      <c r="F237" s="170" t="s">
        <v>1300</v>
      </c>
      <c r="G237" s="171" t="s">
        <v>228</v>
      </c>
      <c r="H237" s="172">
        <v>1</v>
      </c>
      <c r="I237" s="173">
        <v>776</v>
      </c>
      <c r="J237" s="173">
        <f>ROUND(I237*H237,2)</f>
        <v>776</v>
      </c>
      <c r="K237" s="174"/>
      <c r="L237" s="29"/>
      <c r="M237" s="175" t="s">
        <v>1</v>
      </c>
      <c r="N237" s="176" t="s">
        <v>39</v>
      </c>
      <c r="O237" s="177">
        <v>0</v>
      </c>
      <c r="P237" s="177">
        <f>O237*H237</f>
        <v>0</v>
      </c>
      <c r="Q237" s="177">
        <v>0</v>
      </c>
      <c r="R237" s="177">
        <f>Q237*H237</f>
        <v>0</v>
      </c>
      <c r="S237" s="177">
        <v>0</v>
      </c>
      <c r="T237" s="178">
        <f>S237*H237</f>
        <v>0</v>
      </c>
      <c r="U237" s="28"/>
      <c r="V237" s="28"/>
      <c r="W237" s="28"/>
      <c r="X237" s="28"/>
      <c r="Y237" s="28"/>
      <c r="Z237" s="28"/>
      <c r="AA237" s="28"/>
      <c r="AB237" s="28"/>
      <c r="AC237" s="28"/>
      <c r="AD237" s="28"/>
      <c r="AE237" s="28"/>
      <c r="AR237" s="179" t="s">
        <v>155</v>
      </c>
      <c r="AT237" s="179" t="s">
        <v>151</v>
      </c>
      <c r="AU237" s="179" t="s">
        <v>81</v>
      </c>
      <c r="AY237" s="15" t="s">
        <v>149</v>
      </c>
      <c r="BE237" s="180">
        <f>IF(N237="základná",J237,0)</f>
        <v>0</v>
      </c>
      <c r="BF237" s="180">
        <f>IF(N237="znížená",J237,0)</f>
        <v>776</v>
      </c>
      <c r="BG237" s="180">
        <f>IF(N237="zákl. prenesená",J237,0)</f>
        <v>0</v>
      </c>
      <c r="BH237" s="180">
        <f>IF(N237="zníž. prenesená",J237,0)</f>
        <v>0</v>
      </c>
      <c r="BI237" s="180">
        <f>IF(N237="nulová",J237,0)</f>
        <v>0</v>
      </c>
      <c r="BJ237" s="15" t="s">
        <v>156</v>
      </c>
      <c r="BK237" s="180">
        <f>ROUND(I237*H237,2)</f>
        <v>776</v>
      </c>
      <c r="BL237" s="15" t="s">
        <v>155</v>
      </c>
      <c r="BM237" s="179" t="s">
        <v>726</v>
      </c>
    </row>
    <row r="238" s="2" customFormat="1" ht="16.5" customHeight="1">
      <c r="A238" s="28"/>
      <c r="B238" s="167"/>
      <c r="C238" s="168" t="s">
        <v>73</v>
      </c>
      <c r="D238" s="168" t="s">
        <v>151</v>
      </c>
      <c r="E238" s="169" t="s">
        <v>1301</v>
      </c>
      <c r="F238" s="170" t="s">
        <v>1302</v>
      </c>
      <c r="G238" s="171" t="s">
        <v>228</v>
      </c>
      <c r="H238" s="172">
        <v>1</v>
      </c>
      <c r="I238" s="173">
        <v>388</v>
      </c>
      <c r="J238" s="173">
        <f>ROUND(I238*H238,2)</f>
        <v>388</v>
      </c>
      <c r="K238" s="174"/>
      <c r="L238" s="29"/>
      <c r="M238" s="175" t="s">
        <v>1</v>
      </c>
      <c r="N238" s="176" t="s">
        <v>39</v>
      </c>
      <c r="O238" s="177">
        <v>0</v>
      </c>
      <c r="P238" s="177">
        <f>O238*H238</f>
        <v>0</v>
      </c>
      <c r="Q238" s="177">
        <v>0</v>
      </c>
      <c r="R238" s="177">
        <f>Q238*H238</f>
        <v>0</v>
      </c>
      <c r="S238" s="177">
        <v>0</v>
      </c>
      <c r="T238" s="178">
        <f>S238*H238</f>
        <v>0</v>
      </c>
      <c r="U238" s="28"/>
      <c r="V238" s="28"/>
      <c r="W238" s="28"/>
      <c r="X238" s="28"/>
      <c r="Y238" s="28"/>
      <c r="Z238" s="28"/>
      <c r="AA238" s="28"/>
      <c r="AB238" s="28"/>
      <c r="AC238" s="28"/>
      <c r="AD238" s="28"/>
      <c r="AE238" s="28"/>
      <c r="AR238" s="179" t="s">
        <v>155</v>
      </c>
      <c r="AT238" s="179" t="s">
        <v>151</v>
      </c>
      <c r="AU238" s="179" t="s">
        <v>81</v>
      </c>
      <c r="AY238" s="15" t="s">
        <v>149</v>
      </c>
      <c r="BE238" s="180">
        <f>IF(N238="základná",J238,0)</f>
        <v>0</v>
      </c>
      <c r="BF238" s="180">
        <f>IF(N238="znížená",J238,0)</f>
        <v>388</v>
      </c>
      <c r="BG238" s="180">
        <f>IF(N238="zákl. prenesená",J238,0)</f>
        <v>0</v>
      </c>
      <c r="BH238" s="180">
        <f>IF(N238="zníž. prenesená",J238,0)</f>
        <v>0</v>
      </c>
      <c r="BI238" s="180">
        <f>IF(N238="nulová",J238,0)</f>
        <v>0</v>
      </c>
      <c r="BJ238" s="15" t="s">
        <v>156</v>
      </c>
      <c r="BK238" s="180">
        <f>ROUND(I238*H238,2)</f>
        <v>388</v>
      </c>
      <c r="BL238" s="15" t="s">
        <v>155</v>
      </c>
      <c r="BM238" s="179" t="s">
        <v>730</v>
      </c>
    </row>
    <row r="239" s="2" customFormat="1" ht="24.15" customHeight="1">
      <c r="A239" s="28"/>
      <c r="B239" s="167"/>
      <c r="C239" s="168" t="s">
        <v>73</v>
      </c>
      <c r="D239" s="168" t="s">
        <v>151</v>
      </c>
      <c r="E239" s="169" t="s">
        <v>1303</v>
      </c>
      <c r="F239" s="170" t="s">
        <v>1304</v>
      </c>
      <c r="G239" s="171" t="s">
        <v>228</v>
      </c>
      <c r="H239" s="172">
        <v>1</v>
      </c>
      <c r="I239" s="173">
        <v>436.5</v>
      </c>
      <c r="J239" s="173">
        <f>ROUND(I239*H239,2)</f>
        <v>436.5</v>
      </c>
      <c r="K239" s="174"/>
      <c r="L239" s="29"/>
      <c r="M239" s="175" t="s">
        <v>1</v>
      </c>
      <c r="N239" s="176" t="s">
        <v>39</v>
      </c>
      <c r="O239" s="177">
        <v>0</v>
      </c>
      <c r="P239" s="177">
        <f>O239*H239</f>
        <v>0</v>
      </c>
      <c r="Q239" s="177">
        <v>0</v>
      </c>
      <c r="R239" s="177">
        <f>Q239*H239</f>
        <v>0</v>
      </c>
      <c r="S239" s="177">
        <v>0</v>
      </c>
      <c r="T239" s="178">
        <f>S239*H239</f>
        <v>0</v>
      </c>
      <c r="U239" s="28"/>
      <c r="V239" s="28"/>
      <c r="W239" s="28"/>
      <c r="X239" s="28"/>
      <c r="Y239" s="28"/>
      <c r="Z239" s="28"/>
      <c r="AA239" s="28"/>
      <c r="AB239" s="28"/>
      <c r="AC239" s="28"/>
      <c r="AD239" s="28"/>
      <c r="AE239" s="28"/>
      <c r="AR239" s="179" t="s">
        <v>155</v>
      </c>
      <c r="AT239" s="179" t="s">
        <v>151</v>
      </c>
      <c r="AU239" s="179" t="s">
        <v>81</v>
      </c>
      <c r="AY239" s="15" t="s">
        <v>149</v>
      </c>
      <c r="BE239" s="180">
        <f>IF(N239="základná",J239,0)</f>
        <v>0</v>
      </c>
      <c r="BF239" s="180">
        <f>IF(N239="znížená",J239,0)</f>
        <v>436.5</v>
      </c>
      <c r="BG239" s="180">
        <f>IF(N239="zákl. prenesená",J239,0)</f>
        <v>0</v>
      </c>
      <c r="BH239" s="180">
        <f>IF(N239="zníž. prenesená",J239,0)</f>
        <v>0</v>
      </c>
      <c r="BI239" s="180">
        <f>IF(N239="nulová",J239,0)</f>
        <v>0</v>
      </c>
      <c r="BJ239" s="15" t="s">
        <v>156</v>
      </c>
      <c r="BK239" s="180">
        <f>ROUND(I239*H239,2)</f>
        <v>436.5</v>
      </c>
      <c r="BL239" s="15" t="s">
        <v>155</v>
      </c>
      <c r="BM239" s="179" t="s">
        <v>733</v>
      </c>
    </row>
    <row r="240" s="2" customFormat="1" ht="16.5" customHeight="1">
      <c r="A240" s="28"/>
      <c r="B240" s="167"/>
      <c r="C240" s="168" t="s">
        <v>73</v>
      </c>
      <c r="D240" s="168" t="s">
        <v>151</v>
      </c>
      <c r="E240" s="169" t="s">
        <v>1305</v>
      </c>
      <c r="F240" s="170" t="s">
        <v>1306</v>
      </c>
      <c r="G240" s="171" t="s">
        <v>262</v>
      </c>
      <c r="H240" s="172">
        <v>3.6000000000000001</v>
      </c>
      <c r="I240" s="173">
        <v>114.45999999999999</v>
      </c>
      <c r="J240" s="173">
        <f>ROUND(I240*H240,2)</f>
        <v>412.06</v>
      </c>
      <c r="K240" s="174"/>
      <c r="L240" s="29"/>
      <c r="M240" s="175" t="s">
        <v>1</v>
      </c>
      <c r="N240" s="176" t="s">
        <v>39</v>
      </c>
      <c r="O240" s="177">
        <v>0</v>
      </c>
      <c r="P240" s="177">
        <f>O240*H240</f>
        <v>0</v>
      </c>
      <c r="Q240" s="177">
        <v>0</v>
      </c>
      <c r="R240" s="177">
        <f>Q240*H240</f>
        <v>0</v>
      </c>
      <c r="S240" s="177">
        <v>0</v>
      </c>
      <c r="T240" s="178">
        <f>S240*H240</f>
        <v>0</v>
      </c>
      <c r="U240" s="28"/>
      <c r="V240" s="28"/>
      <c r="W240" s="28"/>
      <c r="X240" s="28"/>
      <c r="Y240" s="28"/>
      <c r="Z240" s="28"/>
      <c r="AA240" s="28"/>
      <c r="AB240" s="28"/>
      <c r="AC240" s="28"/>
      <c r="AD240" s="28"/>
      <c r="AE240" s="28"/>
      <c r="AR240" s="179" t="s">
        <v>155</v>
      </c>
      <c r="AT240" s="179" t="s">
        <v>151</v>
      </c>
      <c r="AU240" s="179" t="s">
        <v>81</v>
      </c>
      <c r="AY240" s="15" t="s">
        <v>149</v>
      </c>
      <c r="BE240" s="180">
        <f>IF(N240="základná",J240,0)</f>
        <v>0</v>
      </c>
      <c r="BF240" s="180">
        <f>IF(N240="znížená",J240,0)</f>
        <v>412.06</v>
      </c>
      <c r="BG240" s="180">
        <f>IF(N240="zákl. prenesená",J240,0)</f>
        <v>0</v>
      </c>
      <c r="BH240" s="180">
        <f>IF(N240="zníž. prenesená",J240,0)</f>
        <v>0</v>
      </c>
      <c r="BI240" s="180">
        <f>IF(N240="nulová",J240,0)</f>
        <v>0</v>
      </c>
      <c r="BJ240" s="15" t="s">
        <v>156</v>
      </c>
      <c r="BK240" s="180">
        <f>ROUND(I240*H240,2)</f>
        <v>412.06</v>
      </c>
      <c r="BL240" s="15" t="s">
        <v>155</v>
      </c>
      <c r="BM240" s="179" t="s">
        <v>737</v>
      </c>
    </row>
    <row r="241" s="12" customFormat="1" ht="25.92" customHeight="1">
      <c r="A241" s="12"/>
      <c r="B241" s="157"/>
      <c r="C241" s="12"/>
      <c r="D241" s="158" t="s">
        <v>72</v>
      </c>
      <c r="E241" s="159" t="s">
        <v>1307</v>
      </c>
      <c r="F241" s="159" t="s">
        <v>1308</v>
      </c>
      <c r="G241" s="12"/>
      <c r="H241" s="12"/>
      <c r="I241" s="12"/>
      <c r="J241" s="160">
        <f>BK241</f>
        <v>19976.68</v>
      </c>
      <c r="K241" s="12"/>
      <c r="L241" s="157"/>
      <c r="M241" s="161"/>
      <c r="N241" s="162"/>
      <c r="O241" s="162"/>
      <c r="P241" s="163">
        <f>P242</f>
        <v>0.076999999999999999</v>
      </c>
      <c r="Q241" s="162"/>
      <c r="R241" s="163">
        <f>R242</f>
        <v>0</v>
      </c>
      <c r="S241" s="162"/>
      <c r="T241" s="164">
        <f>T242</f>
        <v>0</v>
      </c>
      <c r="U241" s="12"/>
      <c r="V241" s="12"/>
      <c r="W241" s="12"/>
      <c r="X241" s="12"/>
      <c r="Y241" s="12"/>
      <c r="Z241" s="12"/>
      <c r="AA241" s="12"/>
      <c r="AB241" s="12"/>
      <c r="AC241" s="12"/>
      <c r="AD241" s="12"/>
      <c r="AE241" s="12"/>
      <c r="AR241" s="158" t="s">
        <v>194</v>
      </c>
      <c r="AT241" s="165" t="s">
        <v>72</v>
      </c>
      <c r="AU241" s="165" t="s">
        <v>73</v>
      </c>
      <c r="AY241" s="158" t="s">
        <v>149</v>
      </c>
      <c r="BK241" s="166">
        <f>BK242</f>
        <v>19976.68</v>
      </c>
    </row>
    <row r="242" s="12" customFormat="1" ht="22.8" customHeight="1">
      <c r="A242" s="12"/>
      <c r="B242" s="157"/>
      <c r="C242" s="12"/>
      <c r="D242" s="158" t="s">
        <v>72</v>
      </c>
      <c r="E242" s="181" t="s">
        <v>1309</v>
      </c>
      <c r="F242" s="181" t="s">
        <v>1310</v>
      </c>
      <c r="G242" s="12"/>
      <c r="H242" s="12"/>
      <c r="I242" s="12"/>
      <c r="J242" s="182">
        <f>BK242</f>
        <v>19976.68</v>
      </c>
      <c r="K242" s="12"/>
      <c r="L242" s="157"/>
      <c r="M242" s="161"/>
      <c r="N242" s="162"/>
      <c r="O242" s="162"/>
      <c r="P242" s="163">
        <f>P243</f>
        <v>0.076999999999999999</v>
      </c>
      <c r="Q242" s="162"/>
      <c r="R242" s="163">
        <f>R243</f>
        <v>0</v>
      </c>
      <c r="S242" s="162"/>
      <c r="T242" s="164">
        <f>T243</f>
        <v>0</v>
      </c>
      <c r="U242" s="12"/>
      <c r="V242" s="12"/>
      <c r="W242" s="12"/>
      <c r="X242" s="12"/>
      <c r="Y242" s="12"/>
      <c r="Z242" s="12"/>
      <c r="AA242" s="12"/>
      <c r="AB242" s="12"/>
      <c r="AC242" s="12"/>
      <c r="AD242" s="12"/>
      <c r="AE242" s="12"/>
      <c r="AR242" s="158" t="s">
        <v>194</v>
      </c>
      <c r="AT242" s="165" t="s">
        <v>72</v>
      </c>
      <c r="AU242" s="165" t="s">
        <v>81</v>
      </c>
      <c r="AY242" s="158" t="s">
        <v>149</v>
      </c>
      <c r="BK242" s="166">
        <f>BK243</f>
        <v>19976.68</v>
      </c>
    </row>
    <row r="243" s="2" customFormat="1" ht="21.75" customHeight="1">
      <c r="A243" s="28"/>
      <c r="B243" s="167"/>
      <c r="C243" s="168" t="s">
        <v>283</v>
      </c>
      <c r="D243" s="168" t="s">
        <v>151</v>
      </c>
      <c r="E243" s="169" t="s">
        <v>1311</v>
      </c>
      <c r="F243" s="170" t="s">
        <v>1312</v>
      </c>
      <c r="G243" s="171" t="s">
        <v>228</v>
      </c>
      <c r="H243" s="172">
        <v>1</v>
      </c>
      <c r="I243" s="173">
        <v>19976.68</v>
      </c>
      <c r="J243" s="173">
        <f>ROUND(I243*H243,2)</f>
        <v>19976.68</v>
      </c>
      <c r="K243" s="174"/>
      <c r="L243" s="29"/>
      <c r="M243" s="183" t="s">
        <v>1</v>
      </c>
      <c r="N243" s="184" t="s">
        <v>39</v>
      </c>
      <c r="O243" s="185">
        <v>0.076999999999999999</v>
      </c>
      <c r="P243" s="185">
        <f>O243*H243</f>
        <v>0.076999999999999999</v>
      </c>
      <c r="Q243" s="185">
        <v>0</v>
      </c>
      <c r="R243" s="185">
        <f>Q243*H243</f>
        <v>0</v>
      </c>
      <c r="S243" s="185">
        <v>0</v>
      </c>
      <c r="T243" s="186">
        <f>S243*H243</f>
        <v>0</v>
      </c>
      <c r="U243" s="28"/>
      <c r="V243" s="28"/>
      <c r="W243" s="28"/>
      <c r="X243" s="28"/>
      <c r="Y243" s="28"/>
      <c r="Z243" s="28"/>
      <c r="AA243" s="28"/>
      <c r="AB243" s="28"/>
      <c r="AC243" s="28"/>
      <c r="AD243" s="28"/>
      <c r="AE243" s="28"/>
      <c r="AR243" s="179" t="s">
        <v>555</v>
      </c>
      <c r="AT243" s="179" t="s">
        <v>151</v>
      </c>
      <c r="AU243" s="179" t="s">
        <v>156</v>
      </c>
      <c r="AY243" s="15" t="s">
        <v>149</v>
      </c>
      <c r="BE243" s="180">
        <f>IF(N243="základná",J243,0)</f>
        <v>0</v>
      </c>
      <c r="BF243" s="180">
        <f>IF(N243="znížená",J243,0)</f>
        <v>19976.68</v>
      </c>
      <c r="BG243" s="180">
        <f>IF(N243="zákl. prenesená",J243,0)</f>
        <v>0</v>
      </c>
      <c r="BH243" s="180">
        <f>IF(N243="zníž. prenesená",J243,0)</f>
        <v>0</v>
      </c>
      <c r="BI243" s="180">
        <f>IF(N243="nulová",J243,0)</f>
        <v>0</v>
      </c>
      <c r="BJ243" s="15" t="s">
        <v>156</v>
      </c>
      <c r="BK243" s="180">
        <f>ROUND(I243*H243,2)</f>
        <v>19976.68</v>
      </c>
      <c r="BL243" s="15" t="s">
        <v>555</v>
      </c>
      <c r="BM243" s="179" t="s">
        <v>1313</v>
      </c>
    </row>
    <row r="244" s="2" customFormat="1" ht="6.96" customHeight="1">
      <c r="A244" s="28"/>
      <c r="B244" s="54"/>
      <c r="C244" s="55"/>
      <c r="D244" s="55"/>
      <c r="E244" s="55"/>
      <c r="F244" s="55"/>
      <c r="G244" s="55"/>
      <c r="H244" s="55"/>
      <c r="I244" s="55"/>
      <c r="J244" s="55"/>
      <c r="K244" s="55"/>
      <c r="L244" s="29"/>
      <c r="M244" s="28"/>
      <c r="O244" s="28"/>
      <c r="P244" s="28"/>
      <c r="Q244" s="28"/>
      <c r="R244" s="28"/>
      <c r="S244" s="28"/>
      <c r="T244" s="28"/>
      <c r="U244" s="28"/>
      <c r="V244" s="28"/>
      <c r="W244" s="28"/>
      <c r="X244" s="28"/>
      <c r="Y244" s="28"/>
      <c r="Z244" s="28"/>
      <c r="AA244" s="28"/>
      <c r="AB244" s="28"/>
      <c r="AC244" s="28"/>
      <c r="AD244" s="28"/>
      <c r="AE244" s="28"/>
    </row>
  </sheetData>
  <autoFilter ref="C126:K243"/>
  <mergeCells count="8">
    <mergeCell ref="E7:H7"/>
    <mergeCell ref="E9:H9"/>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115</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1314</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ROUND(J124, 2)</f>
        <v>341606.31</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ROUND((SUM(BE124:BE224)),  2)</f>
        <v>0</v>
      </c>
      <c r="G33" s="123"/>
      <c r="H33" s="123"/>
      <c r="I33" s="124">
        <v>0.20000000000000001</v>
      </c>
      <c r="J33" s="122">
        <f>ROUND(((SUM(BE124:BE224))*I33),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ROUND((SUM(BF124:BF224)),  2)</f>
        <v>341606.31</v>
      </c>
      <c r="G34" s="28"/>
      <c r="H34" s="28"/>
      <c r="I34" s="126">
        <v>0.20000000000000001</v>
      </c>
      <c r="J34" s="125">
        <f>ROUND(((SUM(BF124:BF224))*I34),  2)</f>
        <v>68321.259999999995</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ROUND((SUM(BG124:BG224)),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ROUND((SUM(BH124:BH224)),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ROUND((SUM(BI124:BI224)),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409927.57000000001</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D1.10 - Ozvučenie, scénické osvetlenie</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J124</f>
        <v>341606.31</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1315</v>
      </c>
      <c r="E97" s="140"/>
      <c r="F97" s="140"/>
      <c r="G97" s="140"/>
      <c r="H97" s="140"/>
      <c r="I97" s="140"/>
      <c r="J97" s="141">
        <f>J125</f>
        <v>143683.82999999999</v>
      </c>
      <c r="K97" s="9"/>
      <c r="L97" s="138"/>
      <c r="S97" s="9"/>
      <c r="T97" s="9"/>
      <c r="U97" s="9"/>
      <c r="V97" s="9"/>
      <c r="W97" s="9"/>
      <c r="X97" s="9"/>
      <c r="Y97" s="9"/>
      <c r="Z97" s="9"/>
      <c r="AA97" s="9"/>
      <c r="AB97" s="9"/>
      <c r="AC97" s="9"/>
      <c r="AD97" s="9"/>
      <c r="AE97" s="9"/>
    </row>
    <row r="98" hidden="1" s="9" customFormat="1" ht="24.96" customHeight="1">
      <c r="A98" s="9"/>
      <c r="B98" s="138"/>
      <c r="C98" s="9"/>
      <c r="D98" s="139" t="s">
        <v>1316</v>
      </c>
      <c r="E98" s="140"/>
      <c r="F98" s="140"/>
      <c r="G98" s="140"/>
      <c r="H98" s="140"/>
      <c r="I98" s="140"/>
      <c r="J98" s="141">
        <f>J137</f>
        <v>6784.4200000000001</v>
      </c>
      <c r="K98" s="9"/>
      <c r="L98" s="138"/>
      <c r="S98" s="9"/>
      <c r="T98" s="9"/>
      <c r="U98" s="9"/>
      <c r="V98" s="9"/>
      <c r="W98" s="9"/>
      <c r="X98" s="9"/>
      <c r="Y98" s="9"/>
      <c r="Z98" s="9"/>
      <c r="AA98" s="9"/>
      <c r="AB98" s="9"/>
      <c r="AC98" s="9"/>
      <c r="AD98" s="9"/>
      <c r="AE98" s="9"/>
    </row>
    <row r="99" hidden="1" s="9" customFormat="1" ht="24.96" customHeight="1">
      <c r="A99" s="9"/>
      <c r="B99" s="138"/>
      <c r="C99" s="9"/>
      <c r="D99" s="139" t="s">
        <v>1317</v>
      </c>
      <c r="E99" s="140"/>
      <c r="F99" s="140"/>
      <c r="G99" s="140"/>
      <c r="H99" s="140"/>
      <c r="I99" s="140"/>
      <c r="J99" s="141">
        <f>J142</f>
        <v>28261.060000000005</v>
      </c>
      <c r="K99" s="9"/>
      <c r="L99" s="138"/>
      <c r="S99" s="9"/>
      <c r="T99" s="9"/>
      <c r="U99" s="9"/>
      <c r="V99" s="9"/>
      <c r="W99" s="9"/>
      <c r="X99" s="9"/>
      <c r="Y99" s="9"/>
      <c r="Z99" s="9"/>
      <c r="AA99" s="9"/>
      <c r="AB99" s="9"/>
      <c r="AC99" s="9"/>
      <c r="AD99" s="9"/>
      <c r="AE99" s="9"/>
    </row>
    <row r="100" hidden="1" s="9" customFormat="1" ht="24.96" customHeight="1">
      <c r="A100" s="9"/>
      <c r="B100" s="138"/>
      <c r="C100" s="9"/>
      <c r="D100" s="139" t="s">
        <v>1318</v>
      </c>
      <c r="E100" s="140"/>
      <c r="F100" s="140"/>
      <c r="G100" s="140"/>
      <c r="H100" s="140"/>
      <c r="I100" s="140"/>
      <c r="J100" s="141">
        <f>J174</f>
        <v>12273.440000000001</v>
      </c>
      <c r="K100" s="9"/>
      <c r="L100" s="138"/>
      <c r="S100" s="9"/>
      <c r="T100" s="9"/>
      <c r="U100" s="9"/>
      <c r="V100" s="9"/>
      <c r="W100" s="9"/>
      <c r="X100" s="9"/>
      <c r="Y100" s="9"/>
      <c r="Z100" s="9"/>
      <c r="AA100" s="9"/>
      <c r="AB100" s="9"/>
      <c r="AC100" s="9"/>
      <c r="AD100" s="9"/>
      <c r="AE100" s="9"/>
    </row>
    <row r="101" hidden="1" s="9" customFormat="1" ht="24.96" customHeight="1">
      <c r="A101" s="9"/>
      <c r="B101" s="138"/>
      <c r="C101" s="9"/>
      <c r="D101" s="139" t="s">
        <v>1319</v>
      </c>
      <c r="E101" s="140"/>
      <c r="F101" s="140"/>
      <c r="G101" s="140"/>
      <c r="H101" s="140"/>
      <c r="I101" s="140"/>
      <c r="J101" s="141">
        <f>J185</f>
        <v>79221.779999999999</v>
      </c>
      <c r="K101" s="9"/>
      <c r="L101" s="138"/>
      <c r="S101" s="9"/>
      <c r="T101" s="9"/>
      <c r="U101" s="9"/>
      <c r="V101" s="9"/>
      <c r="W101" s="9"/>
      <c r="X101" s="9"/>
      <c r="Y101" s="9"/>
      <c r="Z101" s="9"/>
      <c r="AA101" s="9"/>
      <c r="AB101" s="9"/>
      <c r="AC101" s="9"/>
      <c r="AD101" s="9"/>
      <c r="AE101" s="9"/>
    </row>
    <row r="102" hidden="1" s="9" customFormat="1" ht="24.96" customHeight="1">
      <c r="A102" s="9"/>
      <c r="B102" s="138"/>
      <c r="C102" s="9"/>
      <c r="D102" s="139" t="s">
        <v>1316</v>
      </c>
      <c r="E102" s="140"/>
      <c r="F102" s="140"/>
      <c r="G102" s="140"/>
      <c r="H102" s="140"/>
      <c r="I102" s="140"/>
      <c r="J102" s="141">
        <f>J193</f>
        <v>17753.339999999997</v>
      </c>
      <c r="K102" s="9"/>
      <c r="L102" s="138"/>
      <c r="S102" s="9"/>
      <c r="T102" s="9"/>
      <c r="U102" s="9"/>
      <c r="V102" s="9"/>
      <c r="W102" s="9"/>
      <c r="X102" s="9"/>
      <c r="Y102" s="9"/>
      <c r="Z102" s="9"/>
      <c r="AA102" s="9"/>
      <c r="AB102" s="9"/>
      <c r="AC102" s="9"/>
      <c r="AD102" s="9"/>
      <c r="AE102" s="9"/>
    </row>
    <row r="103" hidden="1" s="9" customFormat="1" ht="24.96" customHeight="1">
      <c r="A103" s="9"/>
      <c r="B103" s="138"/>
      <c r="C103" s="9"/>
      <c r="D103" s="139" t="s">
        <v>1317</v>
      </c>
      <c r="E103" s="140"/>
      <c r="F103" s="140"/>
      <c r="G103" s="140"/>
      <c r="H103" s="140"/>
      <c r="I103" s="140"/>
      <c r="J103" s="141">
        <f>J199</f>
        <v>15148.049999999998</v>
      </c>
      <c r="K103" s="9"/>
      <c r="L103" s="138"/>
      <c r="S103" s="9"/>
      <c r="T103" s="9"/>
      <c r="U103" s="9"/>
      <c r="V103" s="9"/>
      <c r="W103" s="9"/>
      <c r="X103" s="9"/>
      <c r="Y103" s="9"/>
      <c r="Z103" s="9"/>
      <c r="AA103" s="9"/>
      <c r="AB103" s="9"/>
      <c r="AC103" s="9"/>
      <c r="AD103" s="9"/>
      <c r="AE103" s="9"/>
    </row>
    <row r="104" hidden="1" s="9" customFormat="1" ht="24.96" customHeight="1">
      <c r="A104" s="9"/>
      <c r="B104" s="138"/>
      <c r="C104" s="9"/>
      <c r="D104" s="139" t="s">
        <v>1320</v>
      </c>
      <c r="E104" s="140"/>
      <c r="F104" s="140"/>
      <c r="G104" s="140"/>
      <c r="H104" s="140"/>
      <c r="I104" s="140"/>
      <c r="J104" s="141">
        <f>J209</f>
        <v>38480.389999999999</v>
      </c>
      <c r="K104" s="9"/>
      <c r="L104" s="138"/>
      <c r="S104" s="9"/>
      <c r="T104" s="9"/>
      <c r="U104" s="9"/>
      <c r="V104" s="9"/>
      <c r="W104" s="9"/>
      <c r="X104" s="9"/>
      <c r="Y104" s="9"/>
      <c r="Z104" s="9"/>
      <c r="AA104" s="9"/>
      <c r="AB104" s="9"/>
      <c r="AC104" s="9"/>
      <c r="AD104" s="9"/>
      <c r="AE104" s="9"/>
    </row>
    <row r="105" hidden="1" s="2" customFormat="1" ht="21.84" customHeight="1">
      <c r="A105" s="28"/>
      <c r="B105" s="29"/>
      <c r="C105" s="28"/>
      <c r="D105" s="28"/>
      <c r="E105" s="28"/>
      <c r="F105" s="28"/>
      <c r="G105" s="28"/>
      <c r="H105" s="28"/>
      <c r="I105" s="28"/>
      <c r="J105" s="28"/>
      <c r="K105" s="28"/>
      <c r="L105" s="49"/>
      <c r="S105" s="28"/>
      <c r="T105" s="28"/>
      <c r="U105" s="28"/>
      <c r="V105" s="28"/>
      <c r="W105" s="28"/>
      <c r="X105" s="28"/>
      <c r="Y105" s="28"/>
      <c r="Z105" s="28"/>
      <c r="AA105" s="28"/>
      <c r="AB105" s="28"/>
      <c r="AC105" s="28"/>
      <c r="AD105" s="28"/>
      <c r="AE105" s="28"/>
    </row>
    <row r="106" hidden="1" s="2" customFormat="1" ht="6.96" customHeight="1">
      <c r="A106" s="28"/>
      <c r="B106" s="54"/>
      <c r="C106" s="55"/>
      <c r="D106" s="55"/>
      <c r="E106" s="55"/>
      <c r="F106" s="55"/>
      <c r="G106" s="55"/>
      <c r="H106" s="55"/>
      <c r="I106" s="55"/>
      <c r="J106" s="55"/>
      <c r="K106" s="55"/>
      <c r="L106" s="49"/>
      <c r="S106" s="28"/>
      <c r="T106" s="28"/>
      <c r="U106" s="28"/>
      <c r="V106" s="28"/>
      <c r="W106" s="28"/>
      <c r="X106" s="28"/>
      <c r="Y106" s="28"/>
      <c r="Z106" s="28"/>
      <c r="AA106" s="28"/>
      <c r="AB106" s="28"/>
      <c r="AC106" s="28"/>
      <c r="AD106" s="28"/>
      <c r="AE106" s="28"/>
    </row>
    <row r="107" hidden="1"/>
    <row r="108" hidden="1"/>
    <row r="109" hidden="1"/>
    <row r="110" s="2" customFormat="1" ht="6.96" customHeight="1">
      <c r="A110" s="28"/>
      <c r="B110" s="56"/>
      <c r="C110" s="57"/>
      <c r="D110" s="57"/>
      <c r="E110" s="57"/>
      <c r="F110" s="57"/>
      <c r="G110" s="57"/>
      <c r="H110" s="57"/>
      <c r="I110" s="57"/>
      <c r="J110" s="57"/>
      <c r="K110" s="57"/>
      <c r="L110" s="49"/>
      <c r="S110" s="28"/>
      <c r="T110" s="28"/>
      <c r="U110" s="28"/>
      <c r="V110" s="28"/>
      <c r="W110" s="28"/>
      <c r="X110" s="28"/>
      <c r="Y110" s="28"/>
      <c r="Z110" s="28"/>
      <c r="AA110" s="28"/>
      <c r="AB110" s="28"/>
      <c r="AC110" s="28"/>
      <c r="AD110" s="28"/>
      <c r="AE110" s="28"/>
    </row>
    <row r="111" s="2" customFormat="1" ht="24.96" customHeight="1">
      <c r="A111" s="28"/>
      <c r="B111" s="29"/>
      <c r="C111" s="19" t="s">
        <v>136</v>
      </c>
      <c r="D111" s="28"/>
      <c r="E111" s="28"/>
      <c r="F111" s="28"/>
      <c r="G111" s="28"/>
      <c r="H111" s="28"/>
      <c r="I111" s="28"/>
      <c r="J111" s="28"/>
      <c r="K111" s="28"/>
      <c r="L111" s="49"/>
      <c r="S111" s="28"/>
      <c r="T111" s="28"/>
      <c r="U111" s="28"/>
      <c r="V111" s="28"/>
      <c r="W111" s="28"/>
      <c r="X111" s="28"/>
      <c r="Y111" s="28"/>
      <c r="Z111" s="28"/>
      <c r="AA111" s="28"/>
      <c r="AB111" s="28"/>
      <c r="AC111" s="28"/>
      <c r="AD111" s="28"/>
      <c r="AE111" s="28"/>
    </row>
    <row r="112" s="2" customFormat="1" ht="6.96" customHeight="1">
      <c r="A112" s="28"/>
      <c r="B112" s="29"/>
      <c r="C112" s="28"/>
      <c r="D112" s="28"/>
      <c r="E112" s="28"/>
      <c r="F112" s="28"/>
      <c r="G112" s="28"/>
      <c r="H112" s="28"/>
      <c r="I112" s="28"/>
      <c r="J112" s="28"/>
      <c r="K112" s="28"/>
      <c r="L112" s="49"/>
      <c r="S112" s="28"/>
      <c r="T112" s="28"/>
      <c r="U112" s="28"/>
      <c r="V112" s="28"/>
      <c r="W112" s="28"/>
      <c r="X112" s="28"/>
      <c r="Y112" s="28"/>
      <c r="Z112" s="28"/>
      <c r="AA112" s="28"/>
      <c r="AB112" s="28"/>
      <c r="AC112" s="28"/>
      <c r="AD112" s="28"/>
      <c r="AE112" s="28"/>
    </row>
    <row r="113" s="2" customFormat="1" ht="12" customHeight="1">
      <c r="A113" s="28"/>
      <c r="B113" s="29"/>
      <c r="C113" s="25" t="s">
        <v>13</v>
      </c>
      <c r="D113" s="28"/>
      <c r="E113" s="28"/>
      <c r="F113" s="28"/>
      <c r="G113" s="28"/>
      <c r="H113" s="28"/>
      <c r="I113" s="28"/>
      <c r="J113" s="28"/>
      <c r="K113" s="28"/>
      <c r="L113" s="49"/>
      <c r="S113" s="28"/>
      <c r="T113" s="28"/>
      <c r="U113" s="28"/>
      <c r="V113" s="28"/>
      <c r="W113" s="28"/>
      <c r="X113" s="28"/>
      <c r="Y113" s="28"/>
      <c r="Z113" s="28"/>
      <c r="AA113" s="28"/>
      <c r="AB113" s="28"/>
      <c r="AC113" s="28"/>
      <c r="AD113" s="28"/>
      <c r="AE113" s="28"/>
    </row>
    <row r="114" s="2" customFormat="1" ht="16.5" customHeight="1">
      <c r="A114" s="28"/>
      <c r="B114" s="29"/>
      <c r="C114" s="28"/>
      <c r="D114" s="28"/>
      <c r="E114" s="116" t="str">
        <f>E7</f>
        <v>Dod.č.4_Modernizácia ZŠ P.Demitru_časť strecha</v>
      </c>
      <c r="F114" s="25"/>
      <c r="G114" s="25"/>
      <c r="H114" s="25"/>
      <c r="I114" s="28"/>
      <c r="J114" s="28"/>
      <c r="K114" s="28"/>
      <c r="L114" s="49"/>
      <c r="S114" s="28"/>
      <c r="T114" s="28"/>
      <c r="U114" s="28"/>
      <c r="V114" s="28"/>
      <c r="W114" s="28"/>
      <c r="X114" s="28"/>
      <c r="Y114" s="28"/>
      <c r="Z114" s="28"/>
      <c r="AA114" s="28"/>
      <c r="AB114" s="28"/>
      <c r="AC114" s="28"/>
      <c r="AD114" s="28"/>
      <c r="AE114" s="28"/>
    </row>
    <row r="115" s="2" customFormat="1" ht="12" customHeight="1">
      <c r="A115" s="28"/>
      <c r="B115" s="29"/>
      <c r="C115" s="25" t="s">
        <v>120</v>
      </c>
      <c r="D115" s="28"/>
      <c r="E115" s="28"/>
      <c r="F115" s="28"/>
      <c r="G115" s="28"/>
      <c r="H115" s="28"/>
      <c r="I115" s="28"/>
      <c r="J115" s="28"/>
      <c r="K115" s="28"/>
      <c r="L115" s="49"/>
      <c r="S115" s="28"/>
      <c r="T115" s="28"/>
      <c r="U115" s="28"/>
      <c r="V115" s="28"/>
      <c r="W115" s="28"/>
      <c r="X115" s="28"/>
      <c r="Y115" s="28"/>
      <c r="Z115" s="28"/>
      <c r="AA115" s="28"/>
      <c r="AB115" s="28"/>
      <c r="AC115" s="28"/>
      <c r="AD115" s="28"/>
      <c r="AE115" s="28"/>
    </row>
    <row r="116" s="2" customFormat="1" ht="16.5" customHeight="1">
      <c r="A116" s="28"/>
      <c r="B116" s="29"/>
      <c r="C116" s="28"/>
      <c r="D116" s="28"/>
      <c r="E116" s="61" t="str">
        <f>E9</f>
        <v>D1.10 - Ozvučenie, scénické osvetlenie</v>
      </c>
      <c r="F116" s="28"/>
      <c r="G116" s="28"/>
      <c r="H116" s="28"/>
      <c r="I116" s="28"/>
      <c r="J116" s="28"/>
      <c r="K116" s="28"/>
      <c r="L116" s="49"/>
      <c r="S116" s="28"/>
      <c r="T116" s="28"/>
      <c r="U116" s="28"/>
      <c r="V116" s="28"/>
      <c r="W116" s="28"/>
      <c r="X116" s="28"/>
      <c r="Y116" s="28"/>
      <c r="Z116" s="28"/>
      <c r="AA116" s="28"/>
      <c r="AB116" s="28"/>
      <c r="AC116" s="28"/>
      <c r="AD116" s="28"/>
      <c r="AE116" s="28"/>
    </row>
    <row r="117" s="2" customFormat="1" ht="6.96" customHeight="1">
      <c r="A117" s="28"/>
      <c r="B117" s="29"/>
      <c r="C117" s="28"/>
      <c r="D117" s="28"/>
      <c r="E117" s="28"/>
      <c r="F117" s="28"/>
      <c r="G117" s="28"/>
      <c r="H117" s="28"/>
      <c r="I117" s="28"/>
      <c r="J117" s="28"/>
      <c r="K117" s="28"/>
      <c r="L117" s="49"/>
      <c r="S117" s="28"/>
      <c r="T117" s="28"/>
      <c r="U117" s="28"/>
      <c r="V117" s="28"/>
      <c r="W117" s="28"/>
      <c r="X117" s="28"/>
      <c r="Y117" s="28"/>
      <c r="Z117" s="28"/>
      <c r="AA117" s="28"/>
      <c r="AB117" s="28"/>
      <c r="AC117" s="28"/>
      <c r="AD117" s="28"/>
      <c r="AE117" s="28"/>
    </row>
    <row r="118" s="2" customFormat="1" ht="12" customHeight="1">
      <c r="A118" s="28"/>
      <c r="B118" s="29"/>
      <c r="C118" s="25" t="s">
        <v>17</v>
      </c>
      <c r="D118" s="28"/>
      <c r="E118" s="28"/>
      <c r="F118" s="22" t="str">
        <f>F12</f>
        <v>Trenčín</v>
      </c>
      <c r="G118" s="28"/>
      <c r="H118" s="28"/>
      <c r="I118" s="25" t="s">
        <v>19</v>
      </c>
      <c r="J118" s="63" t="str">
        <f>IF(J12="","",J12)</f>
        <v>2. 12. 2022</v>
      </c>
      <c r="K118" s="28"/>
      <c r="L118" s="49"/>
      <c r="S118" s="28"/>
      <c r="T118" s="28"/>
      <c r="U118" s="28"/>
      <c r="V118" s="28"/>
      <c r="W118" s="28"/>
      <c r="X118" s="28"/>
      <c r="Y118" s="28"/>
      <c r="Z118" s="28"/>
      <c r="AA118" s="28"/>
      <c r="AB118" s="28"/>
      <c r="AC118" s="28"/>
      <c r="AD118" s="28"/>
      <c r="AE118" s="28"/>
    </row>
    <row r="119" s="2" customFormat="1" ht="6.96" customHeight="1">
      <c r="A119" s="28"/>
      <c r="B119" s="29"/>
      <c r="C119" s="28"/>
      <c r="D119" s="28"/>
      <c r="E119" s="28"/>
      <c r="F119" s="28"/>
      <c r="G119" s="28"/>
      <c r="H119" s="28"/>
      <c r="I119" s="28"/>
      <c r="J119" s="28"/>
      <c r="K119" s="28"/>
      <c r="L119" s="49"/>
      <c r="S119" s="28"/>
      <c r="T119" s="28"/>
      <c r="U119" s="28"/>
      <c r="V119" s="28"/>
      <c r="W119" s="28"/>
      <c r="X119" s="28"/>
      <c r="Y119" s="28"/>
      <c r="Z119" s="28"/>
      <c r="AA119" s="28"/>
      <c r="AB119" s="28"/>
      <c r="AC119" s="28"/>
      <c r="AD119" s="28"/>
      <c r="AE119" s="28"/>
    </row>
    <row r="120" s="2" customFormat="1" ht="54.45" customHeight="1">
      <c r="A120" s="28"/>
      <c r="B120" s="29"/>
      <c r="C120" s="25" t="s">
        <v>21</v>
      </c>
      <c r="D120" s="28"/>
      <c r="E120" s="28"/>
      <c r="F120" s="22" t="str">
        <f>E15</f>
        <v>Mesto Trenčín, Mierové námestie 2, 911 64 Trenčín</v>
      </c>
      <c r="G120" s="28"/>
      <c r="H120" s="28"/>
      <c r="I120" s="25" t="s">
        <v>27</v>
      </c>
      <c r="J120" s="26" t="str">
        <f>E21</f>
        <v>STAVOKOV PROJEKT s.r.o., Brnianska 10, 911 05 Tren</v>
      </c>
      <c r="K120" s="28"/>
      <c r="L120" s="49"/>
      <c r="S120" s="28"/>
      <c r="T120" s="28"/>
      <c r="U120" s="28"/>
      <c r="V120" s="28"/>
      <c r="W120" s="28"/>
      <c r="X120" s="28"/>
      <c r="Y120" s="28"/>
      <c r="Z120" s="28"/>
      <c r="AA120" s="28"/>
      <c r="AB120" s="28"/>
      <c r="AC120" s="28"/>
      <c r="AD120" s="28"/>
      <c r="AE120" s="28"/>
    </row>
    <row r="121" s="2" customFormat="1" ht="15.15" customHeight="1">
      <c r="A121" s="28"/>
      <c r="B121" s="29"/>
      <c r="C121" s="25" t="s">
        <v>25</v>
      </c>
      <c r="D121" s="28"/>
      <c r="E121" s="28"/>
      <c r="F121" s="22" t="str">
        <f>IF(E18="","",E18)</f>
        <v>Adifex a.s.</v>
      </c>
      <c r="G121" s="28"/>
      <c r="H121" s="28"/>
      <c r="I121" s="25" t="s">
        <v>30</v>
      </c>
      <c r="J121" s="26" t="str">
        <f>E24</f>
        <v xml:space="preserve"> </v>
      </c>
      <c r="K121" s="28"/>
      <c r="L121" s="49"/>
      <c r="S121" s="28"/>
      <c r="T121" s="28"/>
      <c r="U121" s="28"/>
      <c r="V121" s="28"/>
      <c r="W121" s="28"/>
      <c r="X121" s="28"/>
      <c r="Y121" s="28"/>
      <c r="Z121" s="28"/>
      <c r="AA121" s="28"/>
      <c r="AB121" s="28"/>
      <c r="AC121" s="28"/>
      <c r="AD121" s="28"/>
      <c r="AE121" s="28"/>
    </row>
    <row r="122" s="2" customFormat="1" ht="10.32" customHeight="1">
      <c r="A122" s="28"/>
      <c r="B122" s="29"/>
      <c r="C122" s="28"/>
      <c r="D122" s="28"/>
      <c r="E122" s="28"/>
      <c r="F122" s="28"/>
      <c r="G122" s="28"/>
      <c r="H122" s="28"/>
      <c r="I122" s="28"/>
      <c r="J122" s="28"/>
      <c r="K122" s="28"/>
      <c r="L122" s="49"/>
      <c r="S122" s="28"/>
      <c r="T122" s="28"/>
      <c r="U122" s="28"/>
      <c r="V122" s="28"/>
      <c r="W122" s="28"/>
      <c r="X122" s="28"/>
      <c r="Y122" s="28"/>
      <c r="Z122" s="28"/>
      <c r="AA122" s="28"/>
      <c r="AB122" s="28"/>
      <c r="AC122" s="28"/>
      <c r="AD122" s="28"/>
      <c r="AE122" s="28"/>
    </row>
    <row r="123" s="11" customFormat="1" ht="29.28" customHeight="1">
      <c r="A123" s="146"/>
      <c r="B123" s="147"/>
      <c r="C123" s="148" t="s">
        <v>137</v>
      </c>
      <c r="D123" s="149" t="s">
        <v>58</v>
      </c>
      <c r="E123" s="149" t="s">
        <v>54</v>
      </c>
      <c r="F123" s="149" t="s">
        <v>55</v>
      </c>
      <c r="G123" s="149" t="s">
        <v>138</v>
      </c>
      <c r="H123" s="149" t="s">
        <v>139</v>
      </c>
      <c r="I123" s="149" t="s">
        <v>140</v>
      </c>
      <c r="J123" s="150" t="s">
        <v>124</v>
      </c>
      <c r="K123" s="151" t="s">
        <v>141</v>
      </c>
      <c r="L123" s="152"/>
      <c r="M123" s="80" t="s">
        <v>1</v>
      </c>
      <c r="N123" s="81" t="s">
        <v>37</v>
      </c>
      <c r="O123" s="81" t="s">
        <v>142</v>
      </c>
      <c r="P123" s="81" t="s">
        <v>143</v>
      </c>
      <c r="Q123" s="81" t="s">
        <v>144</v>
      </c>
      <c r="R123" s="81" t="s">
        <v>145</v>
      </c>
      <c r="S123" s="81" t="s">
        <v>146</v>
      </c>
      <c r="T123" s="82" t="s">
        <v>147</v>
      </c>
      <c r="U123" s="146"/>
      <c r="V123" s="146"/>
      <c r="W123" s="146"/>
      <c r="X123" s="146"/>
      <c r="Y123" s="146"/>
      <c r="Z123" s="146"/>
      <c r="AA123" s="146"/>
      <c r="AB123" s="146"/>
      <c r="AC123" s="146"/>
      <c r="AD123" s="146"/>
      <c r="AE123" s="146"/>
    </row>
    <row r="124" s="2" customFormat="1" ht="22.8" customHeight="1">
      <c r="A124" s="28"/>
      <c r="B124" s="29"/>
      <c r="C124" s="87" t="s">
        <v>125</v>
      </c>
      <c r="D124" s="28"/>
      <c r="E124" s="28"/>
      <c r="F124" s="28"/>
      <c r="G124" s="28"/>
      <c r="H124" s="28"/>
      <c r="I124" s="28"/>
      <c r="J124" s="153">
        <f>BK124</f>
        <v>341606.31</v>
      </c>
      <c r="K124" s="28"/>
      <c r="L124" s="29"/>
      <c r="M124" s="83"/>
      <c r="N124" s="67"/>
      <c r="O124" s="84"/>
      <c r="P124" s="154">
        <f>P125+P137+P142+P174+P185+P193+P199+P209</f>
        <v>0</v>
      </c>
      <c r="Q124" s="84"/>
      <c r="R124" s="154">
        <f>R125+R137+R142+R174+R185+R193+R199+R209</f>
        <v>0</v>
      </c>
      <c r="S124" s="84"/>
      <c r="T124" s="155">
        <f>T125+T137+T142+T174+T185+T193+T199+T209</f>
        <v>0</v>
      </c>
      <c r="U124" s="28"/>
      <c r="V124" s="28"/>
      <c r="W124" s="28"/>
      <c r="X124" s="28"/>
      <c r="Y124" s="28"/>
      <c r="Z124" s="28"/>
      <c r="AA124" s="28"/>
      <c r="AB124" s="28"/>
      <c r="AC124" s="28"/>
      <c r="AD124" s="28"/>
      <c r="AE124" s="28"/>
      <c r="AT124" s="15" t="s">
        <v>72</v>
      </c>
      <c r="AU124" s="15" t="s">
        <v>126</v>
      </c>
      <c r="BK124" s="156">
        <f>BK125+BK137+BK142+BK174+BK185+BK193+BK199+BK209</f>
        <v>341606.31</v>
      </c>
    </row>
    <row r="125" s="12" customFormat="1" ht="25.92" customHeight="1">
      <c r="A125" s="12"/>
      <c r="B125" s="157"/>
      <c r="C125" s="12"/>
      <c r="D125" s="158" t="s">
        <v>72</v>
      </c>
      <c r="E125" s="159" t="s">
        <v>148</v>
      </c>
      <c r="F125" s="159" t="s">
        <v>1321</v>
      </c>
      <c r="G125" s="12"/>
      <c r="H125" s="12"/>
      <c r="I125" s="12"/>
      <c r="J125" s="160">
        <f>BK125</f>
        <v>143683.82999999999</v>
      </c>
      <c r="K125" s="12"/>
      <c r="L125" s="157"/>
      <c r="M125" s="161"/>
      <c r="N125" s="162"/>
      <c r="O125" s="162"/>
      <c r="P125" s="163">
        <f>SUM(P126:P136)</f>
        <v>0</v>
      </c>
      <c r="Q125" s="162"/>
      <c r="R125" s="163">
        <f>SUM(R126:R136)</f>
        <v>0</v>
      </c>
      <c r="S125" s="162"/>
      <c r="T125" s="164">
        <f>SUM(T126:T136)</f>
        <v>0</v>
      </c>
      <c r="U125" s="12"/>
      <c r="V125" s="12"/>
      <c r="W125" s="12"/>
      <c r="X125" s="12"/>
      <c r="Y125" s="12"/>
      <c r="Z125" s="12"/>
      <c r="AA125" s="12"/>
      <c r="AB125" s="12"/>
      <c r="AC125" s="12"/>
      <c r="AD125" s="12"/>
      <c r="AE125" s="12"/>
      <c r="AR125" s="158" t="s">
        <v>81</v>
      </c>
      <c r="AT125" s="165" t="s">
        <v>72</v>
      </c>
      <c r="AU125" s="165" t="s">
        <v>73</v>
      </c>
      <c r="AY125" s="158" t="s">
        <v>149</v>
      </c>
      <c r="BK125" s="166">
        <f>SUM(BK126:BK136)</f>
        <v>143683.82999999999</v>
      </c>
    </row>
    <row r="126" s="2" customFormat="1" ht="16.5" customHeight="1">
      <c r="A126" s="28"/>
      <c r="B126" s="167"/>
      <c r="C126" s="168" t="s">
        <v>73</v>
      </c>
      <c r="D126" s="168" t="s">
        <v>151</v>
      </c>
      <c r="E126" s="169" t="s">
        <v>1080</v>
      </c>
      <c r="F126" s="170" t="s">
        <v>1322</v>
      </c>
      <c r="G126" s="171" t="s">
        <v>361</v>
      </c>
      <c r="H126" s="172">
        <v>18</v>
      </c>
      <c r="I126" s="173">
        <v>3564</v>
      </c>
      <c r="J126" s="173">
        <f>ROUND(I126*H126,2)</f>
        <v>64152</v>
      </c>
      <c r="K126" s="174"/>
      <c r="L126" s="29"/>
      <c r="M126" s="175" t="s">
        <v>1</v>
      </c>
      <c r="N126" s="176" t="s">
        <v>39</v>
      </c>
      <c r="O126" s="177">
        <v>0</v>
      </c>
      <c r="P126" s="177">
        <f>O126*H126</f>
        <v>0</v>
      </c>
      <c r="Q126" s="177">
        <v>0</v>
      </c>
      <c r="R126" s="177">
        <f>Q126*H126</f>
        <v>0</v>
      </c>
      <c r="S126" s="177">
        <v>0</v>
      </c>
      <c r="T126" s="178">
        <f>S126*H126</f>
        <v>0</v>
      </c>
      <c r="U126" s="28"/>
      <c r="V126" s="28"/>
      <c r="W126" s="28"/>
      <c r="X126" s="28"/>
      <c r="Y126" s="28"/>
      <c r="Z126" s="28"/>
      <c r="AA126" s="28"/>
      <c r="AB126" s="28"/>
      <c r="AC126" s="28"/>
      <c r="AD126" s="28"/>
      <c r="AE126" s="28"/>
      <c r="AR126" s="179" t="s">
        <v>155</v>
      </c>
      <c r="AT126" s="179" t="s">
        <v>151</v>
      </c>
      <c r="AU126" s="179" t="s">
        <v>81</v>
      </c>
      <c r="AY126" s="15" t="s">
        <v>149</v>
      </c>
      <c r="BE126" s="180">
        <f>IF(N126="základná",J126,0)</f>
        <v>0</v>
      </c>
      <c r="BF126" s="180">
        <f>IF(N126="znížená",J126,0)</f>
        <v>64152</v>
      </c>
      <c r="BG126" s="180">
        <f>IF(N126="zákl. prenesená",J126,0)</f>
        <v>0</v>
      </c>
      <c r="BH126" s="180">
        <f>IF(N126="zníž. prenesená",J126,0)</f>
        <v>0</v>
      </c>
      <c r="BI126" s="180">
        <f>IF(N126="nulová",J126,0)</f>
        <v>0</v>
      </c>
      <c r="BJ126" s="15" t="s">
        <v>156</v>
      </c>
      <c r="BK126" s="180">
        <f>ROUND(I126*H126,2)</f>
        <v>64152</v>
      </c>
      <c r="BL126" s="15" t="s">
        <v>155</v>
      </c>
      <c r="BM126" s="179" t="s">
        <v>156</v>
      </c>
    </row>
    <row r="127" s="2" customFormat="1" ht="16.5" customHeight="1">
      <c r="A127" s="28"/>
      <c r="B127" s="167"/>
      <c r="C127" s="168" t="s">
        <v>73</v>
      </c>
      <c r="D127" s="168" t="s">
        <v>151</v>
      </c>
      <c r="E127" s="169" t="s">
        <v>1083</v>
      </c>
      <c r="F127" s="170" t="s">
        <v>1323</v>
      </c>
      <c r="G127" s="171" t="s">
        <v>361</v>
      </c>
      <c r="H127" s="172">
        <v>2</v>
      </c>
      <c r="I127" s="173">
        <v>5525.8999999999996</v>
      </c>
      <c r="J127" s="173">
        <f>ROUND(I127*H127,2)</f>
        <v>11051.799999999999</v>
      </c>
      <c r="K127" s="174"/>
      <c r="L127" s="29"/>
      <c r="M127" s="175" t="s">
        <v>1</v>
      </c>
      <c r="N127" s="176" t="s">
        <v>39</v>
      </c>
      <c r="O127" s="177">
        <v>0</v>
      </c>
      <c r="P127" s="177">
        <f>O127*H127</f>
        <v>0</v>
      </c>
      <c r="Q127" s="177">
        <v>0</v>
      </c>
      <c r="R127" s="177">
        <f>Q127*H127</f>
        <v>0</v>
      </c>
      <c r="S127" s="177">
        <v>0</v>
      </c>
      <c r="T127" s="178">
        <f>S127*H127</f>
        <v>0</v>
      </c>
      <c r="U127" s="28"/>
      <c r="V127" s="28"/>
      <c r="W127" s="28"/>
      <c r="X127" s="28"/>
      <c r="Y127" s="28"/>
      <c r="Z127" s="28"/>
      <c r="AA127" s="28"/>
      <c r="AB127" s="28"/>
      <c r="AC127" s="28"/>
      <c r="AD127" s="28"/>
      <c r="AE127" s="28"/>
      <c r="AR127" s="179" t="s">
        <v>155</v>
      </c>
      <c r="AT127" s="179" t="s">
        <v>151</v>
      </c>
      <c r="AU127" s="179" t="s">
        <v>81</v>
      </c>
      <c r="AY127" s="15" t="s">
        <v>149</v>
      </c>
      <c r="BE127" s="180">
        <f>IF(N127="základná",J127,0)</f>
        <v>0</v>
      </c>
      <c r="BF127" s="180">
        <f>IF(N127="znížená",J127,0)</f>
        <v>11051.799999999999</v>
      </c>
      <c r="BG127" s="180">
        <f>IF(N127="zákl. prenesená",J127,0)</f>
        <v>0</v>
      </c>
      <c r="BH127" s="180">
        <f>IF(N127="zníž. prenesená",J127,0)</f>
        <v>0</v>
      </c>
      <c r="BI127" s="180">
        <f>IF(N127="nulová",J127,0)</f>
        <v>0</v>
      </c>
      <c r="BJ127" s="15" t="s">
        <v>156</v>
      </c>
      <c r="BK127" s="180">
        <f>ROUND(I127*H127,2)</f>
        <v>11051.799999999999</v>
      </c>
      <c r="BL127" s="15" t="s">
        <v>155</v>
      </c>
      <c r="BM127" s="179" t="s">
        <v>155</v>
      </c>
    </row>
    <row r="128" s="2" customFormat="1" ht="16.5" customHeight="1">
      <c r="A128" s="28"/>
      <c r="B128" s="167"/>
      <c r="C128" s="168" t="s">
        <v>73</v>
      </c>
      <c r="D128" s="168" t="s">
        <v>151</v>
      </c>
      <c r="E128" s="169" t="s">
        <v>1086</v>
      </c>
      <c r="F128" s="170" t="s">
        <v>1324</v>
      </c>
      <c r="G128" s="171" t="s">
        <v>361</v>
      </c>
      <c r="H128" s="172">
        <v>18</v>
      </c>
      <c r="I128" s="173">
        <v>294.66000000000003</v>
      </c>
      <c r="J128" s="173">
        <f>ROUND(I128*H128,2)</f>
        <v>5303.8800000000001</v>
      </c>
      <c r="K128" s="174"/>
      <c r="L128" s="29"/>
      <c r="M128" s="175" t="s">
        <v>1</v>
      </c>
      <c r="N128" s="176" t="s">
        <v>39</v>
      </c>
      <c r="O128" s="177">
        <v>0</v>
      </c>
      <c r="P128" s="177">
        <f>O128*H128</f>
        <v>0</v>
      </c>
      <c r="Q128" s="177">
        <v>0</v>
      </c>
      <c r="R128" s="177">
        <f>Q128*H128</f>
        <v>0</v>
      </c>
      <c r="S128" s="177">
        <v>0</v>
      </c>
      <c r="T128" s="178">
        <f>S128*H128</f>
        <v>0</v>
      </c>
      <c r="U128" s="28"/>
      <c r="V128" s="28"/>
      <c r="W128" s="28"/>
      <c r="X128" s="28"/>
      <c r="Y128" s="28"/>
      <c r="Z128" s="28"/>
      <c r="AA128" s="28"/>
      <c r="AB128" s="28"/>
      <c r="AC128" s="28"/>
      <c r="AD128" s="28"/>
      <c r="AE128" s="28"/>
      <c r="AR128" s="179" t="s">
        <v>155</v>
      </c>
      <c r="AT128" s="179" t="s">
        <v>151</v>
      </c>
      <c r="AU128" s="179" t="s">
        <v>81</v>
      </c>
      <c r="AY128" s="15" t="s">
        <v>149</v>
      </c>
      <c r="BE128" s="180">
        <f>IF(N128="základná",J128,0)</f>
        <v>0</v>
      </c>
      <c r="BF128" s="180">
        <f>IF(N128="znížená",J128,0)</f>
        <v>5303.8800000000001</v>
      </c>
      <c r="BG128" s="180">
        <f>IF(N128="zákl. prenesená",J128,0)</f>
        <v>0</v>
      </c>
      <c r="BH128" s="180">
        <f>IF(N128="zníž. prenesená",J128,0)</f>
        <v>0</v>
      </c>
      <c r="BI128" s="180">
        <f>IF(N128="nulová",J128,0)</f>
        <v>0</v>
      </c>
      <c r="BJ128" s="15" t="s">
        <v>156</v>
      </c>
      <c r="BK128" s="180">
        <f>ROUND(I128*H128,2)</f>
        <v>5303.8800000000001</v>
      </c>
      <c r="BL128" s="15" t="s">
        <v>155</v>
      </c>
      <c r="BM128" s="179" t="s">
        <v>198</v>
      </c>
    </row>
    <row r="129" s="2" customFormat="1" ht="16.5" customHeight="1">
      <c r="A129" s="28"/>
      <c r="B129" s="167"/>
      <c r="C129" s="168" t="s">
        <v>73</v>
      </c>
      <c r="D129" s="168" t="s">
        <v>151</v>
      </c>
      <c r="E129" s="169" t="s">
        <v>1089</v>
      </c>
      <c r="F129" s="170" t="s">
        <v>1325</v>
      </c>
      <c r="G129" s="171" t="s">
        <v>361</v>
      </c>
      <c r="H129" s="172">
        <v>6</v>
      </c>
      <c r="I129" s="173">
        <v>523.50999999999999</v>
      </c>
      <c r="J129" s="173">
        <f>ROUND(I129*H129,2)</f>
        <v>3141.0599999999999</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81</v>
      </c>
      <c r="AY129" s="15" t="s">
        <v>149</v>
      </c>
      <c r="BE129" s="180">
        <f>IF(N129="základná",J129,0)</f>
        <v>0</v>
      </c>
      <c r="BF129" s="180">
        <f>IF(N129="znížená",J129,0)</f>
        <v>3141.0599999999999</v>
      </c>
      <c r="BG129" s="180">
        <f>IF(N129="zákl. prenesená",J129,0)</f>
        <v>0</v>
      </c>
      <c r="BH129" s="180">
        <f>IF(N129="zníž. prenesená",J129,0)</f>
        <v>0</v>
      </c>
      <c r="BI129" s="180">
        <f>IF(N129="nulová",J129,0)</f>
        <v>0</v>
      </c>
      <c r="BJ129" s="15" t="s">
        <v>156</v>
      </c>
      <c r="BK129" s="180">
        <f>ROUND(I129*H129,2)</f>
        <v>3141.0599999999999</v>
      </c>
      <c r="BL129" s="15" t="s">
        <v>155</v>
      </c>
      <c r="BM129" s="179" t="s">
        <v>201</v>
      </c>
    </row>
    <row r="130" s="2" customFormat="1" ht="16.5" customHeight="1">
      <c r="A130" s="28"/>
      <c r="B130" s="167"/>
      <c r="C130" s="168" t="s">
        <v>73</v>
      </c>
      <c r="D130" s="168" t="s">
        <v>151</v>
      </c>
      <c r="E130" s="169" t="s">
        <v>1092</v>
      </c>
      <c r="F130" s="170" t="s">
        <v>1326</v>
      </c>
      <c r="G130" s="171" t="s">
        <v>361</v>
      </c>
      <c r="H130" s="172">
        <v>2</v>
      </c>
      <c r="I130" s="173">
        <v>2057.77</v>
      </c>
      <c r="J130" s="173">
        <f>ROUND(I130*H130,2)</f>
        <v>4115.54</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81</v>
      </c>
      <c r="AY130" s="15" t="s">
        <v>149</v>
      </c>
      <c r="BE130" s="180">
        <f>IF(N130="základná",J130,0)</f>
        <v>0</v>
      </c>
      <c r="BF130" s="180">
        <f>IF(N130="znížená",J130,0)</f>
        <v>4115.54</v>
      </c>
      <c r="BG130" s="180">
        <f>IF(N130="zákl. prenesená",J130,0)</f>
        <v>0</v>
      </c>
      <c r="BH130" s="180">
        <f>IF(N130="zníž. prenesená",J130,0)</f>
        <v>0</v>
      </c>
      <c r="BI130" s="180">
        <f>IF(N130="nulová",J130,0)</f>
        <v>0</v>
      </c>
      <c r="BJ130" s="15" t="s">
        <v>156</v>
      </c>
      <c r="BK130" s="180">
        <f>ROUND(I130*H130,2)</f>
        <v>4115.54</v>
      </c>
      <c r="BL130" s="15" t="s">
        <v>155</v>
      </c>
      <c r="BM130" s="179" t="s">
        <v>205</v>
      </c>
    </row>
    <row r="131" s="2" customFormat="1" ht="16.5" customHeight="1">
      <c r="A131" s="28"/>
      <c r="B131" s="167"/>
      <c r="C131" s="168" t="s">
        <v>73</v>
      </c>
      <c r="D131" s="168" t="s">
        <v>151</v>
      </c>
      <c r="E131" s="169" t="s">
        <v>1138</v>
      </c>
      <c r="F131" s="170" t="s">
        <v>1327</v>
      </c>
      <c r="G131" s="171" t="s">
        <v>361</v>
      </c>
      <c r="H131" s="172">
        <v>2</v>
      </c>
      <c r="I131" s="173">
        <v>1895.26</v>
      </c>
      <c r="J131" s="173">
        <f>ROUND(I131*H131,2)</f>
        <v>3790.52</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81</v>
      </c>
      <c r="AY131" s="15" t="s">
        <v>149</v>
      </c>
      <c r="BE131" s="180">
        <f>IF(N131="základná",J131,0)</f>
        <v>0</v>
      </c>
      <c r="BF131" s="180">
        <f>IF(N131="znížená",J131,0)</f>
        <v>3790.52</v>
      </c>
      <c r="BG131" s="180">
        <f>IF(N131="zákl. prenesená",J131,0)</f>
        <v>0</v>
      </c>
      <c r="BH131" s="180">
        <f>IF(N131="zníž. prenesená",J131,0)</f>
        <v>0</v>
      </c>
      <c r="BI131" s="180">
        <f>IF(N131="nulová",J131,0)</f>
        <v>0</v>
      </c>
      <c r="BJ131" s="15" t="s">
        <v>156</v>
      </c>
      <c r="BK131" s="180">
        <f>ROUND(I131*H131,2)</f>
        <v>3790.52</v>
      </c>
      <c r="BL131" s="15" t="s">
        <v>155</v>
      </c>
      <c r="BM131" s="179" t="s">
        <v>208</v>
      </c>
    </row>
    <row r="132" s="2" customFormat="1" ht="16.5" customHeight="1">
      <c r="A132" s="28"/>
      <c r="B132" s="167"/>
      <c r="C132" s="168" t="s">
        <v>73</v>
      </c>
      <c r="D132" s="168" t="s">
        <v>151</v>
      </c>
      <c r="E132" s="169" t="s">
        <v>1146</v>
      </c>
      <c r="F132" s="170" t="s">
        <v>1328</v>
      </c>
      <c r="G132" s="171" t="s">
        <v>361</v>
      </c>
      <c r="H132" s="172">
        <v>4</v>
      </c>
      <c r="I132" s="173">
        <v>2763.6799999999998</v>
      </c>
      <c r="J132" s="173">
        <f>ROUND(I132*H132,2)</f>
        <v>11054.719999999999</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81</v>
      </c>
      <c r="AY132" s="15" t="s">
        <v>149</v>
      </c>
      <c r="BE132" s="180">
        <f>IF(N132="základná",J132,0)</f>
        <v>0</v>
      </c>
      <c r="BF132" s="180">
        <f>IF(N132="znížená",J132,0)</f>
        <v>11054.719999999999</v>
      </c>
      <c r="BG132" s="180">
        <f>IF(N132="zákl. prenesená",J132,0)</f>
        <v>0</v>
      </c>
      <c r="BH132" s="180">
        <f>IF(N132="zníž. prenesená",J132,0)</f>
        <v>0</v>
      </c>
      <c r="BI132" s="180">
        <f>IF(N132="nulová",J132,0)</f>
        <v>0</v>
      </c>
      <c r="BJ132" s="15" t="s">
        <v>156</v>
      </c>
      <c r="BK132" s="180">
        <f>ROUND(I132*H132,2)</f>
        <v>11054.719999999999</v>
      </c>
      <c r="BL132" s="15" t="s">
        <v>155</v>
      </c>
      <c r="BM132" s="179" t="s">
        <v>212</v>
      </c>
    </row>
    <row r="133" s="2" customFormat="1" ht="16.5" customHeight="1">
      <c r="A133" s="28"/>
      <c r="B133" s="167"/>
      <c r="C133" s="168" t="s">
        <v>73</v>
      </c>
      <c r="D133" s="168" t="s">
        <v>151</v>
      </c>
      <c r="E133" s="169" t="s">
        <v>1149</v>
      </c>
      <c r="F133" s="170" t="s">
        <v>1329</v>
      </c>
      <c r="G133" s="171" t="s">
        <v>361</v>
      </c>
      <c r="H133" s="172">
        <v>4</v>
      </c>
      <c r="I133" s="173">
        <v>584.45000000000005</v>
      </c>
      <c r="J133" s="173">
        <f>ROUND(I133*H133,2)</f>
        <v>2337.8000000000002</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81</v>
      </c>
      <c r="AY133" s="15" t="s">
        <v>149</v>
      </c>
      <c r="BE133" s="180">
        <f>IF(N133="základná",J133,0)</f>
        <v>0</v>
      </c>
      <c r="BF133" s="180">
        <f>IF(N133="znížená",J133,0)</f>
        <v>2337.8000000000002</v>
      </c>
      <c r="BG133" s="180">
        <f>IF(N133="zákl. prenesená",J133,0)</f>
        <v>0</v>
      </c>
      <c r="BH133" s="180">
        <f>IF(N133="zníž. prenesená",J133,0)</f>
        <v>0</v>
      </c>
      <c r="BI133" s="180">
        <f>IF(N133="nulová",J133,0)</f>
        <v>0</v>
      </c>
      <c r="BJ133" s="15" t="s">
        <v>156</v>
      </c>
      <c r="BK133" s="180">
        <f>ROUND(I133*H133,2)</f>
        <v>2337.8000000000002</v>
      </c>
      <c r="BL133" s="15" t="s">
        <v>155</v>
      </c>
      <c r="BM133" s="179" t="s">
        <v>215</v>
      </c>
    </row>
    <row r="134" s="2" customFormat="1" ht="16.5" customHeight="1">
      <c r="A134" s="28"/>
      <c r="B134" s="167"/>
      <c r="C134" s="168" t="s">
        <v>73</v>
      </c>
      <c r="D134" s="168" t="s">
        <v>151</v>
      </c>
      <c r="E134" s="169" t="s">
        <v>1152</v>
      </c>
      <c r="F134" s="170" t="s">
        <v>1330</v>
      </c>
      <c r="G134" s="171" t="s">
        <v>361</v>
      </c>
      <c r="H134" s="172">
        <v>12</v>
      </c>
      <c r="I134" s="173">
        <v>425.51999999999998</v>
      </c>
      <c r="J134" s="173">
        <f>ROUND(I134*H134,2)</f>
        <v>5106.2399999999998</v>
      </c>
      <c r="K134" s="174"/>
      <c r="L134" s="29"/>
      <c r="M134" s="175" t="s">
        <v>1</v>
      </c>
      <c r="N134" s="176" t="s">
        <v>39</v>
      </c>
      <c r="O134" s="177">
        <v>0</v>
      </c>
      <c r="P134" s="177">
        <f>O134*H134</f>
        <v>0</v>
      </c>
      <c r="Q134" s="177">
        <v>0</v>
      </c>
      <c r="R134" s="177">
        <f>Q134*H134</f>
        <v>0</v>
      </c>
      <c r="S134" s="177">
        <v>0</v>
      </c>
      <c r="T134" s="178">
        <f>S134*H134</f>
        <v>0</v>
      </c>
      <c r="U134" s="28"/>
      <c r="V134" s="28"/>
      <c r="W134" s="28"/>
      <c r="X134" s="28"/>
      <c r="Y134" s="28"/>
      <c r="Z134" s="28"/>
      <c r="AA134" s="28"/>
      <c r="AB134" s="28"/>
      <c r="AC134" s="28"/>
      <c r="AD134" s="28"/>
      <c r="AE134" s="28"/>
      <c r="AR134" s="179" t="s">
        <v>155</v>
      </c>
      <c r="AT134" s="179" t="s">
        <v>151</v>
      </c>
      <c r="AU134" s="179" t="s">
        <v>81</v>
      </c>
      <c r="AY134" s="15" t="s">
        <v>149</v>
      </c>
      <c r="BE134" s="180">
        <f>IF(N134="základná",J134,0)</f>
        <v>0</v>
      </c>
      <c r="BF134" s="180">
        <f>IF(N134="znížená",J134,0)</f>
        <v>5106.2399999999998</v>
      </c>
      <c r="BG134" s="180">
        <f>IF(N134="zákl. prenesená",J134,0)</f>
        <v>0</v>
      </c>
      <c r="BH134" s="180">
        <f>IF(N134="zníž. prenesená",J134,0)</f>
        <v>0</v>
      </c>
      <c r="BI134" s="180">
        <f>IF(N134="nulová",J134,0)</f>
        <v>0</v>
      </c>
      <c r="BJ134" s="15" t="s">
        <v>156</v>
      </c>
      <c r="BK134" s="180">
        <f>ROUND(I134*H134,2)</f>
        <v>5106.2399999999998</v>
      </c>
      <c r="BL134" s="15" t="s">
        <v>155</v>
      </c>
      <c r="BM134" s="179" t="s">
        <v>219</v>
      </c>
    </row>
    <row r="135" s="2" customFormat="1" ht="16.5" customHeight="1">
      <c r="A135" s="28"/>
      <c r="B135" s="167"/>
      <c r="C135" s="168" t="s">
        <v>73</v>
      </c>
      <c r="D135" s="168" t="s">
        <v>151</v>
      </c>
      <c r="E135" s="169" t="s">
        <v>1155</v>
      </c>
      <c r="F135" s="170" t="s">
        <v>1331</v>
      </c>
      <c r="G135" s="171" t="s">
        <v>361</v>
      </c>
      <c r="H135" s="172">
        <v>3</v>
      </c>
      <c r="I135" s="173">
        <v>9803.5300000000007</v>
      </c>
      <c r="J135" s="173">
        <f>ROUND(I135*H135,2)</f>
        <v>29410.59</v>
      </c>
      <c r="K135" s="174"/>
      <c r="L135" s="29"/>
      <c r="M135" s="175" t="s">
        <v>1</v>
      </c>
      <c r="N135" s="176" t="s">
        <v>39</v>
      </c>
      <c r="O135" s="177">
        <v>0</v>
      </c>
      <c r="P135" s="177">
        <f>O135*H135</f>
        <v>0</v>
      </c>
      <c r="Q135" s="177">
        <v>0</v>
      </c>
      <c r="R135" s="177">
        <f>Q135*H135</f>
        <v>0</v>
      </c>
      <c r="S135" s="177">
        <v>0</v>
      </c>
      <c r="T135" s="178">
        <f>S135*H135</f>
        <v>0</v>
      </c>
      <c r="U135" s="28"/>
      <c r="V135" s="28"/>
      <c r="W135" s="28"/>
      <c r="X135" s="28"/>
      <c r="Y135" s="28"/>
      <c r="Z135" s="28"/>
      <c r="AA135" s="28"/>
      <c r="AB135" s="28"/>
      <c r="AC135" s="28"/>
      <c r="AD135" s="28"/>
      <c r="AE135" s="28"/>
      <c r="AR135" s="179" t="s">
        <v>155</v>
      </c>
      <c r="AT135" s="179" t="s">
        <v>151</v>
      </c>
      <c r="AU135" s="179" t="s">
        <v>81</v>
      </c>
      <c r="AY135" s="15" t="s">
        <v>149</v>
      </c>
      <c r="BE135" s="180">
        <f>IF(N135="základná",J135,0)</f>
        <v>0</v>
      </c>
      <c r="BF135" s="180">
        <f>IF(N135="znížená",J135,0)</f>
        <v>29410.59</v>
      </c>
      <c r="BG135" s="180">
        <f>IF(N135="zákl. prenesená",J135,0)</f>
        <v>0</v>
      </c>
      <c r="BH135" s="180">
        <f>IF(N135="zníž. prenesená",J135,0)</f>
        <v>0</v>
      </c>
      <c r="BI135" s="180">
        <f>IF(N135="nulová",J135,0)</f>
        <v>0</v>
      </c>
      <c r="BJ135" s="15" t="s">
        <v>156</v>
      </c>
      <c r="BK135" s="180">
        <f>ROUND(I135*H135,2)</f>
        <v>29410.59</v>
      </c>
      <c r="BL135" s="15" t="s">
        <v>155</v>
      </c>
      <c r="BM135" s="179" t="s">
        <v>7</v>
      </c>
    </row>
    <row r="136" s="2" customFormat="1" ht="16.5" customHeight="1">
      <c r="A136" s="28"/>
      <c r="B136" s="167"/>
      <c r="C136" s="168" t="s">
        <v>73</v>
      </c>
      <c r="D136" s="168" t="s">
        <v>151</v>
      </c>
      <c r="E136" s="169" t="s">
        <v>1158</v>
      </c>
      <c r="F136" s="170" t="s">
        <v>1332</v>
      </c>
      <c r="G136" s="171" t="s">
        <v>361</v>
      </c>
      <c r="H136" s="172">
        <v>3</v>
      </c>
      <c r="I136" s="173">
        <v>1406.56</v>
      </c>
      <c r="J136" s="173">
        <f>ROUND(I136*H136,2)</f>
        <v>4219.6800000000003</v>
      </c>
      <c r="K136" s="174"/>
      <c r="L136" s="29"/>
      <c r="M136" s="175" t="s">
        <v>1</v>
      </c>
      <c r="N136" s="176" t="s">
        <v>39</v>
      </c>
      <c r="O136" s="177">
        <v>0</v>
      </c>
      <c r="P136" s="177">
        <f>O136*H136</f>
        <v>0</v>
      </c>
      <c r="Q136" s="177">
        <v>0</v>
      </c>
      <c r="R136" s="177">
        <f>Q136*H136</f>
        <v>0</v>
      </c>
      <c r="S136" s="177">
        <v>0</v>
      </c>
      <c r="T136" s="178">
        <f>S136*H136</f>
        <v>0</v>
      </c>
      <c r="U136" s="28"/>
      <c r="V136" s="28"/>
      <c r="W136" s="28"/>
      <c r="X136" s="28"/>
      <c r="Y136" s="28"/>
      <c r="Z136" s="28"/>
      <c r="AA136" s="28"/>
      <c r="AB136" s="28"/>
      <c r="AC136" s="28"/>
      <c r="AD136" s="28"/>
      <c r="AE136" s="28"/>
      <c r="AR136" s="179" t="s">
        <v>155</v>
      </c>
      <c r="AT136" s="179" t="s">
        <v>151</v>
      </c>
      <c r="AU136" s="179" t="s">
        <v>81</v>
      </c>
      <c r="AY136" s="15" t="s">
        <v>149</v>
      </c>
      <c r="BE136" s="180">
        <f>IF(N136="základná",J136,0)</f>
        <v>0</v>
      </c>
      <c r="BF136" s="180">
        <f>IF(N136="znížená",J136,0)</f>
        <v>4219.6800000000003</v>
      </c>
      <c r="BG136" s="180">
        <f>IF(N136="zákl. prenesená",J136,0)</f>
        <v>0</v>
      </c>
      <c r="BH136" s="180">
        <f>IF(N136="zníž. prenesená",J136,0)</f>
        <v>0</v>
      </c>
      <c r="BI136" s="180">
        <f>IF(N136="nulová",J136,0)</f>
        <v>0</v>
      </c>
      <c r="BJ136" s="15" t="s">
        <v>156</v>
      </c>
      <c r="BK136" s="180">
        <f>ROUND(I136*H136,2)</f>
        <v>4219.6800000000003</v>
      </c>
      <c r="BL136" s="15" t="s">
        <v>155</v>
      </c>
      <c r="BM136" s="179" t="s">
        <v>225</v>
      </c>
    </row>
    <row r="137" s="12" customFormat="1" ht="25.92" customHeight="1">
      <c r="A137" s="12"/>
      <c r="B137" s="157"/>
      <c r="C137" s="12"/>
      <c r="D137" s="158" t="s">
        <v>72</v>
      </c>
      <c r="E137" s="159" t="s">
        <v>188</v>
      </c>
      <c r="F137" s="159" t="s">
        <v>1333</v>
      </c>
      <c r="G137" s="12"/>
      <c r="H137" s="12"/>
      <c r="I137" s="12"/>
      <c r="J137" s="160">
        <f>BK137</f>
        <v>6784.4200000000001</v>
      </c>
      <c r="K137" s="12"/>
      <c r="L137" s="157"/>
      <c r="M137" s="161"/>
      <c r="N137" s="162"/>
      <c r="O137" s="162"/>
      <c r="P137" s="163">
        <f>SUM(P138:P141)</f>
        <v>0</v>
      </c>
      <c r="Q137" s="162"/>
      <c r="R137" s="163">
        <f>SUM(R138:R141)</f>
        <v>0</v>
      </c>
      <c r="S137" s="162"/>
      <c r="T137" s="164">
        <f>SUM(T138:T141)</f>
        <v>0</v>
      </c>
      <c r="U137" s="12"/>
      <c r="V137" s="12"/>
      <c r="W137" s="12"/>
      <c r="X137" s="12"/>
      <c r="Y137" s="12"/>
      <c r="Z137" s="12"/>
      <c r="AA137" s="12"/>
      <c r="AB137" s="12"/>
      <c r="AC137" s="12"/>
      <c r="AD137" s="12"/>
      <c r="AE137" s="12"/>
      <c r="AR137" s="158" t="s">
        <v>81</v>
      </c>
      <c r="AT137" s="165" t="s">
        <v>72</v>
      </c>
      <c r="AU137" s="165" t="s">
        <v>73</v>
      </c>
      <c r="AY137" s="158" t="s">
        <v>149</v>
      </c>
      <c r="BK137" s="166">
        <f>SUM(BK138:BK141)</f>
        <v>6784.4200000000001</v>
      </c>
    </row>
    <row r="138" s="2" customFormat="1" ht="24.15" customHeight="1">
      <c r="A138" s="28"/>
      <c r="B138" s="167"/>
      <c r="C138" s="168" t="s">
        <v>73</v>
      </c>
      <c r="D138" s="168" t="s">
        <v>151</v>
      </c>
      <c r="E138" s="169" t="s">
        <v>1161</v>
      </c>
      <c r="F138" s="170" t="s">
        <v>1334</v>
      </c>
      <c r="G138" s="171" t="s">
        <v>361</v>
      </c>
      <c r="H138" s="172">
        <v>2</v>
      </c>
      <c r="I138" s="173">
        <v>935.82000000000005</v>
      </c>
      <c r="J138" s="173">
        <f>ROUND(I138*H138,2)</f>
        <v>1871.6400000000001</v>
      </c>
      <c r="K138" s="174"/>
      <c r="L138" s="29"/>
      <c r="M138" s="175" t="s">
        <v>1</v>
      </c>
      <c r="N138" s="176" t="s">
        <v>39</v>
      </c>
      <c r="O138" s="177">
        <v>0</v>
      </c>
      <c r="P138" s="177">
        <f>O138*H138</f>
        <v>0</v>
      </c>
      <c r="Q138" s="177">
        <v>0</v>
      </c>
      <c r="R138" s="177">
        <f>Q138*H138</f>
        <v>0</v>
      </c>
      <c r="S138" s="177">
        <v>0</v>
      </c>
      <c r="T138" s="178">
        <f>S138*H138</f>
        <v>0</v>
      </c>
      <c r="U138" s="28"/>
      <c r="V138" s="28"/>
      <c r="W138" s="28"/>
      <c r="X138" s="28"/>
      <c r="Y138" s="28"/>
      <c r="Z138" s="28"/>
      <c r="AA138" s="28"/>
      <c r="AB138" s="28"/>
      <c r="AC138" s="28"/>
      <c r="AD138" s="28"/>
      <c r="AE138" s="28"/>
      <c r="AR138" s="179" t="s">
        <v>155</v>
      </c>
      <c r="AT138" s="179" t="s">
        <v>151</v>
      </c>
      <c r="AU138" s="179" t="s">
        <v>81</v>
      </c>
      <c r="AY138" s="15" t="s">
        <v>149</v>
      </c>
      <c r="BE138" s="180">
        <f>IF(N138="základná",J138,0)</f>
        <v>0</v>
      </c>
      <c r="BF138" s="180">
        <f>IF(N138="znížená",J138,0)</f>
        <v>1871.6400000000001</v>
      </c>
      <c r="BG138" s="180">
        <f>IF(N138="zákl. prenesená",J138,0)</f>
        <v>0</v>
      </c>
      <c r="BH138" s="180">
        <f>IF(N138="zníž. prenesená",J138,0)</f>
        <v>0</v>
      </c>
      <c r="BI138" s="180">
        <f>IF(N138="nulová",J138,0)</f>
        <v>0</v>
      </c>
      <c r="BJ138" s="15" t="s">
        <v>156</v>
      </c>
      <c r="BK138" s="180">
        <f>ROUND(I138*H138,2)</f>
        <v>1871.6400000000001</v>
      </c>
      <c r="BL138" s="15" t="s">
        <v>155</v>
      </c>
      <c r="BM138" s="179" t="s">
        <v>229</v>
      </c>
    </row>
    <row r="139" s="2" customFormat="1" ht="24.15" customHeight="1">
      <c r="A139" s="28"/>
      <c r="B139" s="167"/>
      <c r="C139" s="168" t="s">
        <v>73</v>
      </c>
      <c r="D139" s="168" t="s">
        <v>151</v>
      </c>
      <c r="E139" s="169" t="s">
        <v>1164</v>
      </c>
      <c r="F139" s="170" t="s">
        <v>1335</v>
      </c>
      <c r="G139" s="171" t="s">
        <v>361</v>
      </c>
      <c r="H139" s="172">
        <v>10</v>
      </c>
      <c r="I139" s="173">
        <v>86.650000000000006</v>
      </c>
      <c r="J139" s="173">
        <f>ROUND(I139*H139,2)</f>
        <v>866.5</v>
      </c>
      <c r="K139" s="174"/>
      <c r="L139" s="29"/>
      <c r="M139" s="175" t="s">
        <v>1</v>
      </c>
      <c r="N139" s="176" t="s">
        <v>39</v>
      </c>
      <c r="O139" s="177">
        <v>0</v>
      </c>
      <c r="P139" s="177">
        <f>O139*H139</f>
        <v>0</v>
      </c>
      <c r="Q139" s="177">
        <v>0</v>
      </c>
      <c r="R139" s="177">
        <f>Q139*H139</f>
        <v>0</v>
      </c>
      <c r="S139" s="177">
        <v>0</v>
      </c>
      <c r="T139" s="178">
        <f>S139*H139</f>
        <v>0</v>
      </c>
      <c r="U139" s="28"/>
      <c r="V139" s="28"/>
      <c r="W139" s="28"/>
      <c r="X139" s="28"/>
      <c r="Y139" s="28"/>
      <c r="Z139" s="28"/>
      <c r="AA139" s="28"/>
      <c r="AB139" s="28"/>
      <c r="AC139" s="28"/>
      <c r="AD139" s="28"/>
      <c r="AE139" s="28"/>
      <c r="AR139" s="179" t="s">
        <v>155</v>
      </c>
      <c r="AT139" s="179" t="s">
        <v>151</v>
      </c>
      <c r="AU139" s="179" t="s">
        <v>81</v>
      </c>
      <c r="AY139" s="15" t="s">
        <v>149</v>
      </c>
      <c r="BE139" s="180">
        <f>IF(N139="základná",J139,0)</f>
        <v>0</v>
      </c>
      <c r="BF139" s="180">
        <f>IF(N139="znížená",J139,0)</f>
        <v>866.5</v>
      </c>
      <c r="BG139" s="180">
        <f>IF(N139="zákl. prenesená",J139,0)</f>
        <v>0</v>
      </c>
      <c r="BH139" s="180">
        <f>IF(N139="zníž. prenesená",J139,0)</f>
        <v>0</v>
      </c>
      <c r="BI139" s="180">
        <f>IF(N139="nulová",J139,0)</f>
        <v>0</v>
      </c>
      <c r="BJ139" s="15" t="s">
        <v>156</v>
      </c>
      <c r="BK139" s="180">
        <f>ROUND(I139*H139,2)</f>
        <v>866.5</v>
      </c>
      <c r="BL139" s="15" t="s">
        <v>155</v>
      </c>
      <c r="BM139" s="179" t="s">
        <v>244</v>
      </c>
    </row>
    <row r="140" s="2" customFormat="1" ht="16.5" customHeight="1">
      <c r="A140" s="28"/>
      <c r="B140" s="167"/>
      <c r="C140" s="168" t="s">
        <v>73</v>
      </c>
      <c r="D140" s="168" t="s">
        <v>151</v>
      </c>
      <c r="E140" s="169" t="s">
        <v>1167</v>
      </c>
      <c r="F140" s="170" t="s">
        <v>1336</v>
      </c>
      <c r="G140" s="171" t="s">
        <v>361</v>
      </c>
      <c r="H140" s="172">
        <v>48</v>
      </c>
      <c r="I140" s="173">
        <v>1.1100000000000001</v>
      </c>
      <c r="J140" s="173">
        <f>ROUND(I140*H140,2)</f>
        <v>53.280000000000001</v>
      </c>
      <c r="K140" s="174"/>
      <c r="L140" s="29"/>
      <c r="M140" s="175" t="s">
        <v>1</v>
      </c>
      <c r="N140" s="176" t="s">
        <v>39</v>
      </c>
      <c r="O140" s="177">
        <v>0</v>
      </c>
      <c r="P140" s="177">
        <f>O140*H140</f>
        <v>0</v>
      </c>
      <c r="Q140" s="177">
        <v>0</v>
      </c>
      <c r="R140" s="177">
        <f>Q140*H140</f>
        <v>0</v>
      </c>
      <c r="S140" s="177">
        <v>0</v>
      </c>
      <c r="T140" s="178">
        <f>S140*H140</f>
        <v>0</v>
      </c>
      <c r="U140" s="28"/>
      <c r="V140" s="28"/>
      <c r="W140" s="28"/>
      <c r="X140" s="28"/>
      <c r="Y140" s="28"/>
      <c r="Z140" s="28"/>
      <c r="AA140" s="28"/>
      <c r="AB140" s="28"/>
      <c r="AC140" s="28"/>
      <c r="AD140" s="28"/>
      <c r="AE140" s="28"/>
      <c r="AR140" s="179" t="s">
        <v>155</v>
      </c>
      <c r="AT140" s="179" t="s">
        <v>151</v>
      </c>
      <c r="AU140" s="179" t="s">
        <v>81</v>
      </c>
      <c r="AY140" s="15" t="s">
        <v>149</v>
      </c>
      <c r="BE140" s="180">
        <f>IF(N140="základná",J140,0)</f>
        <v>0</v>
      </c>
      <c r="BF140" s="180">
        <f>IF(N140="znížená",J140,0)</f>
        <v>53.280000000000001</v>
      </c>
      <c r="BG140" s="180">
        <f>IF(N140="zákl. prenesená",J140,0)</f>
        <v>0</v>
      </c>
      <c r="BH140" s="180">
        <f>IF(N140="zníž. prenesená",J140,0)</f>
        <v>0</v>
      </c>
      <c r="BI140" s="180">
        <f>IF(N140="nulová",J140,0)</f>
        <v>0</v>
      </c>
      <c r="BJ140" s="15" t="s">
        <v>156</v>
      </c>
      <c r="BK140" s="180">
        <f>ROUND(I140*H140,2)</f>
        <v>53.280000000000001</v>
      </c>
      <c r="BL140" s="15" t="s">
        <v>155</v>
      </c>
      <c r="BM140" s="179" t="s">
        <v>249</v>
      </c>
    </row>
    <row r="141" s="2" customFormat="1" ht="16.5" customHeight="1">
      <c r="A141" s="28"/>
      <c r="B141" s="167"/>
      <c r="C141" s="168" t="s">
        <v>73</v>
      </c>
      <c r="D141" s="168" t="s">
        <v>151</v>
      </c>
      <c r="E141" s="169" t="s">
        <v>1170</v>
      </c>
      <c r="F141" s="170" t="s">
        <v>1337</v>
      </c>
      <c r="G141" s="171" t="s">
        <v>361</v>
      </c>
      <c r="H141" s="172">
        <v>10</v>
      </c>
      <c r="I141" s="173">
        <v>399.30000000000001</v>
      </c>
      <c r="J141" s="173">
        <f>ROUND(I141*H141,2)</f>
        <v>3993</v>
      </c>
      <c r="K141" s="174"/>
      <c r="L141" s="29"/>
      <c r="M141" s="175" t="s">
        <v>1</v>
      </c>
      <c r="N141" s="176" t="s">
        <v>39</v>
      </c>
      <c r="O141" s="177">
        <v>0</v>
      </c>
      <c r="P141" s="177">
        <f>O141*H141</f>
        <v>0</v>
      </c>
      <c r="Q141" s="177">
        <v>0</v>
      </c>
      <c r="R141" s="177">
        <f>Q141*H141</f>
        <v>0</v>
      </c>
      <c r="S141" s="177">
        <v>0</v>
      </c>
      <c r="T141" s="178">
        <f>S141*H141</f>
        <v>0</v>
      </c>
      <c r="U141" s="28"/>
      <c r="V141" s="28"/>
      <c r="W141" s="28"/>
      <c r="X141" s="28"/>
      <c r="Y141" s="28"/>
      <c r="Z141" s="28"/>
      <c r="AA141" s="28"/>
      <c r="AB141" s="28"/>
      <c r="AC141" s="28"/>
      <c r="AD141" s="28"/>
      <c r="AE141" s="28"/>
      <c r="AR141" s="179" t="s">
        <v>155</v>
      </c>
      <c r="AT141" s="179" t="s">
        <v>151</v>
      </c>
      <c r="AU141" s="179" t="s">
        <v>81</v>
      </c>
      <c r="AY141" s="15" t="s">
        <v>149</v>
      </c>
      <c r="BE141" s="180">
        <f>IF(N141="základná",J141,0)</f>
        <v>0</v>
      </c>
      <c r="BF141" s="180">
        <f>IF(N141="znížená",J141,0)</f>
        <v>3993</v>
      </c>
      <c r="BG141" s="180">
        <f>IF(N141="zákl. prenesená",J141,0)</f>
        <v>0</v>
      </c>
      <c r="BH141" s="180">
        <f>IF(N141="zníž. prenesená",J141,0)</f>
        <v>0</v>
      </c>
      <c r="BI141" s="180">
        <f>IF(N141="nulová",J141,0)</f>
        <v>0</v>
      </c>
      <c r="BJ141" s="15" t="s">
        <v>156</v>
      </c>
      <c r="BK141" s="180">
        <f>ROUND(I141*H141,2)</f>
        <v>3993</v>
      </c>
      <c r="BL141" s="15" t="s">
        <v>155</v>
      </c>
      <c r="BM141" s="179" t="s">
        <v>253</v>
      </c>
    </row>
    <row r="142" s="12" customFormat="1" ht="25.92" customHeight="1">
      <c r="A142" s="12"/>
      <c r="B142" s="157"/>
      <c r="C142" s="12"/>
      <c r="D142" s="158" t="s">
        <v>72</v>
      </c>
      <c r="E142" s="159" t="s">
        <v>237</v>
      </c>
      <c r="F142" s="159" t="s">
        <v>1338</v>
      </c>
      <c r="G142" s="12"/>
      <c r="H142" s="12"/>
      <c r="I142" s="12"/>
      <c r="J142" s="160">
        <f>BK142</f>
        <v>28261.060000000005</v>
      </c>
      <c r="K142" s="12"/>
      <c r="L142" s="157"/>
      <c r="M142" s="161"/>
      <c r="N142" s="162"/>
      <c r="O142" s="162"/>
      <c r="P142" s="163">
        <f>SUM(P143:P173)</f>
        <v>0</v>
      </c>
      <c r="Q142" s="162"/>
      <c r="R142" s="163">
        <f>SUM(R143:R173)</f>
        <v>0</v>
      </c>
      <c r="S142" s="162"/>
      <c r="T142" s="164">
        <f>SUM(T143:T173)</f>
        <v>0</v>
      </c>
      <c r="U142" s="12"/>
      <c r="V142" s="12"/>
      <c r="W142" s="12"/>
      <c r="X142" s="12"/>
      <c r="Y142" s="12"/>
      <c r="Z142" s="12"/>
      <c r="AA142" s="12"/>
      <c r="AB142" s="12"/>
      <c r="AC142" s="12"/>
      <c r="AD142" s="12"/>
      <c r="AE142" s="12"/>
      <c r="AR142" s="158" t="s">
        <v>81</v>
      </c>
      <c r="AT142" s="165" t="s">
        <v>72</v>
      </c>
      <c r="AU142" s="165" t="s">
        <v>73</v>
      </c>
      <c r="AY142" s="158" t="s">
        <v>149</v>
      </c>
      <c r="BK142" s="166">
        <f>SUM(BK143:BK173)</f>
        <v>28261.060000000005</v>
      </c>
    </row>
    <row r="143" s="2" customFormat="1" ht="16.5" customHeight="1">
      <c r="A143" s="28"/>
      <c r="B143" s="167"/>
      <c r="C143" s="168" t="s">
        <v>73</v>
      </c>
      <c r="D143" s="168" t="s">
        <v>151</v>
      </c>
      <c r="E143" s="169" t="s">
        <v>1173</v>
      </c>
      <c r="F143" s="170" t="s">
        <v>1339</v>
      </c>
      <c r="G143" s="171" t="s">
        <v>361</v>
      </c>
      <c r="H143" s="172">
        <v>1</v>
      </c>
      <c r="I143" s="173">
        <v>8910</v>
      </c>
      <c r="J143" s="173">
        <f>ROUND(I143*H143,2)</f>
        <v>8910</v>
      </c>
      <c r="K143" s="174"/>
      <c r="L143" s="29"/>
      <c r="M143" s="175" t="s">
        <v>1</v>
      </c>
      <c r="N143" s="176" t="s">
        <v>39</v>
      </c>
      <c r="O143" s="177">
        <v>0</v>
      </c>
      <c r="P143" s="177">
        <f>O143*H143</f>
        <v>0</v>
      </c>
      <c r="Q143" s="177">
        <v>0</v>
      </c>
      <c r="R143" s="177">
        <f>Q143*H143</f>
        <v>0</v>
      </c>
      <c r="S143" s="177">
        <v>0</v>
      </c>
      <c r="T143" s="178">
        <f>S143*H143</f>
        <v>0</v>
      </c>
      <c r="U143" s="28"/>
      <c r="V143" s="28"/>
      <c r="W143" s="28"/>
      <c r="X143" s="28"/>
      <c r="Y143" s="28"/>
      <c r="Z143" s="28"/>
      <c r="AA143" s="28"/>
      <c r="AB143" s="28"/>
      <c r="AC143" s="28"/>
      <c r="AD143" s="28"/>
      <c r="AE143" s="28"/>
      <c r="AR143" s="179" t="s">
        <v>155</v>
      </c>
      <c r="AT143" s="179" t="s">
        <v>151</v>
      </c>
      <c r="AU143" s="179" t="s">
        <v>81</v>
      </c>
      <c r="AY143" s="15" t="s">
        <v>149</v>
      </c>
      <c r="BE143" s="180">
        <f>IF(N143="základná",J143,0)</f>
        <v>0</v>
      </c>
      <c r="BF143" s="180">
        <f>IF(N143="znížená",J143,0)</f>
        <v>8910</v>
      </c>
      <c r="BG143" s="180">
        <f>IF(N143="zákl. prenesená",J143,0)</f>
        <v>0</v>
      </c>
      <c r="BH143" s="180">
        <f>IF(N143="zníž. prenesená",J143,0)</f>
        <v>0</v>
      </c>
      <c r="BI143" s="180">
        <f>IF(N143="nulová",J143,0)</f>
        <v>0</v>
      </c>
      <c r="BJ143" s="15" t="s">
        <v>156</v>
      </c>
      <c r="BK143" s="180">
        <f>ROUND(I143*H143,2)</f>
        <v>8910</v>
      </c>
      <c r="BL143" s="15" t="s">
        <v>155</v>
      </c>
      <c r="BM143" s="179" t="s">
        <v>258</v>
      </c>
    </row>
    <row r="144" s="2" customFormat="1" ht="16.5" customHeight="1">
      <c r="A144" s="28"/>
      <c r="B144" s="167"/>
      <c r="C144" s="168" t="s">
        <v>73</v>
      </c>
      <c r="D144" s="168" t="s">
        <v>151</v>
      </c>
      <c r="E144" s="169" t="s">
        <v>1197</v>
      </c>
      <c r="F144" s="170" t="s">
        <v>1340</v>
      </c>
      <c r="G144" s="171" t="s">
        <v>361</v>
      </c>
      <c r="H144" s="172">
        <v>1</v>
      </c>
      <c r="I144" s="173">
        <v>4914</v>
      </c>
      <c r="J144" s="173">
        <f>ROUND(I144*H144,2)</f>
        <v>4914</v>
      </c>
      <c r="K144" s="174"/>
      <c r="L144" s="29"/>
      <c r="M144" s="175" t="s">
        <v>1</v>
      </c>
      <c r="N144" s="176" t="s">
        <v>39</v>
      </c>
      <c r="O144" s="177">
        <v>0</v>
      </c>
      <c r="P144" s="177">
        <f>O144*H144</f>
        <v>0</v>
      </c>
      <c r="Q144" s="177">
        <v>0</v>
      </c>
      <c r="R144" s="177">
        <f>Q144*H144</f>
        <v>0</v>
      </c>
      <c r="S144" s="177">
        <v>0</v>
      </c>
      <c r="T144" s="178">
        <f>S144*H144</f>
        <v>0</v>
      </c>
      <c r="U144" s="28"/>
      <c r="V144" s="28"/>
      <c r="W144" s="28"/>
      <c r="X144" s="28"/>
      <c r="Y144" s="28"/>
      <c r="Z144" s="28"/>
      <c r="AA144" s="28"/>
      <c r="AB144" s="28"/>
      <c r="AC144" s="28"/>
      <c r="AD144" s="28"/>
      <c r="AE144" s="28"/>
      <c r="AR144" s="179" t="s">
        <v>155</v>
      </c>
      <c r="AT144" s="179" t="s">
        <v>151</v>
      </c>
      <c r="AU144" s="179" t="s">
        <v>81</v>
      </c>
      <c r="AY144" s="15" t="s">
        <v>149</v>
      </c>
      <c r="BE144" s="180">
        <f>IF(N144="základná",J144,0)</f>
        <v>0</v>
      </c>
      <c r="BF144" s="180">
        <f>IF(N144="znížená",J144,0)</f>
        <v>4914</v>
      </c>
      <c r="BG144" s="180">
        <f>IF(N144="zákl. prenesená",J144,0)</f>
        <v>0</v>
      </c>
      <c r="BH144" s="180">
        <f>IF(N144="zníž. prenesená",J144,0)</f>
        <v>0</v>
      </c>
      <c r="BI144" s="180">
        <f>IF(N144="nulová",J144,0)</f>
        <v>0</v>
      </c>
      <c r="BJ144" s="15" t="s">
        <v>156</v>
      </c>
      <c r="BK144" s="180">
        <f>ROUND(I144*H144,2)</f>
        <v>4914</v>
      </c>
      <c r="BL144" s="15" t="s">
        <v>155</v>
      </c>
      <c r="BM144" s="179" t="s">
        <v>150</v>
      </c>
    </row>
    <row r="145" s="2" customFormat="1" ht="16.5" customHeight="1">
      <c r="A145" s="28"/>
      <c r="B145" s="167"/>
      <c r="C145" s="168" t="s">
        <v>73</v>
      </c>
      <c r="D145" s="168" t="s">
        <v>151</v>
      </c>
      <c r="E145" s="169" t="s">
        <v>1200</v>
      </c>
      <c r="F145" s="170" t="s">
        <v>1341</v>
      </c>
      <c r="G145" s="171" t="s">
        <v>361</v>
      </c>
      <c r="H145" s="172">
        <v>2</v>
      </c>
      <c r="I145" s="173">
        <v>237.83000000000001</v>
      </c>
      <c r="J145" s="173">
        <f>ROUND(I145*H145,2)</f>
        <v>475.66000000000002</v>
      </c>
      <c r="K145" s="174"/>
      <c r="L145" s="29"/>
      <c r="M145" s="175" t="s">
        <v>1</v>
      </c>
      <c r="N145" s="176" t="s">
        <v>39</v>
      </c>
      <c r="O145" s="177">
        <v>0</v>
      </c>
      <c r="P145" s="177">
        <f>O145*H145</f>
        <v>0</v>
      </c>
      <c r="Q145" s="177">
        <v>0</v>
      </c>
      <c r="R145" s="177">
        <f>Q145*H145</f>
        <v>0</v>
      </c>
      <c r="S145" s="177">
        <v>0</v>
      </c>
      <c r="T145" s="178">
        <f>S145*H145</f>
        <v>0</v>
      </c>
      <c r="U145" s="28"/>
      <c r="V145" s="28"/>
      <c r="W145" s="28"/>
      <c r="X145" s="28"/>
      <c r="Y145" s="28"/>
      <c r="Z145" s="28"/>
      <c r="AA145" s="28"/>
      <c r="AB145" s="28"/>
      <c r="AC145" s="28"/>
      <c r="AD145" s="28"/>
      <c r="AE145" s="28"/>
      <c r="AR145" s="179" t="s">
        <v>155</v>
      </c>
      <c r="AT145" s="179" t="s">
        <v>151</v>
      </c>
      <c r="AU145" s="179" t="s">
        <v>81</v>
      </c>
      <c r="AY145" s="15" t="s">
        <v>149</v>
      </c>
      <c r="BE145" s="180">
        <f>IF(N145="základná",J145,0)</f>
        <v>0</v>
      </c>
      <c r="BF145" s="180">
        <f>IF(N145="znížená",J145,0)</f>
        <v>475.66000000000002</v>
      </c>
      <c r="BG145" s="180">
        <f>IF(N145="zákl. prenesená",J145,0)</f>
        <v>0</v>
      </c>
      <c r="BH145" s="180">
        <f>IF(N145="zníž. prenesená",J145,0)</f>
        <v>0</v>
      </c>
      <c r="BI145" s="180">
        <f>IF(N145="nulová",J145,0)</f>
        <v>0</v>
      </c>
      <c r="BJ145" s="15" t="s">
        <v>156</v>
      </c>
      <c r="BK145" s="180">
        <f>ROUND(I145*H145,2)</f>
        <v>475.66000000000002</v>
      </c>
      <c r="BL145" s="15" t="s">
        <v>155</v>
      </c>
      <c r="BM145" s="179" t="s">
        <v>163</v>
      </c>
    </row>
    <row r="146" s="2" customFormat="1" ht="16.5" customHeight="1">
      <c r="A146" s="28"/>
      <c r="B146" s="167"/>
      <c r="C146" s="168" t="s">
        <v>73</v>
      </c>
      <c r="D146" s="168" t="s">
        <v>151</v>
      </c>
      <c r="E146" s="169" t="s">
        <v>1342</v>
      </c>
      <c r="F146" s="170" t="s">
        <v>1343</v>
      </c>
      <c r="G146" s="171" t="s">
        <v>361</v>
      </c>
      <c r="H146" s="172">
        <v>2</v>
      </c>
      <c r="I146" s="173">
        <v>70.079999999999998</v>
      </c>
      <c r="J146" s="173">
        <f>ROUND(I146*H146,2)</f>
        <v>140.16</v>
      </c>
      <c r="K146" s="174"/>
      <c r="L146" s="29"/>
      <c r="M146" s="175" t="s">
        <v>1</v>
      </c>
      <c r="N146" s="176" t="s">
        <v>39</v>
      </c>
      <c r="O146" s="177">
        <v>0</v>
      </c>
      <c r="P146" s="177">
        <f>O146*H146</f>
        <v>0</v>
      </c>
      <c r="Q146" s="177">
        <v>0</v>
      </c>
      <c r="R146" s="177">
        <f>Q146*H146</f>
        <v>0</v>
      </c>
      <c r="S146" s="177">
        <v>0</v>
      </c>
      <c r="T146" s="178">
        <f>S146*H146</f>
        <v>0</v>
      </c>
      <c r="U146" s="28"/>
      <c r="V146" s="28"/>
      <c r="W146" s="28"/>
      <c r="X146" s="28"/>
      <c r="Y146" s="28"/>
      <c r="Z146" s="28"/>
      <c r="AA146" s="28"/>
      <c r="AB146" s="28"/>
      <c r="AC146" s="28"/>
      <c r="AD146" s="28"/>
      <c r="AE146" s="28"/>
      <c r="AR146" s="179" t="s">
        <v>155</v>
      </c>
      <c r="AT146" s="179" t="s">
        <v>151</v>
      </c>
      <c r="AU146" s="179" t="s">
        <v>81</v>
      </c>
      <c r="AY146" s="15" t="s">
        <v>149</v>
      </c>
      <c r="BE146" s="180">
        <f>IF(N146="základná",J146,0)</f>
        <v>0</v>
      </c>
      <c r="BF146" s="180">
        <f>IF(N146="znížená",J146,0)</f>
        <v>140.16</v>
      </c>
      <c r="BG146" s="180">
        <f>IF(N146="zákl. prenesená",J146,0)</f>
        <v>0</v>
      </c>
      <c r="BH146" s="180">
        <f>IF(N146="zníž. prenesená",J146,0)</f>
        <v>0</v>
      </c>
      <c r="BI146" s="180">
        <f>IF(N146="nulová",J146,0)</f>
        <v>0</v>
      </c>
      <c r="BJ146" s="15" t="s">
        <v>156</v>
      </c>
      <c r="BK146" s="180">
        <f>ROUND(I146*H146,2)</f>
        <v>140.16</v>
      </c>
      <c r="BL146" s="15" t="s">
        <v>155</v>
      </c>
      <c r="BM146" s="179" t="s">
        <v>172</v>
      </c>
    </row>
    <row r="147" s="2" customFormat="1" ht="16.5" customHeight="1">
      <c r="A147" s="28"/>
      <c r="B147" s="167"/>
      <c r="C147" s="168" t="s">
        <v>73</v>
      </c>
      <c r="D147" s="168" t="s">
        <v>151</v>
      </c>
      <c r="E147" s="169" t="s">
        <v>1344</v>
      </c>
      <c r="F147" s="170" t="s">
        <v>1345</v>
      </c>
      <c r="G147" s="171" t="s">
        <v>361</v>
      </c>
      <c r="H147" s="172">
        <v>4</v>
      </c>
      <c r="I147" s="173">
        <v>692.76999999999998</v>
      </c>
      <c r="J147" s="173">
        <f>ROUND(I147*H147,2)</f>
        <v>2771.0799999999999</v>
      </c>
      <c r="K147" s="174"/>
      <c r="L147" s="29"/>
      <c r="M147" s="175" t="s">
        <v>1</v>
      </c>
      <c r="N147" s="176" t="s">
        <v>39</v>
      </c>
      <c r="O147" s="177">
        <v>0</v>
      </c>
      <c r="P147" s="177">
        <f>O147*H147</f>
        <v>0</v>
      </c>
      <c r="Q147" s="177">
        <v>0</v>
      </c>
      <c r="R147" s="177">
        <f>Q147*H147</f>
        <v>0</v>
      </c>
      <c r="S147" s="177">
        <v>0</v>
      </c>
      <c r="T147" s="178">
        <f>S147*H147</f>
        <v>0</v>
      </c>
      <c r="U147" s="28"/>
      <c r="V147" s="28"/>
      <c r="W147" s="28"/>
      <c r="X147" s="28"/>
      <c r="Y147" s="28"/>
      <c r="Z147" s="28"/>
      <c r="AA147" s="28"/>
      <c r="AB147" s="28"/>
      <c r="AC147" s="28"/>
      <c r="AD147" s="28"/>
      <c r="AE147" s="28"/>
      <c r="AR147" s="179" t="s">
        <v>155</v>
      </c>
      <c r="AT147" s="179" t="s">
        <v>151</v>
      </c>
      <c r="AU147" s="179" t="s">
        <v>81</v>
      </c>
      <c r="AY147" s="15" t="s">
        <v>149</v>
      </c>
      <c r="BE147" s="180">
        <f>IF(N147="základná",J147,0)</f>
        <v>0</v>
      </c>
      <c r="BF147" s="180">
        <f>IF(N147="znížená",J147,0)</f>
        <v>2771.0799999999999</v>
      </c>
      <c r="BG147" s="180">
        <f>IF(N147="zákl. prenesená",J147,0)</f>
        <v>0</v>
      </c>
      <c r="BH147" s="180">
        <f>IF(N147="zníž. prenesená",J147,0)</f>
        <v>0</v>
      </c>
      <c r="BI147" s="180">
        <f>IF(N147="nulová",J147,0)</f>
        <v>0</v>
      </c>
      <c r="BJ147" s="15" t="s">
        <v>156</v>
      </c>
      <c r="BK147" s="180">
        <f>ROUND(I147*H147,2)</f>
        <v>2771.0799999999999</v>
      </c>
      <c r="BL147" s="15" t="s">
        <v>155</v>
      </c>
      <c r="BM147" s="179" t="s">
        <v>176</v>
      </c>
    </row>
    <row r="148" s="2" customFormat="1" ht="16.5" customHeight="1">
      <c r="A148" s="28"/>
      <c r="B148" s="167"/>
      <c r="C148" s="168" t="s">
        <v>73</v>
      </c>
      <c r="D148" s="168" t="s">
        <v>151</v>
      </c>
      <c r="E148" s="169" t="s">
        <v>1346</v>
      </c>
      <c r="F148" s="170" t="s">
        <v>1347</v>
      </c>
      <c r="G148" s="171" t="s">
        <v>361</v>
      </c>
      <c r="H148" s="172">
        <v>4</v>
      </c>
      <c r="I148" s="173">
        <v>246.49000000000001</v>
      </c>
      <c r="J148" s="173">
        <f>ROUND(I148*H148,2)</f>
        <v>985.96000000000004</v>
      </c>
      <c r="K148" s="174"/>
      <c r="L148" s="29"/>
      <c r="M148" s="175" t="s">
        <v>1</v>
      </c>
      <c r="N148" s="176" t="s">
        <v>39</v>
      </c>
      <c r="O148" s="177">
        <v>0</v>
      </c>
      <c r="P148" s="177">
        <f>O148*H148</f>
        <v>0</v>
      </c>
      <c r="Q148" s="177">
        <v>0</v>
      </c>
      <c r="R148" s="177">
        <f>Q148*H148</f>
        <v>0</v>
      </c>
      <c r="S148" s="177">
        <v>0</v>
      </c>
      <c r="T148" s="178">
        <f>S148*H148</f>
        <v>0</v>
      </c>
      <c r="U148" s="28"/>
      <c r="V148" s="28"/>
      <c r="W148" s="28"/>
      <c r="X148" s="28"/>
      <c r="Y148" s="28"/>
      <c r="Z148" s="28"/>
      <c r="AA148" s="28"/>
      <c r="AB148" s="28"/>
      <c r="AC148" s="28"/>
      <c r="AD148" s="28"/>
      <c r="AE148" s="28"/>
      <c r="AR148" s="179" t="s">
        <v>155</v>
      </c>
      <c r="AT148" s="179" t="s">
        <v>151</v>
      </c>
      <c r="AU148" s="179" t="s">
        <v>81</v>
      </c>
      <c r="AY148" s="15" t="s">
        <v>149</v>
      </c>
      <c r="BE148" s="180">
        <f>IF(N148="základná",J148,0)</f>
        <v>0</v>
      </c>
      <c r="BF148" s="180">
        <f>IF(N148="znížená",J148,0)</f>
        <v>985.96000000000004</v>
      </c>
      <c r="BG148" s="180">
        <f>IF(N148="zákl. prenesená",J148,0)</f>
        <v>0</v>
      </c>
      <c r="BH148" s="180">
        <f>IF(N148="zníž. prenesená",J148,0)</f>
        <v>0</v>
      </c>
      <c r="BI148" s="180">
        <f>IF(N148="nulová",J148,0)</f>
        <v>0</v>
      </c>
      <c r="BJ148" s="15" t="s">
        <v>156</v>
      </c>
      <c r="BK148" s="180">
        <f>ROUND(I148*H148,2)</f>
        <v>985.96000000000004</v>
      </c>
      <c r="BL148" s="15" t="s">
        <v>155</v>
      </c>
      <c r="BM148" s="179" t="s">
        <v>381</v>
      </c>
    </row>
    <row r="149" s="2" customFormat="1" ht="16.5" customHeight="1">
      <c r="A149" s="28"/>
      <c r="B149" s="167"/>
      <c r="C149" s="168" t="s">
        <v>73</v>
      </c>
      <c r="D149" s="168" t="s">
        <v>151</v>
      </c>
      <c r="E149" s="169" t="s">
        <v>1348</v>
      </c>
      <c r="F149" s="170" t="s">
        <v>1349</v>
      </c>
      <c r="G149" s="171" t="s">
        <v>361</v>
      </c>
      <c r="H149" s="172">
        <v>1</v>
      </c>
      <c r="I149" s="173">
        <v>57.57</v>
      </c>
      <c r="J149" s="173">
        <f>ROUND(I149*H149,2)</f>
        <v>57.57</v>
      </c>
      <c r="K149" s="174"/>
      <c r="L149" s="29"/>
      <c r="M149" s="175" t="s">
        <v>1</v>
      </c>
      <c r="N149" s="176" t="s">
        <v>39</v>
      </c>
      <c r="O149" s="177">
        <v>0</v>
      </c>
      <c r="P149" s="177">
        <f>O149*H149</f>
        <v>0</v>
      </c>
      <c r="Q149" s="177">
        <v>0</v>
      </c>
      <c r="R149" s="177">
        <f>Q149*H149</f>
        <v>0</v>
      </c>
      <c r="S149" s="177">
        <v>0</v>
      </c>
      <c r="T149" s="178">
        <f>S149*H149</f>
        <v>0</v>
      </c>
      <c r="U149" s="28"/>
      <c r="V149" s="28"/>
      <c r="W149" s="28"/>
      <c r="X149" s="28"/>
      <c r="Y149" s="28"/>
      <c r="Z149" s="28"/>
      <c r="AA149" s="28"/>
      <c r="AB149" s="28"/>
      <c r="AC149" s="28"/>
      <c r="AD149" s="28"/>
      <c r="AE149" s="28"/>
      <c r="AR149" s="179" t="s">
        <v>155</v>
      </c>
      <c r="AT149" s="179" t="s">
        <v>151</v>
      </c>
      <c r="AU149" s="179" t="s">
        <v>81</v>
      </c>
      <c r="AY149" s="15" t="s">
        <v>149</v>
      </c>
      <c r="BE149" s="180">
        <f>IF(N149="základná",J149,0)</f>
        <v>0</v>
      </c>
      <c r="BF149" s="180">
        <f>IF(N149="znížená",J149,0)</f>
        <v>57.57</v>
      </c>
      <c r="BG149" s="180">
        <f>IF(N149="zákl. prenesená",J149,0)</f>
        <v>0</v>
      </c>
      <c r="BH149" s="180">
        <f>IF(N149="zníž. prenesená",J149,0)</f>
        <v>0</v>
      </c>
      <c r="BI149" s="180">
        <f>IF(N149="nulová",J149,0)</f>
        <v>0</v>
      </c>
      <c r="BJ149" s="15" t="s">
        <v>156</v>
      </c>
      <c r="BK149" s="180">
        <f>ROUND(I149*H149,2)</f>
        <v>57.57</v>
      </c>
      <c r="BL149" s="15" t="s">
        <v>155</v>
      </c>
      <c r="BM149" s="179" t="s">
        <v>385</v>
      </c>
    </row>
    <row r="150" s="2" customFormat="1" ht="24.15" customHeight="1">
      <c r="A150" s="28"/>
      <c r="B150" s="167"/>
      <c r="C150" s="168" t="s">
        <v>73</v>
      </c>
      <c r="D150" s="168" t="s">
        <v>151</v>
      </c>
      <c r="E150" s="169" t="s">
        <v>1350</v>
      </c>
      <c r="F150" s="170" t="s">
        <v>1351</v>
      </c>
      <c r="G150" s="171" t="s">
        <v>361</v>
      </c>
      <c r="H150" s="172">
        <v>1</v>
      </c>
      <c r="I150" s="173">
        <v>1597.4500000000001</v>
      </c>
      <c r="J150" s="173">
        <f>ROUND(I150*H150,2)</f>
        <v>1597.4500000000001</v>
      </c>
      <c r="K150" s="174"/>
      <c r="L150" s="29"/>
      <c r="M150" s="175" t="s">
        <v>1</v>
      </c>
      <c r="N150" s="176" t="s">
        <v>39</v>
      </c>
      <c r="O150" s="177">
        <v>0</v>
      </c>
      <c r="P150" s="177">
        <f>O150*H150</f>
        <v>0</v>
      </c>
      <c r="Q150" s="177">
        <v>0</v>
      </c>
      <c r="R150" s="177">
        <f>Q150*H150</f>
        <v>0</v>
      </c>
      <c r="S150" s="177">
        <v>0</v>
      </c>
      <c r="T150" s="178">
        <f>S150*H150</f>
        <v>0</v>
      </c>
      <c r="U150" s="28"/>
      <c r="V150" s="28"/>
      <c r="W150" s="28"/>
      <c r="X150" s="28"/>
      <c r="Y150" s="28"/>
      <c r="Z150" s="28"/>
      <c r="AA150" s="28"/>
      <c r="AB150" s="28"/>
      <c r="AC150" s="28"/>
      <c r="AD150" s="28"/>
      <c r="AE150" s="28"/>
      <c r="AR150" s="179" t="s">
        <v>155</v>
      </c>
      <c r="AT150" s="179" t="s">
        <v>151</v>
      </c>
      <c r="AU150" s="179" t="s">
        <v>81</v>
      </c>
      <c r="AY150" s="15" t="s">
        <v>149</v>
      </c>
      <c r="BE150" s="180">
        <f>IF(N150="základná",J150,0)</f>
        <v>0</v>
      </c>
      <c r="BF150" s="180">
        <f>IF(N150="znížená",J150,0)</f>
        <v>1597.4500000000001</v>
      </c>
      <c r="BG150" s="180">
        <f>IF(N150="zákl. prenesená",J150,0)</f>
        <v>0</v>
      </c>
      <c r="BH150" s="180">
        <f>IF(N150="zníž. prenesená",J150,0)</f>
        <v>0</v>
      </c>
      <c r="BI150" s="180">
        <f>IF(N150="nulová",J150,0)</f>
        <v>0</v>
      </c>
      <c r="BJ150" s="15" t="s">
        <v>156</v>
      </c>
      <c r="BK150" s="180">
        <f>ROUND(I150*H150,2)</f>
        <v>1597.4500000000001</v>
      </c>
      <c r="BL150" s="15" t="s">
        <v>155</v>
      </c>
      <c r="BM150" s="179" t="s">
        <v>388</v>
      </c>
    </row>
    <row r="151" s="2" customFormat="1" ht="21.75" customHeight="1">
      <c r="A151" s="28"/>
      <c r="B151" s="167"/>
      <c r="C151" s="168" t="s">
        <v>73</v>
      </c>
      <c r="D151" s="168" t="s">
        <v>151</v>
      </c>
      <c r="E151" s="169" t="s">
        <v>1352</v>
      </c>
      <c r="F151" s="170" t="s">
        <v>1353</v>
      </c>
      <c r="G151" s="171" t="s">
        <v>361</v>
      </c>
      <c r="H151" s="172">
        <v>1</v>
      </c>
      <c r="I151" s="173">
        <v>162</v>
      </c>
      <c r="J151" s="173">
        <f>ROUND(I151*H151,2)</f>
        <v>162</v>
      </c>
      <c r="K151" s="174"/>
      <c r="L151" s="29"/>
      <c r="M151" s="175" t="s">
        <v>1</v>
      </c>
      <c r="N151" s="176" t="s">
        <v>39</v>
      </c>
      <c r="O151" s="177">
        <v>0</v>
      </c>
      <c r="P151" s="177">
        <f>O151*H151</f>
        <v>0</v>
      </c>
      <c r="Q151" s="177">
        <v>0</v>
      </c>
      <c r="R151" s="177">
        <f>Q151*H151</f>
        <v>0</v>
      </c>
      <c r="S151" s="177">
        <v>0</v>
      </c>
      <c r="T151" s="178">
        <f>S151*H151</f>
        <v>0</v>
      </c>
      <c r="U151" s="28"/>
      <c r="V151" s="28"/>
      <c r="W151" s="28"/>
      <c r="X151" s="28"/>
      <c r="Y151" s="28"/>
      <c r="Z151" s="28"/>
      <c r="AA151" s="28"/>
      <c r="AB151" s="28"/>
      <c r="AC151" s="28"/>
      <c r="AD151" s="28"/>
      <c r="AE151" s="28"/>
      <c r="AR151" s="179" t="s">
        <v>155</v>
      </c>
      <c r="AT151" s="179" t="s">
        <v>151</v>
      </c>
      <c r="AU151" s="179" t="s">
        <v>81</v>
      </c>
      <c r="AY151" s="15" t="s">
        <v>149</v>
      </c>
      <c r="BE151" s="180">
        <f>IF(N151="základná",J151,0)</f>
        <v>0</v>
      </c>
      <c r="BF151" s="180">
        <f>IF(N151="znížená",J151,0)</f>
        <v>162</v>
      </c>
      <c r="BG151" s="180">
        <f>IF(N151="zákl. prenesená",J151,0)</f>
        <v>0</v>
      </c>
      <c r="BH151" s="180">
        <f>IF(N151="zníž. prenesená",J151,0)</f>
        <v>0</v>
      </c>
      <c r="BI151" s="180">
        <f>IF(N151="nulová",J151,0)</f>
        <v>0</v>
      </c>
      <c r="BJ151" s="15" t="s">
        <v>156</v>
      </c>
      <c r="BK151" s="180">
        <f>ROUND(I151*H151,2)</f>
        <v>162</v>
      </c>
      <c r="BL151" s="15" t="s">
        <v>155</v>
      </c>
      <c r="BM151" s="179" t="s">
        <v>391</v>
      </c>
    </row>
    <row r="152" s="2" customFormat="1" ht="16.5" customHeight="1">
      <c r="A152" s="28"/>
      <c r="B152" s="167"/>
      <c r="C152" s="168" t="s">
        <v>73</v>
      </c>
      <c r="D152" s="168" t="s">
        <v>151</v>
      </c>
      <c r="E152" s="169" t="s">
        <v>1354</v>
      </c>
      <c r="F152" s="170" t="s">
        <v>1355</v>
      </c>
      <c r="G152" s="171" t="s">
        <v>361</v>
      </c>
      <c r="H152" s="172">
        <v>2</v>
      </c>
      <c r="I152" s="173">
        <v>253.5</v>
      </c>
      <c r="J152" s="173">
        <f>ROUND(I152*H152,2)</f>
        <v>507</v>
      </c>
      <c r="K152" s="174"/>
      <c r="L152" s="29"/>
      <c r="M152" s="175" t="s">
        <v>1</v>
      </c>
      <c r="N152" s="176" t="s">
        <v>39</v>
      </c>
      <c r="O152" s="177">
        <v>0</v>
      </c>
      <c r="P152" s="177">
        <f>O152*H152</f>
        <v>0</v>
      </c>
      <c r="Q152" s="177">
        <v>0</v>
      </c>
      <c r="R152" s="177">
        <f>Q152*H152</f>
        <v>0</v>
      </c>
      <c r="S152" s="177">
        <v>0</v>
      </c>
      <c r="T152" s="178">
        <f>S152*H152</f>
        <v>0</v>
      </c>
      <c r="U152" s="28"/>
      <c r="V152" s="28"/>
      <c r="W152" s="28"/>
      <c r="X152" s="28"/>
      <c r="Y152" s="28"/>
      <c r="Z152" s="28"/>
      <c r="AA152" s="28"/>
      <c r="AB152" s="28"/>
      <c r="AC152" s="28"/>
      <c r="AD152" s="28"/>
      <c r="AE152" s="28"/>
      <c r="AR152" s="179" t="s">
        <v>155</v>
      </c>
      <c r="AT152" s="179" t="s">
        <v>151</v>
      </c>
      <c r="AU152" s="179" t="s">
        <v>81</v>
      </c>
      <c r="AY152" s="15" t="s">
        <v>149</v>
      </c>
      <c r="BE152" s="180">
        <f>IF(N152="základná",J152,0)</f>
        <v>0</v>
      </c>
      <c r="BF152" s="180">
        <f>IF(N152="znížená",J152,0)</f>
        <v>507</v>
      </c>
      <c r="BG152" s="180">
        <f>IF(N152="zákl. prenesená",J152,0)</f>
        <v>0</v>
      </c>
      <c r="BH152" s="180">
        <f>IF(N152="zníž. prenesená",J152,0)</f>
        <v>0</v>
      </c>
      <c r="BI152" s="180">
        <f>IF(N152="nulová",J152,0)</f>
        <v>0</v>
      </c>
      <c r="BJ152" s="15" t="s">
        <v>156</v>
      </c>
      <c r="BK152" s="180">
        <f>ROUND(I152*H152,2)</f>
        <v>507</v>
      </c>
      <c r="BL152" s="15" t="s">
        <v>155</v>
      </c>
      <c r="BM152" s="179" t="s">
        <v>398</v>
      </c>
    </row>
    <row r="153" s="2" customFormat="1" ht="16.5" customHeight="1">
      <c r="A153" s="28"/>
      <c r="B153" s="167"/>
      <c r="C153" s="168" t="s">
        <v>73</v>
      </c>
      <c r="D153" s="168" t="s">
        <v>151</v>
      </c>
      <c r="E153" s="169" t="s">
        <v>1356</v>
      </c>
      <c r="F153" s="170" t="s">
        <v>1357</v>
      </c>
      <c r="G153" s="171" t="s">
        <v>361</v>
      </c>
      <c r="H153" s="172">
        <v>2</v>
      </c>
      <c r="I153" s="173">
        <v>49.490000000000002</v>
      </c>
      <c r="J153" s="173">
        <f>ROUND(I153*H153,2)</f>
        <v>98.980000000000004</v>
      </c>
      <c r="K153" s="174"/>
      <c r="L153" s="29"/>
      <c r="M153" s="175" t="s">
        <v>1</v>
      </c>
      <c r="N153" s="176" t="s">
        <v>39</v>
      </c>
      <c r="O153" s="177">
        <v>0</v>
      </c>
      <c r="P153" s="177">
        <f>O153*H153</f>
        <v>0</v>
      </c>
      <c r="Q153" s="177">
        <v>0</v>
      </c>
      <c r="R153" s="177">
        <f>Q153*H153</f>
        <v>0</v>
      </c>
      <c r="S153" s="177">
        <v>0</v>
      </c>
      <c r="T153" s="178">
        <f>S153*H153</f>
        <v>0</v>
      </c>
      <c r="U153" s="28"/>
      <c r="V153" s="28"/>
      <c r="W153" s="28"/>
      <c r="X153" s="28"/>
      <c r="Y153" s="28"/>
      <c r="Z153" s="28"/>
      <c r="AA153" s="28"/>
      <c r="AB153" s="28"/>
      <c r="AC153" s="28"/>
      <c r="AD153" s="28"/>
      <c r="AE153" s="28"/>
      <c r="AR153" s="179" t="s">
        <v>155</v>
      </c>
      <c r="AT153" s="179" t="s">
        <v>151</v>
      </c>
      <c r="AU153" s="179" t="s">
        <v>81</v>
      </c>
      <c r="AY153" s="15" t="s">
        <v>149</v>
      </c>
      <c r="BE153" s="180">
        <f>IF(N153="základná",J153,0)</f>
        <v>0</v>
      </c>
      <c r="BF153" s="180">
        <f>IF(N153="znížená",J153,0)</f>
        <v>98.980000000000004</v>
      </c>
      <c r="BG153" s="180">
        <f>IF(N153="zákl. prenesená",J153,0)</f>
        <v>0</v>
      </c>
      <c r="BH153" s="180">
        <f>IF(N153="zníž. prenesená",J153,0)</f>
        <v>0</v>
      </c>
      <c r="BI153" s="180">
        <f>IF(N153="nulová",J153,0)</f>
        <v>0</v>
      </c>
      <c r="BJ153" s="15" t="s">
        <v>156</v>
      </c>
      <c r="BK153" s="180">
        <f>ROUND(I153*H153,2)</f>
        <v>98.980000000000004</v>
      </c>
      <c r="BL153" s="15" t="s">
        <v>155</v>
      </c>
      <c r="BM153" s="179" t="s">
        <v>399</v>
      </c>
    </row>
    <row r="154" s="2" customFormat="1" ht="16.5" customHeight="1">
      <c r="A154" s="28"/>
      <c r="B154" s="167"/>
      <c r="C154" s="168" t="s">
        <v>73</v>
      </c>
      <c r="D154" s="168" t="s">
        <v>151</v>
      </c>
      <c r="E154" s="169" t="s">
        <v>1358</v>
      </c>
      <c r="F154" s="170" t="s">
        <v>1359</v>
      </c>
      <c r="G154" s="171" t="s">
        <v>361</v>
      </c>
      <c r="H154" s="172">
        <v>2</v>
      </c>
      <c r="I154" s="173">
        <v>93.819999999999993</v>
      </c>
      <c r="J154" s="173">
        <f>ROUND(I154*H154,2)</f>
        <v>187.63999999999999</v>
      </c>
      <c r="K154" s="174"/>
      <c r="L154" s="29"/>
      <c r="M154" s="175" t="s">
        <v>1</v>
      </c>
      <c r="N154" s="176" t="s">
        <v>39</v>
      </c>
      <c r="O154" s="177">
        <v>0</v>
      </c>
      <c r="P154" s="177">
        <f>O154*H154</f>
        <v>0</v>
      </c>
      <c r="Q154" s="177">
        <v>0</v>
      </c>
      <c r="R154" s="177">
        <f>Q154*H154</f>
        <v>0</v>
      </c>
      <c r="S154" s="177">
        <v>0</v>
      </c>
      <c r="T154" s="178">
        <f>S154*H154</f>
        <v>0</v>
      </c>
      <c r="U154" s="28"/>
      <c r="V154" s="28"/>
      <c r="W154" s="28"/>
      <c r="X154" s="28"/>
      <c r="Y154" s="28"/>
      <c r="Z154" s="28"/>
      <c r="AA154" s="28"/>
      <c r="AB154" s="28"/>
      <c r="AC154" s="28"/>
      <c r="AD154" s="28"/>
      <c r="AE154" s="28"/>
      <c r="AR154" s="179" t="s">
        <v>155</v>
      </c>
      <c r="AT154" s="179" t="s">
        <v>151</v>
      </c>
      <c r="AU154" s="179" t="s">
        <v>81</v>
      </c>
      <c r="AY154" s="15" t="s">
        <v>149</v>
      </c>
      <c r="BE154" s="180">
        <f>IF(N154="základná",J154,0)</f>
        <v>0</v>
      </c>
      <c r="BF154" s="180">
        <f>IF(N154="znížená",J154,0)</f>
        <v>187.63999999999999</v>
      </c>
      <c r="BG154" s="180">
        <f>IF(N154="zákl. prenesená",J154,0)</f>
        <v>0</v>
      </c>
      <c r="BH154" s="180">
        <f>IF(N154="zníž. prenesená",J154,0)</f>
        <v>0</v>
      </c>
      <c r="BI154" s="180">
        <f>IF(N154="nulová",J154,0)</f>
        <v>0</v>
      </c>
      <c r="BJ154" s="15" t="s">
        <v>156</v>
      </c>
      <c r="BK154" s="180">
        <f>ROUND(I154*H154,2)</f>
        <v>187.63999999999999</v>
      </c>
      <c r="BL154" s="15" t="s">
        <v>155</v>
      </c>
      <c r="BM154" s="179" t="s">
        <v>539</v>
      </c>
    </row>
    <row r="155" s="2" customFormat="1" ht="16.5" customHeight="1">
      <c r="A155" s="28"/>
      <c r="B155" s="167"/>
      <c r="C155" s="168" t="s">
        <v>73</v>
      </c>
      <c r="D155" s="168" t="s">
        <v>151</v>
      </c>
      <c r="E155" s="169" t="s">
        <v>1360</v>
      </c>
      <c r="F155" s="170" t="s">
        <v>1361</v>
      </c>
      <c r="G155" s="171" t="s">
        <v>361</v>
      </c>
      <c r="H155" s="172">
        <v>1</v>
      </c>
      <c r="I155" s="173">
        <v>208.03999999999999</v>
      </c>
      <c r="J155" s="173">
        <f>ROUND(I155*H155,2)</f>
        <v>208.03999999999999</v>
      </c>
      <c r="K155" s="174"/>
      <c r="L155" s="29"/>
      <c r="M155" s="175" t="s">
        <v>1</v>
      </c>
      <c r="N155" s="176" t="s">
        <v>39</v>
      </c>
      <c r="O155" s="177">
        <v>0</v>
      </c>
      <c r="P155" s="177">
        <f>O155*H155</f>
        <v>0</v>
      </c>
      <c r="Q155" s="177">
        <v>0</v>
      </c>
      <c r="R155" s="177">
        <f>Q155*H155</f>
        <v>0</v>
      </c>
      <c r="S155" s="177">
        <v>0</v>
      </c>
      <c r="T155" s="178">
        <f>S155*H155</f>
        <v>0</v>
      </c>
      <c r="U155" s="28"/>
      <c r="V155" s="28"/>
      <c r="W155" s="28"/>
      <c r="X155" s="28"/>
      <c r="Y155" s="28"/>
      <c r="Z155" s="28"/>
      <c r="AA155" s="28"/>
      <c r="AB155" s="28"/>
      <c r="AC155" s="28"/>
      <c r="AD155" s="28"/>
      <c r="AE155" s="28"/>
      <c r="AR155" s="179" t="s">
        <v>155</v>
      </c>
      <c r="AT155" s="179" t="s">
        <v>151</v>
      </c>
      <c r="AU155" s="179" t="s">
        <v>81</v>
      </c>
      <c r="AY155" s="15" t="s">
        <v>149</v>
      </c>
      <c r="BE155" s="180">
        <f>IF(N155="základná",J155,0)</f>
        <v>0</v>
      </c>
      <c r="BF155" s="180">
        <f>IF(N155="znížená",J155,0)</f>
        <v>208.03999999999999</v>
      </c>
      <c r="BG155" s="180">
        <f>IF(N155="zákl. prenesená",J155,0)</f>
        <v>0</v>
      </c>
      <c r="BH155" s="180">
        <f>IF(N155="zníž. prenesená",J155,0)</f>
        <v>0</v>
      </c>
      <c r="BI155" s="180">
        <f>IF(N155="nulová",J155,0)</f>
        <v>0</v>
      </c>
      <c r="BJ155" s="15" t="s">
        <v>156</v>
      </c>
      <c r="BK155" s="180">
        <f>ROUND(I155*H155,2)</f>
        <v>208.03999999999999</v>
      </c>
      <c r="BL155" s="15" t="s">
        <v>155</v>
      </c>
      <c r="BM155" s="179" t="s">
        <v>542</v>
      </c>
    </row>
    <row r="156" s="2" customFormat="1" ht="16.5" customHeight="1">
      <c r="A156" s="28"/>
      <c r="B156" s="167"/>
      <c r="C156" s="168" t="s">
        <v>73</v>
      </c>
      <c r="D156" s="168" t="s">
        <v>151</v>
      </c>
      <c r="E156" s="169" t="s">
        <v>1362</v>
      </c>
      <c r="F156" s="170" t="s">
        <v>1363</v>
      </c>
      <c r="G156" s="171" t="s">
        <v>361</v>
      </c>
      <c r="H156" s="172">
        <v>1</v>
      </c>
      <c r="I156" s="173">
        <v>963.25999999999999</v>
      </c>
      <c r="J156" s="173">
        <f>ROUND(I156*H156,2)</f>
        <v>963.25999999999999</v>
      </c>
      <c r="K156" s="174"/>
      <c r="L156" s="29"/>
      <c r="M156" s="175" t="s">
        <v>1</v>
      </c>
      <c r="N156" s="176" t="s">
        <v>39</v>
      </c>
      <c r="O156" s="177">
        <v>0</v>
      </c>
      <c r="P156" s="177">
        <f>O156*H156</f>
        <v>0</v>
      </c>
      <c r="Q156" s="177">
        <v>0</v>
      </c>
      <c r="R156" s="177">
        <f>Q156*H156</f>
        <v>0</v>
      </c>
      <c r="S156" s="177">
        <v>0</v>
      </c>
      <c r="T156" s="178">
        <f>S156*H156</f>
        <v>0</v>
      </c>
      <c r="U156" s="28"/>
      <c r="V156" s="28"/>
      <c r="W156" s="28"/>
      <c r="X156" s="28"/>
      <c r="Y156" s="28"/>
      <c r="Z156" s="28"/>
      <c r="AA156" s="28"/>
      <c r="AB156" s="28"/>
      <c r="AC156" s="28"/>
      <c r="AD156" s="28"/>
      <c r="AE156" s="28"/>
      <c r="AR156" s="179" t="s">
        <v>155</v>
      </c>
      <c r="AT156" s="179" t="s">
        <v>151</v>
      </c>
      <c r="AU156" s="179" t="s">
        <v>81</v>
      </c>
      <c r="AY156" s="15" t="s">
        <v>149</v>
      </c>
      <c r="BE156" s="180">
        <f>IF(N156="základná",J156,0)</f>
        <v>0</v>
      </c>
      <c r="BF156" s="180">
        <f>IF(N156="znížená",J156,0)</f>
        <v>963.25999999999999</v>
      </c>
      <c r="BG156" s="180">
        <f>IF(N156="zákl. prenesená",J156,0)</f>
        <v>0</v>
      </c>
      <c r="BH156" s="180">
        <f>IF(N156="zníž. prenesená",J156,0)</f>
        <v>0</v>
      </c>
      <c r="BI156" s="180">
        <f>IF(N156="nulová",J156,0)</f>
        <v>0</v>
      </c>
      <c r="BJ156" s="15" t="s">
        <v>156</v>
      </c>
      <c r="BK156" s="180">
        <f>ROUND(I156*H156,2)</f>
        <v>963.25999999999999</v>
      </c>
      <c r="BL156" s="15" t="s">
        <v>155</v>
      </c>
      <c r="BM156" s="179" t="s">
        <v>546</v>
      </c>
    </row>
    <row r="157" s="2" customFormat="1" ht="16.5" customHeight="1">
      <c r="A157" s="28"/>
      <c r="B157" s="167"/>
      <c r="C157" s="168" t="s">
        <v>73</v>
      </c>
      <c r="D157" s="168" t="s">
        <v>151</v>
      </c>
      <c r="E157" s="169" t="s">
        <v>1364</v>
      </c>
      <c r="F157" s="170" t="s">
        <v>1365</v>
      </c>
      <c r="G157" s="171" t="s">
        <v>361</v>
      </c>
      <c r="H157" s="172">
        <v>4</v>
      </c>
      <c r="I157" s="173">
        <v>264.00999999999999</v>
      </c>
      <c r="J157" s="173">
        <f>ROUND(I157*H157,2)</f>
        <v>1056.04</v>
      </c>
      <c r="K157" s="174"/>
      <c r="L157" s="29"/>
      <c r="M157" s="175" t="s">
        <v>1</v>
      </c>
      <c r="N157" s="176" t="s">
        <v>39</v>
      </c>
      <c r="O157" s="177">
        <v>0</v>
      </c>
      <c r="P157" s="177">
        <f>O157*H157</f>
        <v>0</v>
      </c>
      <c r="Q157" s="177">
        <v>0</v>
      </c>
      <c r="R157" s="177">
        <f>Q157*H157</f>
        <v>0</v>
      </c>
      <c r="S157" s="177">
        <v>0</v>
      </c>
      <c r="T157" s="178">
        <f>S157*H157</f>
        <v>0</v>
      </c>
      <c r="U157" s="28"/>
      <c r="V157" s="28"/>
      <c r="W157" s="28"/>
      <c r="X157" s="28"/>
      <c r="Y157" s="28"/>
      <c r="Z157" s="28"/>
      <c r="AA157" s="28"/>
      <c r="AB157" s="28"/>
      <c r="AC157" s="28"/>
      <c r="AD157" s="28"/>
      <c r="AE157" s="28"/>
      <c r="AR157" s="179" t="s">
        <v>155</v>
      </c>
      <c r="AT157" s="179" t="s">
        <v>151</v>
      </c>
      <c r="AU157" s="179" t="s">
        <v>81</v>
      </c>
      <c r="AY157" s="15" t="s">
        <v>149</v>
      </c>
      <c r="BE157" s="180">
        <f>IF(N157="základná",J157,0)</f>
        <v>0</v>
      </c>
      <c r="BF157" s="180">
        <f>IF(N157="znížená",J157,0)</f>
        <v>1056.04</v>
      </c>
      <c r="BG157" s="180">
        <f>IF(N157="zákl. prenesená",J157,0)</f>
        <v>0</v>
      </c>
      <c r="BH157" s="180">
        <f>IF(N157="zníž. prenesená",J157,0)</f>
        <v>0</v>
      </c>
      <c r="BI157" s="180">
        <f>IF(N157="nulová",J157,0)</f>
        <v>0</v>
      </c>
      <c r="BJ157" s="15" t="s">
        <v>156</v>
      </c>
      <c r="BK157" s="180">
        <f>ROUND(I157*H157,2)</f>
        <v>1056.04</v>
      </c>
      <c r="BL157" s="15" t="s">
        <v>155</v>
      </c>
      <c r="BM157" s="179" t="s">
        <v>549</v>
      </c>
    </row>
    <row r="158" s="2" customFormat="1" ht="16.5" customHeight="1">
      <c r="A158" s="28"/>
      <c r="B158" s="167"/>
      <c r="C158" s="168" t="s">
        <v>73</v>
      </c>
      <c r="D158" s="168" t="s">
        <v>151</v>
      </c>
      <c r="E158" s="169" t="s">
        <v>1366</v>
      </c>
      <c r="F158" s="170" t="s">
        <v>1367</v>
      </c>
      <c r="G158" s="171" t="s">
        <v>361</v>
      </c>
      <c r="H158" s="172">
        <v>1</v>
      </c>
      <c r="I158" s="173">
        <v>370.13999999999999</v>
      </c>
      <c r="J158" s="173">
        <f>ROUND(I158*H158,2)</f>
        <v>370.13999999999999</v>
      </c>
      <c r="K158" s="174"/>
      <c r="L158" s="29"/>
      <c r="M158" s="175" t="s">
        <v>1</v>
      </c>
      <c r="N158" s="176" t="s">
        <v>39</v>
      </c>
      <c r="O158" s="177">
        <v>0</v>
      </c>
      <c r="P158" s="177">
        <f>O158*H158</f>
        <v>0</v>
      </c>
      <c r="Q158" s="177">
        <v>0</v>
      </c>
      <c r="R158" s="177">
        <f>Q158*H158</f>
        <v>0</v>
      </c>
      <c r="S158" s="177">
        <v>0</v>
      </c>
      <c r="T158" s="178">
        <f>S158*H158</f>
        <v>0</v>
      </c>
      <c r="U158" s="28"/>
      <c r="V158" s="28"/>
      <c r="W158" s="28"/>
      <c r="X158" s="28"/>
      <c r="Y158" s="28"/>
      <c r="Z158" s="28"/>
      <c r="AA158" s="28"/>
      <c r="AB158" s="28"/>
      <c r="AC158" s="28"/>
      <c r="AD158" s="28"/>
      <c r="AE158" s="28"/>
      <c r="AR158" s="179" t="s">
        <v>155</v>
      </c>
      <c r="AT158" s="179" t="s">
        <v>151</v>
      </c>
      <c r="AU158" s="179" t="s">
        <v>81</v>
      </c>
      <c r="AY158" s="15" t="s">
        <v>149</v>
      </c>
      <c r="BE158" s="180">
        <f>IF(N158="základná",J158,0)</f>
        <v>0</v>
      </c>
      <c r="BF158" s="180">
        <f>IF(N158="znížená",J158,0)</f>
        <v>370.13999999999999</v>
      </c>
      <c r="BG158" s="180">
        <f>IF(N158="zákl. prenesená",J158,0)</f>
        <v>0</v>
      </c>
      <c r="BH158" s="180">
        <f>IF(N158="zníž. prenesená",J158,0)</f>
        <v>0</v>
      </c>
      <c r="BI158" s="180">
        <f>IF(N158="nulová",J158,0)</f>
        <v>0</v>
      </c>
      <c r="BJ158" s="15" t="s">
        <v>156</v>
      </c>
      <c r="BK158" s="180">
        <f>ROUND(I158*H158,2)</f>
        <v>370.13999999999999</v>
      </c>
      <c r="BL158" s="15" t="s">
        <v>155</v>
      </c>
      <c r="BM158" s="179" t="s">
        <v>552</v>
      </c>
    </row>
    <row r="159" s="2" customFormat="1" ht="16.5" customHeight="1">
      <c r="A159" s="28"/>
      <c r="B159" s="167"/>
      <c r="C159" s="168" t="s">
        <v>73</v>
      </c>
      <c r="D159" s="168" t="s">
        <v>151</v>
      </c>
      <c r="E159" s="169" t="s">
        <v>1368</v>
      </c>
      <c r="F159" s="170" t="s">
        <v>1369</v>
      </c>
      <c r="G159" s="171" t="s">
        <v>361</v>
      </c>
      <c r="H159" s="172">
        <v>2</v>
      </c>
      <c r="I159" s="173">
        <v>21.98</v>
      </c>
      <c r="J159" s="173">
        <f>ROUND(I159*H159,2)</f>
        <v>43.960000000000001</v>
      </c>
      <c r="K159" s="174"/>
      <c r="L159" s="29"/>
      <c r="M159" s="175" t="s">
        <v>1</v>
      </c>
      <c r="N159" s="176" t="s">
        <v>39</v>
      </c>
      <c r="O159" s="177">
        <v>0</v>
      </c>
      <c r="P159" s="177">
        <f>O159*H159</f>
        <v>0</v>
      </c>
      <c r="Q159" s="177">
        <v>0</v>
      </c>
      <c r="R159" s="177">
        <f>Q159*H159</f>
        <v>0</v>
      </c>
      <c r="S159" s="177">
        <v>0</v>
      </c>
      <c r="T159" s="178">
        <f>S159*H159</f>
        <v>0</v>
      </c>
      <c r="U159" s="28"/>
      <c r="V159" s="28"/>
      <c r="W159" s="28"/>
      <c r="X159" s="28"/>
      <c r="Y159" s="28"/>
      <c r="Z159" s="28"/>
      <c r="AA159" s="28"/>
      <c r="AB159" s="28"/>
      <c r="AC159" s="28"/>
      <c r="AD159" s="28"/>
      <c r="AE159" s="28"/>
      <c r="AR159" s="179" t="s">
        <v>155</v>
      </c>
      <c r="AT159" s="179" t="s">
        <v>151</v>
      </c>
      <c r="AU159" s="179" t="s">
        <v>81</v>
      </c>
      <c r="AY159" s="15" t="s">
        <v>149</v>
      </c>
      <c r="BE159" s="180">
        <f>IF(N159="základná",J159,0)</f>
        <v>0</v>
      </c>
      <c r="BF159" s="180">
        <f>IF(N159="znížená",J159,0)</f>
        <v>43.960000000000001</v>
      </c>
      <c r="BG159" s="180">
        <f>IF(N159="zákl. prenesená",J159,0)</f>
        <v>0</v>
      </c>
      <c r="BH159" s="180">
        <f>IF(N159="zníž. prenesená",J159,0)</f>
        <v>0</v>
      </c>
      <c r="BI159" s="180">
        <f>IF(N159="nulová",J159,0)</f>
        <v>0</v>
      </c>
      <c r="BJ159" s="15" t="s">
        <v>156</v>
      </c>
      <c r="BK159" s="180">
        <f>ROUND(I159*H159,2)</f>
        <v>43.960000000000001</v>
      </c>
      <c r="BL159" s="15" t="s">
        <v>155</v>
      </c>
      <c r="BM159" s="179" t="s">
        <v>555</v>
      </c>
    </row>
    <row r="160" s="2" customFormat="1" ht="16.5" customHeight="1">
      <c r="A160" s="28"/>
      <c r="B160" s="167"/>
      <c r="C160" s="168" t="s">
        <v>73</v>
      </c>
      <c r="D160" s="168" t="s">
        <v>151</v>
      </c>
      <c r="E160" s="169" t="s">
        <v>1370</v>
      </c>
      <c r="F160" s="170" t="s">
        <v>1371</v>
      </c>
      <c r="G160" s="171" t="s">
        <v>361</v>
      </c>
      <c r="H160" s="172">
        <v>1</v>
      </c>
      <c r="I160" s="173">
        <v>168.44</v>
      </c>
      <c r="J160" s="173">
        <f>ROUND(I160*H160,2)</f>
        <v>168.44</v>
      </c>
      <c r="K160" s="174"/>
      <c r="L160" s="29"/>
      <c r="M160" s="175" t="s">
        <v>1</v>
      </c>
      <c r="N160" s="176" t="s">
        <v>39</v>
      </c>
      <c r="O160" s="177">
        <v>0</v>
      </c>
      <c r="P160" s="177">
        <f>O160*H160</f>
        <v>0</v>
      </c>
      <c r="Q160" s="177">
        <v>0</v>
      </c>
      <c r="R160" s="177">
        <f>Q160*H160</f>
        <v>0</v>
      </c>
      <c r="S160" s="177">
        <v>0</v>
      </c>
      <c r="T160" s="178">
        <f>S160*H160</f>
        <v>0</v>
      </c>
      <c r="U160" s="28"/>
      <c r="V160" s="28"/>
      <c r="W160" s="28"/>
      <c r="X160" s="28"/>
      <c r="Y160" s="28"/>
      <c r="Z160" s="28"/>
      <c r="AA160" s="28"/>
      <c r="AB160" s="28"/>
      <c r="AC160" s="28"/>
      <c r="AD160" s="28"/>
      <c r="AE160" s="28"/>
      <c r="AR160" s="179" t="s">
        <v>155</v>
      </c>
      <c r="AT160" s="179" t="s">
        <v>151</v>
      </c>
      <c r="AU160" s="179" t="s">
        <v>81</v>
      </c>
      <c r="AY160" s="15" t="s">
        <v>149</v>
      </c>
      <c r="BE160" s="180">
        <f>IF(N160="základná",J160,0)</f>
        <v>0</v>
      </c>
      <c r="BF160" s="180">
        <f>IF(N160="znížená",J160,0)</f>
        <v>168.44</v>
      </c>
      <c r="BG160" s="180">
        <f>IF(N160="zákl. prenesená",J160,0)</f>
        <v>0</v>
      </c>
      <c r="BH160" s="180">
        <f>IF(N160="zníž. prenesená",J160,0)</f>
        <v>0</v>
      </c>
      <c r="BI160" s="180">
        <f>IF(N160="nulová",J160,0)</f>
        <v>0</v>
      </c>
      <c r="BJ160" s="15" t="s">
        <v>156</v>
      </c>
      <c r="BK160" s="180">
        <f>ROUND(I160*H160,2)</f>
        <v>168.44</v>
      </c>
      <c r="BL160" s="15" t="s">
        <v>155</v>
      </c>
      <c r="BM160" s="179" t="s">
        <v>558</v>
      </c>
    </row>
    <row r="161" s="2" customFormat="1" ht="16.5" customHeight="1">
      <c r="A161" s="28"/>
      <c r="B161" s="167"/>
      <c r="C161" s="168" t="s">
        <v>73</v>
      </c>
      <c r="D161" s="168" t="s">
        <v>151</v>
      </c>
      <c r="E161" s="169" t="s">
        <v>1372</v>
      </c>
      <c r="F161" s="170" t="s">
        <v>1373</v>
      </c>
      <c r="G161" s="171" t="s">
        <v>361</v>
      </c>
      <c r="H161" s="172">
        <v>1</v>
      </c>
      <c r="I161" s="173">
        <v>108.16</v>
      </c>
      <c r="J161" s="173">
        <f>ROUND(I161*H161,2)</f>
        <v>108.16</v>
      </c>
      <c r="K161" s="174"/>
      <c r="L161" s="29"/>
      <c r="M161" s="175" t="s">
        <v>1</v>
      </c>
      <c r="N161" s="176" t="s">
        <v>39</v>
      </c>
      <c r="O161" s="177">
        <v>0</v>
      </c>
      <c r="P161" s="177">
        <f>O161*H161</f>
        <v>0</v>
      </c>
      <c r="Q161" s="177">
        <v>0</v>
      </c>
      <c r="R161" s="177">
        <f>Q161*H161</f>
        <v>0</v>
      </c>
      <c r="S161" s="177">
        <v>0</v>
      </c>
      <c r="T161" s="178">
        <f>S161*H161</f>
        <v>0</v>
      </c>
      <c r="U161" s="28"/>
      <c r="V161" s="28"/>
      <c r="W161" s="28"/>
      <c r="X161" s="28"/>
      <c r="Y161" s="28"/>
      <c r="Z161" s="28"/>
      <c r="AA161" s="28"/>
      <c r="AB161" s="28"/>
      <c r="AC161" s="28"/>
      <c r="AD161" s="28"/>
      <c r="AE161" s="28"/>
      <c r="AR161" s="179" t="s">
        <v>155</v>
      </c>
      <c r="AT161" s="179" t="s">
        <v>151</v>
      </c>
      <c r="AU161" s="179" t="s">
        <v>81</v>
      </c>
      <c r="AY161" s="15" t="s">
        <v>149</v>
      </c>
      <c r="BE161" s="180">
        <f>IF(N161="základná",J161,0)</f>
        <v>0</v>
      </c>
      <c r="BF161" s="180">
        <f>IF(N161="znížená",J161,0)</f>
        <v>108.16</v>
      </c>
      <c r="BG161" s="180">
        <f>IF(N161="zákl. prenesená",J161,0)</f>
        <v>0</v>
      </c>
      <c r="BH161" s="180">
        <f>IF(N161="zníž. prenesená",J161,0)</f>
        <v>0</v>
      </c>
      <c r="BI161" s="180">
        <f>IF(N161="nulová",J161,0)</f>
        <v>0</v>
      </c>
      <c r="BJ161" s="15" t="s">
        <v>156</v>
      </c>
      <c r="BK161" s="180">
        <f>ROUND(I161*H161,2)</f>
        <v>108.16</v>
      </c>
      <c r="BL161" s="15" t="s">
        <v>155</v>
      </c>
      <c r="BM161" s="179" t="s">
        <v>561</v>
      </c>
    </row>
    <row r="162" s="2" customFormat="1" ht="16.5" customHeight="1">
      <c r="A162" s="28"/>
      <c r="B162" s="167"/>
      <c r="C162" s="168" t="s">
        <v>73</v>
      </c>
      <c r="D162" s="168" t="s">
        <v>151</v>
      </c>
      <c r="E162" s="169" t="s">
        <v>1374</v>
      </c>
      <c r="F162" s="170" t="s">
        <v>1375</v>
      </c>
      <c r="G162" s="171" t="s">
        <v>361</v>
      </c>
      <c r="H162" s="172">
        <v>1</v>
      </c>
      <c r="I162" s="173">
        <v>469.48000000000002</v>
      </c>
      <c r="J162" s="173">
        <f>ROUND(I162*H162,2)</f>
        <v>469.48000000000002</v>
      </c>
      <c r="K162" s="174"/>
      <c r="L162" s="29"/>
      <c r="M162" s="175" t="s">
        <v>1</v>
      </c>
      <c r="N162" s="176" t="s">
        <v>39</v>
      </c>
      <c r="O162" s="177">
        <v>0</v>
      </c>
      <c r="P162" s="177">
        <f>O162*H162</f>
        <v>0</v>
      </c>
      <c r="Q162" s="177">
        <v>0</v>
      </c>
      <c r="R162" s="177">
        <f>Q162*H162</f>
        <v>0</v>
      </c>
      <c r="S162" s="177">
        <v>0</v>
      </c>
      <c r="T162" s="178">
        <f>S162*H162</f>
        <v>0</v>
      </c>
      <c r="U162" s="28"/>
      <c r="V162" s="28"/>
      <c r="W162" s="28"/>
      <c r="X162" s="28"/>
      <c r="Y162" s="28"/>
      <c r="Z162" s="28"/>
      <c r="AA162" s="28"/>
      <c r="AB162" s="28"/>
      <c r="AC162" s="28"/>
      <c r="AD162" s="28"/>
      <c r="AE162" s="28"/>
      <c r="AR162" s="179" t="s">
        <v>155</v>
      </c>
      <c r="AT162" s="179" t="s">
        <v>151</v>
      </c>
      <c r="AU162" s="179" t="s">
        <v>81</v>
      </c>
      <c r="AY162" s="15" t="s">
        <v>149</v>
      </c>
      <c r="BE162" s="180">
        <f>IF(N162="základná",J162,0)</f>
        <v>0</v>
      </c>
      <c r="BF162" s="180">
        <f>IF(N162="znížená",J162,0)</f>
        <v>469.48000000000002</v>
      </c>
      <c r="BG162" s="180">
        <f>IF(N162="zákl. prenesená",J162,0)</f>
        <v>0</v>
      </c>
      <c r="BH162" s="180">
        <f>IF(N162="zníž. prenesená",J162,0)</f>
        <v>0</v>
      </c>
      <c r="BI162" s="180">
        <f>IF(N162="nulová",J162,0)</f>
        <v>0</v>
      </c>
      <c r="BJ162" s="15" t="s">
        <v>156</v>
      </c>
      <c r="BK162" s="180">
        <f>ROUND(I162*H162,2)</f>
        <v>469.48000000000002</v>
      </c>
      <c r="BL162" s="15" t="s">
        <v>155</v>
      </c>
      <c r="BM162" s="179" t="s">
        <v>564</v>
      </c>
    </row>
    <row r="163" s="2" customFormat="1" ht="16.5" customHeight="1">
      <c r="A163" s="28"/>
      <c r="B163" s="167"/>
      <c r="C163" s="168" t="s">
        <v>73</v>
      </c>
      <c r="D163" s="168" t="s">
        <v>151</v>
      </c>
      <c r="E163" s="169" t="s">
        <v>1376</v>
      </c>
      <c r="F163" s="170" t="s">
        <v>1377</v>
      </c>
      <c r="G163" s="171" t="s">
        <v>361</v>
      </c>
      <c r="H163" s="172">
        <v>2</v>
      </c>
      <c r="I163" s="173">
        <v>393.66000000000002</v>
      </c>
      <c r="J163" s="173">
        <f>ROUND(I163*H163,2)</f>
        <v>787.32000000000005</v>
      </c>
      <c r="K163" s="174"/>
      <c r="L163" s="29"/>
      <c r="M163" s="175" t="s">
        <v>1</v>
      </c>
      <c r="N163" s="176" t="s">
        <v>39</v>
      </c>
      <c r="O163" s="177">
        <v>0</v>
      </c>
      <c r="P163" s="177">
        <f>O163*H163</f>
        <v>0</v>
      </c>
      <c r="Q163" s="177">
        <v>0</v>
      </c>
      <c r="R163" s="177">
        <f>Q163*H163</f>
        <v>0</v>
      </c>
      <c r="S163" s="177">
        <v>0</v>
      </c>
      <c r="T163" s="178">
        <f>S163*H163</f>
        <v>0</v>
      </c>
      <c r="U163" s="28"/>
      <c r="V163" s="28"/>
      <c r="W163" s="28"/>
      <c r="X163" s="28"/>
      <c r="Y163" s="28"/>
      <c r="Z163" s="28"/>
      <c r="AA163" s="28"/>
      <c r="AB163" s="28"/>
      <c r="AC163" s="28"/>
      <c r="AD163" s="28"/>
      <c r="AE163" s="28"/>
      <c r="AR163" s="179" t="s">
        <v>155</v>
      </c>
      <c r="AT163" s="179" t="s">
        <v>151</v>
      </c>
      <c r="AU163" s="179" t="s">
        <v>81</v>
      </c>
      <c r="AY163" s="15" t="s">
        <v>149</v>
      </c>
      <c r="BE163" s="180">
        <f>IF(N163="základná",J163,0)</f>
        <v>0</v>
      </c>
      <c r="BF163" s="180">
        <f>IF(N163="znížená",J163,0)</f>
        <v>787.32000000000005</v>
      </c>
      <c r="BG163" s="180">
        <f>IF(N163="zákl. prenesená",J163,0)</f>
        <v>0</v>
      </c>
      <c r="BH163" s="180">
        <f>IF(N163="zníž. prenesená",J163,0)</f>
        <v>0</v>
      </c>
      <c r="BI163" s="180">
        <f>IF(N163="nulová",J163,0)</f>
        <v>0</v>
      </c>
      <c r="BJ163" s="15" t="s">
        <v>156</v>
      </c>
      <c r="BK163" s="180">
        <f>ROUND(I163*H163,2)</f>
        <v>787.32000000000005</v>
      </c>
      <c r="BL163" s="15" t="s">
        <v>155</v>
      </c>
      <c r="BM163" s="179" t="s">
        <v>567</v>
      </c>
    </row>
    <row r="164" s="2" customFormat="1" ht="16.5" customHeight="1">
      <c r="A164" s="28"/>
      <c r="B164" s="167"/>
      <c r="C164" s="168" t="s">
        <v>73</v>
      </c>
      <c r="D164" s="168" t="s">
        <v>151</v>
      </c>
      <c r="E164" s="169" t="s">
        <v>1378</v>
      </c>
      <c r="F164" s="170" t="s">
        <v>1379</v>
      </c>
      <c r="G164" s="171" t="s">
        <v>361</v>
      </c>
      <c r="H164" s="172">
        <v>3</v>
      </c>
      <c r="I164" s="173">
        <v>208.49000000000001</v>
      </c>
      <c r="J164" s="173">
        <f>ROUND(I164*H164,2)</f>
        <v>625.47000000000003</v>
      </c>
      <c r="K164" s="174"/>
      <c r="L164" s="29"/>
      <c r="M164" s="175" t="s">
        <v>1</v>
      </c>
      <c r="N164" s="176" t="s">
        <v>39</v>
      </c>
      <c r="O164" s="177">
        <v>0</v>
      </c>
      <c r="P164" s="177">
        <f>O164*H164</f>
        <v>0</v>
      </c>
      <c r="Q164" s="177">
        <v>0</v>
      </c>
      <c r="R164" s="177">
        <f>Q164*H164</f>
        <v>0</v>
      </c>
      <c r="S164" s="177">
        <v>0</v>
      </c>
      <c r="T164" s="178">
        <f>S164*H164</f>
        <v>0</v>
      </c>
      <c r="U164" s="28"/>
      <c r="V164" s="28"/>
      <c r="W164" s="28"/>
      <c r="X164" s="28"/>
      <c r="Y164" s="28"/>
      <c r="Z164" s="28"/>
      <c r="AA164" s="28"/>
      <c r="AB164" s="28"/>
      <c r="AC164" s="28"/>
      <c r="AD164" s="28"/>
      <c r="AE164" s="28"/>
      <c r="AR164" s="179" t="s">
        <v>155</v>
      </c>
      <c r="AT164" s="179" t="s">
        <v>151</v>
      </c>
      <c r="AU164" s="179" t="s">
        <v>81</v>
      </c>
      <c r="AY164" s="15" t="s">
        <v>149</v>
      </c>
      <c r="BE164" s="180">
        <f>IF(N164="základná",J164,0)</f>
        <v>0</v>
      </c>
      <c r="BF164" s="180">
        <f>IF(N164="znížená",J164,0)</f>
        <v>625.47000000000003</v>
      </c>
      <c r="BG164" s="180">
        <f>IF(N164="zákl. prenesená",J164,0)</f>
        <v>0</v>
      </c>
      <c r="BH164" s="180">
        <f>IF(N164="zníž. prenesená",J164,0)</f>
        <v>0</v>
      </c>
      <c r="BI164" s="180">
        <f>IF(N164="nulová",J164,0)</f>
        <v>0</v>
      </c>
      <c r="BJ164" s="15" t="s">
        <v>156</v>
      </c>
      <c r="BK164" s="180">
        <f>ROUND(I164*H164,2)</f>
        <v>625.47000000000003</v>
      </c>
      <c r="BL164" s="15" t="s">
        <v>155</v>
      </c>
      <c r="BM164" s="179" t="s">
        <v>570</v>
      </c>
    </row>
    <row r="165" s="2" customFormat="1" ht="16.5" customHeight="1">
      <c r="A165" s="28"/>
      <c r="B165" s="167"/>
      <c r="C165" s="168" t="s">
        <v>73</v>
      </c>
      <c r="D165" s="168" t="s">
        <v>151</v>
      </c>
      <c r="E165" s="169" t="s">
        <v>1380</v>
      </c>
      <c r="F165" s="170" t="s">
        <v>1381</v>
      </c>
      <c r="G165" s="171" t="s">
        <v>361</v>
      </c>
      <c r="H165" s="172">
        <v>3</v>
      </c>
      <c r="I165" s="173">
        <v>240.56999999999999</v>
      </c>
      <c r="J165" s="173">
        <f>ROUND(I165*H165,2)</f>
        <v>721.71000000000004</v>
      </c>
      <c r="K165" s="174"/>
      <c r="L165" s="29"/>
      <c r="M165" s="175" t="s">
        <v>1</v>
      </c>
      <c r="N165" s="176" t="s">
        <v>39</v>
      </c>
      <c r="O165" s="177">
        <v>0</v>
      </c>
      <c r="P165" s="177">
        <f>O165*H165</f>
        <v>0</v>
      </c>
      <c r="Q165" s="177">
        <v>0</v>
      </c>
      <c r="R165" s="177">
        <f>Q165*H165</f>
        <v>0</v>
      </c>
      <c r="S165" s="177">
        <v>0</v>
      </c>
      <c r="T165" s="178">
        <f>S165*H165</f>
        <v>0</v>
      </c>
      <c r="U165" s="28"/>
      <c r="V165" s="28"/>
      <c r="W165" s="28"/>
      <c r="X165" s="28"/>
      <c r="Y165" s="28"/>
      <c r="Z165" s="28"/>
      <c r="AA165" s="28"/>
      <c r="AB165" s="28"/>
      <c r="AC165" s="28"/>
      <c r="AD165" s="28"/>
      <c r="AE165" s="28"/>
      <c r="AR165" s="179" t="s">
        <v>155</v>
      </c>
      <c r="AT165" s="179" t="s">
        <v>151</v>
      </c>
      <c r="AU165" s="179" t="s">
        <v>81</v>
      </c>
      <c r="AY165" s="15" t="s">
        <v>149</v>
      </c>
      <c r="BE165" s="180">
        <f>IF(N165="základná",J165,0)</f>
        <v>0</v>
      </c>
      <c r="BF165" s="180">
        <f>IF(N165="znížená",J165,0)</f>
        <v>721.71000000000004</v>
      </c>
      <c r="BG165" s="180">
        <f>IF(N165="zákl. prenesená",J165,0)</f>
        <v>0</v>
      </c>
      <c r="BH165" s="180">
        <f>IF(N165="zníž. prenesená",J165,0)</f>
        <v>0</v>
      </c>
      <c r="BI165" s="180">
        <f>IF(N165="nulová",J165,0)</f>
        <v>0</v>
      </c>
      <c r="BJ165" s="15" t="s">
        <v>156</v>
      </c>
      <c r="BK165" s="180">
        <f>ROUND(I165*H165,2)</f>
        <v>721.71000000000004</v>
      </c>
      <c r="BL165" s="15" t="s">
        <v>155</v>
      </c>
      <c r="BM165" s="179" t="s">
        <v>573</v>
      </c>
    </row>
    <row r="166" s="2" customFormat="1" ht="16.5" customHeight="1">
      <c r="A166" s="28"/>
      <c r="B166" s="167"/>
      <c r="C166" s="168" t="s">
        <v>73</v>
      </c>
      <c r="D166" s="168" t="s">
        <v>151</v>
      </c>
      <c r="E166" s="169" t="s">
        <v>1382</v>
      </c>
      <c r="F166" s="170" t="s">
        <v>1383</v>
      </c>
      <c r="G166" s="171" t="s">
        <v>1384</v>
      </c>
      <c r="H166" s="172">
        <v>32</v>
      </c>
      <c r="I166" s="173">
        <v>17.93</v>
      </c>
      <c r="J166" s="173">
        <f>ROUND(I166*H166,2)</f>
        <v>573.75999999999999</v>
      </c>
      <c r="K166" s="174"/>
      <c r="L166" s="29"/>
      <c r="M166" s="175" t="s">
        <v>1</v>
      </c>
      <c r="N166" s="176" t="s">
        <v>39</v>
      </c>
      <c r="O166" s="177">
        <v>0</v>
      </c>
      <c r="P166" s="177">
        <f>O166*H166</f>
        <v>0</v>
      </c>
      <c r="Q166" s="177">
        <v>0</v>
      </c>
      <c r="R166" s="177">
        <f>Q166*H166</f>
        <v>0</v>
      </c>
      <c r="S166" s="177">
        <v>0</v>
      </c>
      <c r="T166" s="178">
        <f>S166*H166</f>
        <v>0</v>
      </c>
      <c r="U166" s="28"/>
      <c r="V166" s="28"/>
      <c r="W166" s="28"/>
      <c r="X166" s="28"/>
      <c r="Y166" s="28"/>
      <c r="Z166" s="28"/>
      <c r="AA166" s="28"/>
      <c r="AB166" s="28"/>
      <c r="AC166" s="28"/>
      <c r="AD166" s="28"/>
      <c r="AE166" s="28"/>
      <c r="AR166" s="179" t="s">
        <v>155</v>
      </c>
      <c r="AT166" s="179" t="s">
        <v>151</v>
      </c>
      <c r="AU166" s="179" t="s">
        <v>81</v>
      </c>
      <c r="AY166" s="15" t="s">
        <v>149</v>
      </c>
      <c r="BE166" s="180">
        <f>IF(N166="základná",J166,0)</f>
        <v>0</v>
      </c>
      <c r="BF166" s="180">
        <f>IF(N166="znížená",J166,0)</f>
        <v>573.75999999999999</v>
      </c>
      <c r="BG166" s="180">
        <f>IF(N166="zákl. prenesená",J166,0)</f>
        <v>0</v>
      </c>
      <c r="BH166" s="180">
        <f>IF(N166="zníž. prenesená",J166,0)</f>
        <v>0</v>
      </c>
      <c r="BI166" s="180">
        <f>IF(N166="nulová",J166,0)</f>
        <v>0</v>
      </c>
      <c r="BJ166" s="15" t="s">
        <v>156</v>
      </c>
      <c r="BK166" s="180">
        <f>ROUND(I166*H166,2)</f>
        <v>573.75999999999999</v>
      </c>
      <c r="BL166" s="15" t="s">
        <v>155</v>
      </c>
      <c r="BM166" s="179" t="s">
        <v>576</v>
      </c>
    </row>
    <row r="167" s="2" customFormat="1" ht="21.75" customHeight="1">
      <c r="A167" s="28"/>
      <c r="B167" s="167"/>
      <c r="C167" s="168" t="s">
        <v>73</v>
      </c>
      <c r="D167" s="168" t="s">
        <v>151</v>
      </c>
      <c r="E167" s="169" t="s">
        <v>1385</v>
      </c>
      <c r="F167" s="170" t="s">
        <v>1386</v>
      </c>
      <c r="G167" s="171" t="s">
        <v>1384</v>
      </c>
      <c r="H167" s="172">
        <v>16</v>
      </c>
      <c r="I167" s="173">
        <v>26.890000000000001</v>
      </c>
      <c r="J167" s="173">
        <f>ROUND(I167*H167,2)</f>
        <v>430.24000000000001</v>
      </c>
      <c r="K167" s="174"/>
      <c r="L167" s="29"/>
      <c r="M167" s="175" t="s">
        <v>1</v>
      </c>
      <c r="N167" s="176" t="s">
        <v>39</v>
      </c>
      <c r="O167" s="177">
        <v>0</v>
      </c>
      <c r="P167" s="177">
        <f>O167*H167</f>
        <v>0</v>
      </c>
      <c r="Q167" s="177">
        <v>0</v>
      </c>
      <c r="R167" s="177">
        <f>Q167*H167</f>
        <v>0</v>
      </c>
      <c r="S167" s="177">
        <v>0</v>
      </c>
      <c r="T167" s="178">
        <f>S167*H167</f>
        <v>0</v>
      </c>
      <c r="U167" s="28"/>
      <c r="V167" s="28"/>
      <c r="W167" s="28"/>
      <c r="X167" s="28"/>
      <c r="Y167" s="28"/>
      <c r="Z167" s="28"/>
      <c r="AA167" s="28"/>
      <c r="AB167" s="28"/>
      <c r="AC167" s="28"/>
      <c r="AD167" s="28"/>
      <c r="AE167" s="28"/>
      <c r="AR167" s="179" t="s">
        <v>155</v>
      </c>
      <c r="AT167" s="179" t="s">
        <v>151</v>
      </c>
      <c r="AU167" s="179" t="s">
        <v>81</v>
      </c>
      <c r="AY167" s="15" t="s">
        <v>149</v>
      </c>
      <c r="BE167" s="180">
        <f>IF(N167="základná",J167,0)</f>
        <v>0</v>
      </c>
      <c r="BF167" s="180">
        <f>IF(N167="znížená",J167,0)</f>
        <v>430.24000000000001</v>
      </c>
      <c r="BG167" s="180">
        <f>IF(N167="zákl. prenesená",J167,0)</f>
        <v>0</v>
      </c>
      <c r="BH167" s="180">
        <f>IF(N167="zníž. prenesená",J167,0)</f>
        <v>0</v>
      </c>
      <c r="BI167" s="180">
        <f>IF(N167="nulová",J167,0)</f>
        <v>0</v>
      </c>
      <c r="BJ167" s="15" t="s">
        <v>156</v>
      </c>
      <c r="BK167" s="180">
        <f>ROUND(I167*H167,2)</f>
        <v>430.24000000000001</v>
      </c>
      <c r="BL167" s="15" t="s">
        <v>155</v>
      </c>
      <c r="BM167" s="179" t="s">
        <v>579</v>
      </c>
    </row>
    <row r="168" s="2" customFormat="1" ht="21.75" customHeight="1">
      <c r="A168" s="28"/>
      <c r="B168" s="167"/>
      <c r="C168" s="168" t="s">
        <v>73</v>
      </c>
      <c r="D168" s="168" t="s">
        <v>151</v>
      </c>
      <c r="E168" s="169" t="s">
        <v>1387</v>
      </c>
      <c r="F168" s="170" t="s">
        <v>1388</v>
      </c>
      <c r="G168" s="171" t="s">
        <v>361</v>
      </c>
      <c r="H168" s="172">
        <v>4</v>
      </c>
      <c r="I168" s="173">
        <v>20.41</v>
      </c>
      <c r="J168" s="173">
        <f>ROUND(I168*H168,2)</f>
        <v>81.640000000000001</v>
      </c>
      <c r="K168" s="174"/>
      <c r="L168" s="29"/>
      <c r="M168" s="175" t="s">
        <v>1</v>
      </c>
      <c r="N168" s="176" t="s">
        <v>39</v>
      </c>
      <c r="O168" s="177">
        <v>0</v>
      </c>
      <c r="P168" s="177">
        <f>O168*H168</f>
        <v>0</v>
      </c>
      <c r="Q168" s="177">
        <v>0</v>
      </c>
      <c r="R168" s="177">
        <f>Q168*H168</f>
        <v>0</v>
      </c>
      <c r="S168" s="177">
        <v>0</v>
      </c>
      <c r="T168" s="178">
        <f>S168*H168</f>
        <v>0</v>
      </c>
      <c r="U168" s="28"/>
      <c r="V168" s="28"/>
      <c r="W168" s="28"/>
      <c r="X168" s="28"/>
      <c r="Y168" s="28"/>
      <c r="Z168" s="28"/>
      <c r="AA168" s="28"/>
      <c r="AB168" s="28"/>
      <c r="AC168" s="28"/>
      <c r="AD168" s="28"/>
      <c r="AE168" s="28"/>
      <c r="AR168" s="179" t="s">
        <v>155</v>
      </c>
      <c r="AT168" s="179" t="s">
        <v>151</v>
      </c>
      <c r="AU168" s="179" t="s">
        <v>81</v>
      </c>
      <c r="AY168" s="15" t="s">
        <v>149</v>
      </c>
      <c r="BE168" s="180">
        <f>IF(N168="základná",J168,0)</f>
        <v>0</v>
      </c>
      <c r="BF168" s="180">
        <f>IF(N168="znížená",J168,0)</f>
        <v>81.640000000000001</v>
      </c>
      <c r="BG168" s="180">
        <f>IF(N168="zákl. prenesená",J168,0)</f>
        <v>0</v>
      </c>
      <c r="BH168" s="180">
        <f>IF(N168="zníž. prenesená",J168,0)</f>
        <v>0</v>
      </c>
      <c r="BI168" s="180">
        <f>IF(N168="nulová",J168,0)</f>
        <v>0</v>
      </c>
      <c r="BJ168" s="15" t="s">
        <v>156</v>
      </c>
      <c r="BK168" s="180">
        <f>ROUND(I168*H168,2)</f>
        <v>81.640000000000001</v>
      </c>
      <c r="BL168" s="15" t="s">
        <v>155</v>
      </c>
      <c r="BM168" s="179" t="s">
        <v>582</v>
      </c>
    </row>
    <row r="169" s="2" customFormat="1" ht="24.15" customHeight="1">
      <c r="A169" s="28"/>
      <c r="B169" s="167"/>
      <c r="C169" s="168" t="s">
        <v>73</v>
      </c>
      <c r="D169" s="168" t="s">
        <v>151</v>
      </c>
      <c r="E169" s="169" t="s">
        <v>1389</v>
      </c>
      <c r="F169" s="170" t="s">
        <v>1390</v>
      </c>
      <c r="G169" s="171" t="s">
        <v>361</v>
      </c>
      <c r="H169" s="172">
        <v>1</v>
      </c>
      <c r="I169" s="173">
        <v>147.81999999999999</v>
      </c>
      <c r="J169" s="173">
        <f>ROUND(I169*H169,2)</f>
        <v>147.81999999999999</v>
      </c>
      <c r="K169" s="174"/>
      <c r="L169" s="29"/>
      <c r="M169" s="175" t="s">
        <v>1</v>
      </c>
      <c r="N169" s="176" t="s">
        <v>39</v>
      </c>
      <c r="O169" s="177">
        <v>0</v>
      </c>
      <c r="P169" s="177">
        <f>O169*H169</f>
        <v>0</v>
      </c>
      <c r="Q169" s="177">
        <v>0</v>
      </c>
      <c r="R169" s="177">
        <f>Q169*H169</f>
        <v>0</v>
      </c>
      <c r="S169" s="177">
        <v>0</v>
      </c>
      <c r="T169" s="178">
        <f>S169*H169</f>
        <v>0</v>
      </c>
      <c r="U169" s="28"/>
      <c r="V169" s="28"/>
      <c r="W169" s="28"/>
      <c r="X169" s="28"/>
      <c r="Y169" s="28"/>
      <c r="Z169" s="28"/>
      <c r="AA169" s="28"/>
      <c r="AB169" s="28"/>
      <c r="AC169" s="28"/>
      <c r="AD169" s="28"/>
      <c r="AE169" s="28"/>
      <c r="AR169" s="179" t="s">
        <v>155</v>
      </c>
      <c r="AT169" s="179" t="s">
        <v>151</v>
      </c>
      <c r="AU169" s="179" t="s">
        <v>81</v>
      </c>
      <c r="AY169" s="15" t="s">
        <v>149</v>
      </c>
      <c r="BE169" s="180">
        <f>IF(N169="základná",J169,0)</f>
        <v>0</v>
      </c>
      <c r="BF169" s="180">
        <f>IF(N169="znížená",J169,0)</f>
        <v>147.81999999999999</v>
      </c>
      <c r="BG169" s="180">
        <f>IF(N169="zákl. prenesená",J169,0)</f>
        <v>0</v>
      </c>
      <c r="BH169" s="180">
        <f>IF(N169="zníž. prenesená",J169,0)</f>
        <v>0</v>
      </c>
      <c r="BI169" s="180">
        <f>IF(N169="nulová",J169,0)</f>
        <v>0</v>
      </c>
      <c r="BJ169" s="15" t="s">
        <v>156</v>
      </c>
      <c r="BK169" s="180">
        <f>ROUND(I169*H169,2)</f>
        <v>147.81999999999999</v>
      </c>
      <c r="BL169" s="15" t="s">
        <v>155</v>
      </c>
      <c r="BM169" s="179" t="s">
        <v>585</v>
      </c>
    </row>
    <row r="170" s="2" customFormat="1" ht="24.15" customHeight="1">
      <c r="A170" s="28"/>
      <c r="B170" s="167"/>
      <c r="C170" s="168" t="s">
        <v>73</v>
      </c>
      <c r="D170" s="168" t="s">
        <v>151</v>
      </c>
      <c r="E170" s="169" t="s">
        <v>1391</v>
      </c>
      <c r="F170" s="170" t="s">
        <v>1392</v>
      </c>
      <c r="G170" s="171" t="s">
        <v>361</v>
      </c>
      <c r="H170" s="172">
        <v>1</v>
      </c>
      <c r="I170" s="173">
        <v>105.47</v>
      </c>
      <c r="J170" s="173">
        <f>ROUND(I170*H170,2)</f>
        <v>105.47</v>
      </c>
      <c r="K170" s="174"/>
      <c r="L170" s="29"/>
      <c r="M170" s="175" t="s">
        <v>1</v>
      </c>
      <c r="N170" s="176" t="s">
        <v>39</v>
      </c>
      <c r="O170" s="177">
        <v>0</v>
      </c>
      <c r="P170" s="177">
        <f>O170*H170</f>
        <v>0</v>
      </c>
      <c r="Q170" s="177">
        <v>0</v>
      </c>
      <c r="R170" s="177">
        <f>Q170*H170</f>
        <v>0</v>
      </c>
      <c r="S170" s="177">
        <v>0</v>
      </c>
      <c r="T170" s="178">
        <f>S170*H170</f>
        <v>0</v>
      </c>
      <c r="U170" s="28"/>
      <c r="V170" s="28"/>
      <c r="W170" s="28"/>
      <c r="X170" s="28"/>
      <c r="Y170" s="28"/>
      <c r="Z170" s="28"/>
      <c r="AA170" s="28"/>
      <c r="AB170" s="28"/>
      <c r="AC170" s="28"/>
      <c r="AD170" s="28"/>
      <c r="AE170" s="28"/>
      <c r="AR170" s="179" t="s">
        <v>155</v>
      </c>
      <c r="AT170" s="179" t="s">
        <v>151</v>
      </c>
      <c r="AU170" s="179" t="s">
        <v>81</v>
      </c>
      <c r="AY170" s="15" t="s">
        <v>149</v>
      </c>
      <c r="BE170" s="180">
        <f>IF(N170="základná",J170,0)</f>
        <v>0</v>
      </c>
      <c r="BF170" s="180">
        <f>IF(N170="znížená",J170,0)</f>
        <v>105.47</v>
      </c>
      <c r="BG170" s="180">
        <f>IF(N170="zákl. prenesená",J170,0)</f>
        <v>0</v>
      </c>
      <c r="BH170" s="180">
        <f>IF(N170="zníž. prenesená",J170,0)</f>
        <v>0</v>
      </c>
      <c r="BI170" s="180">
        <f>IF(N170="nulová",J170,0)</f>
        <v>0</v>
      </c>
      <c r="BJ170" s="15" t="s">
        <v>156</v>
      </c>
      <c r="BK170" s="180">
        <f>ROUND(I170*H170,2)</f>
        <v>105.47</v>
      </c>
      <c r="BL170" s="15" t="s">
        <v>155</v>
      </c>
      <c r="BM170" s="179" t="s">
        <v>589</v>
      </c>
    </row>
    <row r="171" s="2" customFormat="1" ht="16.5" customHeight="1">
      <c r="A171" s="28"/>
      <c r="B171" s="167"/>
      <c r="C171" s="168" t="s">
        <v>73</v>
      </c>
      <c r="D171" s="168" t="s">
        <v>151</v>
      </c>
      <c r="E171" s="169" t="s">
        <v>1393</v>
      </c>
      <c r="F171" s="170" t="s">
        <v>1394</v>
      </c>
      <c r="G171" s="171" t="s">
        <v>361</v>
      </c>
      <c r="H171" s="172">
        <v>1</v>
      </c>
      <c r="I171" s="173">
        <v>44.869999999999997</v>
      </c>
      <c r="J171" s="173">
        <f>ROUND(I171*H171,2)</f>
        <v>44.869999999999997</v>
      </c>
      <c r="K171" s="174"/>
      <c r="L171" s="29"/>
      <c r="M171" s="175" t="s">
        <v>1</v>
      </c>
      <c r="N171" s="176" t="s">
        <v>39</v>
      </c>
      <c r="O171" s="177">
        <v>0</v>
      </c>
      <c r="P171" s="177">
        <f>O171*H171</f>
        <v>0</v>
      </c>
      <c r="Q171" s="177">
        <v>0</v>
      </c>
      <c r="R171" s="177">
        <f>Q171*H171</f>
        <v>0</v>
      </c>
      <c r="S171" s="177">
        <v>0</v>
      </c>
      <c r="T171" s="178">
        <f>S171*H171</f>
        <v>0</v>
      </c>
      <c r="U171" s="28"/>
      <c r="V171" s="28"/>
      <c r="W171" s="28"/>
      <c r="X171" s="28"/>
      <c r="Y171" s="28"/>
      <c r="Z171" s="28"/>
      <c r="AA171" s="28"/>
      <c r="AB171" s="28"/>
      <c r="AC171" s="28"/>
      <c r="AD171" s="28"/>
      <c r="AE171" s="28"/>
      <c r="AR171" s="179" t="s">
        <v>155</v>
      </c>
      <c r="AT171" s="179" t="s">
        <v>151</v>
      </c>
      <c r="AU171" s="179" t="s">
        <v>81</v>
      </c>
      <c r="AY171" s="15" t="s">
        <v>149</v>
      </c>
      <c r="BE171" s="180">
        <f>IF(N171="základná",J171,0)</f>
        <v>0</v>
      </c>
      <c r="BF171" s="180">
        <f>IF(N171="znížená",J171,0)</f>
        <v>44.869999999999997</v>
      </c>
      <c r="BG171" s="180">
        <f>IF(N171="zákl. prenesená",J171,0)</f>
        <v>0</v>
      </c>
      <c r="BH171" s="180">
        <f>IF(N171="zníž. prenesená",J171,0)</f>
        <v>0</v>
      </c>
      <c r="BI171" s="180">
        <f>IF(N171="nulová",J171,0)</f>
        <v>0</v>
      </c>
      <c r="BJ171" s="15" t="s">
        <v>156</v>
      </c>
      <c r="BK171" s="180">
        <f>ROUND(I171*H171,2)</f>
        <v>44.869999999999997</v>
      </c>
      <c r="BL171" s="15" t="s">
        <v>155</v>
      </c>
      <c r="BM171" s="179" t="s">
        <v>592</v>
      </c>
    </row>
    <row r="172" s="2" customFormat="1" ht="16.5" customHeight="1">
      <c r="A172" s="28"/>
      <c r="B172" s="167"/>
      <c r="C172" s="168" t="s">
        <v>73</v>
      </c>
      <c r="D172" s="168" t="s">
        <v>151</v>
      </c>
      <c r="E172" s="169" t="s">
        <v>1395</v>
      </c>
      <c r="F172" s="170" t="s">
        <v>1396</v>
      </c>
      <c r="G172" s="171" t="s">
        <v>361</v>
      </c>
      <c r="H172" s="172">
        <v>1</v>
      </c>
      <c r="I172" s="173">
        <v>72.540000000000006</v>
      </c>
      <c r="J172" s="173">
        <f>ROUND(I172*H172,2)</f>
        <v>72.540000000000006</v>
      </c>
      <c r="K172" s="174"/>
      <c r="L172" s="29"/>
      <c r="M172" s="175" t="s">
        <v>1</v>
      </c>
      <c r="N172" s="176" t="s">
        <v>39</v>
      </c>
      <c r="O172" s="177">
        <v>0</v>
      </c>
      <c r="P172" s="177">
        <f>O172*H172</f>
        <v>0</v>
      </c>
      <c r="Q172" s="177">
        <v>0</v>
      </c>
      <c r="R172" s="177">
        <f>Q172*H172</f>
        <v>0</v>
      </c>
      <c r="S172" s="177">
        <v>0</v>
      </c>
      <c r="T172" s="178">
        <f>S172*H172</f>
        <v>0</v>
      </c>
      <c r="U172" s="28"/>
      <c r="V172" s="28"/>
      <c r="W172" s="28"/>
      <c r="X172" s="28"/>
      <c r="Y172" s="28"/>
      <c r="Z172" s="28"/>
      <c r="AA172" s="28"/>
      <c r="AB172" s="28"/>
      <c r="AC172" s="28"/>
      <c r="AD172" s="28"/>
      <c r="AE172" s="28"/>
      <c r="AR172" s="179" t="s">
        <v>155</v>
      </c>
      <c r="AT172" s="179" t="s">
        <v>151</v>
      </c>
      <c r="AU172" s="179" t="s">
        <v>81</v>
      </c>
      <c r="AY172" s="15" t="s">
        <v>149</v>
      </c>
      <c r="BE172" s="180">
        <f>IF(N172="základná",J172,0)</f>
        <v>0</v>
      </c>
      <c r="BF172" s="180">
        <f>IF(N172="znížená",J172,0)</f>
        <v>72.540000000000006</v>
      </c>
      <c r="BG172" s="180">
        <f>IF(N172="zákl. prenesená",J172,0)</f>
        <v>0</v>
      </c>
      <c r="BH172" s="180">
        <f>IF(N172="zníž. prenesená",J172,0)</f>
        <v>0</v>
      </c>
      <c r="BI172" s="180">
        <f>IF(N172="nulová",J172,0)</f>
        <v>0</v>
      </c>
      <c r="BJ172" s="15" t="s">
        <v>156</v>
      </c>
      <c r="BK172" s="180">
        <f>ROUND(I172*H172,2)</f>
        <v>72.540000000000006</v>
      </c>
      <c r="BL172" s="15" t="s">
        <v>155</v>
      </c>
      <c r="BM172" s="179" t="s">
        <v>596</v>
      </c>
    </row>
    <row r="173" s="2" customFormat="1" ht="16.5" customHeight="1">
      <c r="A173" s="28"/>
      <c r="B173" s="167"/>
      <c r="C173" s="168" t="s">
        <v>73</v>
      </c>
      <c r="D173" s="168" t="s">
        <v>151</v>
      </c>
      <c r="E173" s="169" t="s">
        <v>1397</v>
      </c>
      <c r="F173" s="170" t="s">
        <v>1398</v>
      </c>
      <c r="G173" s="171" t="s">
        <v>1384</v>
      </c>
      <c r="H173" s="172">
        <v>2</v>
      </c>
      <c r="I173" s="173">
        <v>237.59999999999999</v>
      </c>
      <c r="J173" s="173">
        <f>ROUND(I173*H173,2)</f>
        <v>475.19999999999999</v>
      </c>
      <c r="K173" s="174"/>
      <c r="L173" s="29"/>
      <c r="M173" s="175" t="s">
        <v>1</v>
      </c>
      <c r="N173" s="176" t="s">
        <v>39</v>
      </c>
      <c r="O173" s="177">
        <v>0</v>
      </c>
      <c r="P173" s="177">
        <f>O173*H173</f>
        <v>0</v>
      </c>
      <c r="Q173" s="177">
        <v>0</v>
      </c>
      <c r="R173" s="177">
        <f>Q173*H173</f>
        <v>0</v>
      </c>
      <c r="S173" s="177">
        <v>0</v>
      </c>
      <c r="T173" s="178">
        <f>S173*H173</f>
        <v>0</v>
      </c>
      <c r="U173" s="28"/>
      <c r="V173" s="28"/>
      <c r="W173" s="28"/>
      <c r="X173" s="28"/>
      <c r="Y173" s="28"/>
      <c r="Z173" s="28"/>
      <c r="AA173" s="28"/>
      <c r="AB173" s="28"/>
      <c r="AC173" s="28"/>
      <c r="AD173" s="28"/>
      <c r="AE173" s="28"/>
      <c r="AR173" s="179" t="s">
        <v>155</v>
      </c>
      <c r="AT173" s="179" t="s">
        <v>151</v>
      </c>
      <c r="AU173" s="179" t="s">
        <v>81</v>
      </c>
      <c r="AY173" s="15" t="s">
        <v>149</v>
      </c>
      <c r="BE173" s="180">
        <f>IF(N173="základná",J173,0)</f>
        <v>0</v>
      </c>
      <c r="BF173" s="180">
        <f>IF(N173="znížená",J173,0)</f>
        <v>475.19999999999999</v>
      </c>
      <c r="BG173" s="180">
        <f>IF(N173="zákl. prenesená",J173,0)</f>
        <v>0</v>
      </c>
      <c r="BH173" s="180">
        <f>IF(N173="zníž. prenesená",J173,0)</f>
        <v>0</v>
      </c>
      <c r="BI173" s="180">
        <f>IF(N173="nulová",J173,0)</f>
        <v>0</v>
      </c>
      <c r="BJ173" s="15" t="s">
        <v>156</v>
      </c>
      <c r="BK173" s="180">
        <f>ROUND(I173*H173,2)</f>
        <v>475.19999999999999</v>
      </c>
      <c r="BL173" s="15" t="s">
        <v>155</v>
      </c>
      <c r="BM173" s="179" t="s">
        <v>525</v>
      </c>
    </row>
    <row r="174" s="12" customFormat="1" ht="25.92" customHeight="1">
      <c r="A174" s="12"/>
      <c r="B174" s="157"/>
      <c r="C174" s="12"/>
      <c r="D174" s="158" t="s">
        <v>72</v>
      </c>
      <c r="E174" s="159" t="s">
        <v>239</v>
      </c>
      <c r="F174" s="159" t="s">
        <v>1399</v>
      </c>
      <c r="G174" s="12"/>
      <c r="H174" s="12"/>
      <c r="I174" s="12"/>
      <c r="J174" s="160">
        <f>BK174</f>
        <v>12273.440000000001</v>
      </c>
      <c r="K174" s="12"/>
      <c r="L174" s="157"/>
      <c r="M174" s="161"/>
      <c r="N174" s="162"/>
      <c r="O174" s="162"/>
      <c r="P174" s="163">
        <f>SUM(P175:P184)</f>
        <v>0</v>
      </c>
      <c r="Q174" s="162"/>
      <c r="R174" s="163">
        <f>SUM(R175:R184)</f>
        <v>0</v>
      </c>
      <c r="S174" s="162"/>
      <c r="T174" s="164">
        <f>SUM(T175:T184)</f>
        <v>0</v>
      </c>
      <c r="U174" s="12"/>
      <c r="V174" s="12"/>
      <c r="W174" s="12"/>
      <c r="X174" s="12"/>
      <c r="Y174" s="12"/>
      <c r="Z174" s="12"/>
      <c r="AA174" s="12"/>
      <c r="AB174" s="12"/>
      <c r="AC174" s="12"/>
      <c r="AD174" s="12"/>
      <c r="AE174" s="12"/>
      <c r="AR174" s="158" t="s">
        <v>81</v>
      </c>
      <c r="AT174" s="165" t="s">
        <v>72</v>
      </c>
      <c r="AU174" s="165" t="s">
        <v>73</v>
      </c>
      <c r="AY174" s="158" t="s">
        <v>149</v>
      </c>
      <c r="BK174" s="166">
        <f>SUM(BK175:BK184)</f>
        <v>12273.440000000001</v>
      </c>
    </row>
    <row r="175" s="2" customFormat="1" ht="16.5" customHeight="1">
      <c r="A175" s="28"/>
      <c r="B175" s="167"/>
      <c r="C175" s="168" t="s">
        <v>73</v>
      </c>
      <c r="D175" s="168" t="s">
        <v>151</v>
      </c>
      <c r="E175" s="169" t="s">
        <v>1400</v>
      </c>
      <c r="F175" s="170" t="s">
        <v>1401</v>
      </c>
      <c r="G175" s="171" t="s">
        <v>161</v>
      </c>
      <c r="H175" s="172">
        <v>700</v>
      </c>
      <c r="I175" s="173">
        <v>6.1200000000000001</v>
      </c>
      <c r="J175" s="173">
        <f>ROUND(I175*H175,2)</f>
        <v>4284</v>
      </c>
      <c r="K175" s="174"/>
      <c r="L175" s="29"/>
      <c r="M175" s="175" t="s">
        <v>1</v>
      </c>
      <c r="N175" s="176" t="s">
        <v>39</v>
      </c>
      <c r="O175" s="177">
        <v>0</v>
      </c>
      <c r="P175" s="177">
        <f>O175*H175</f>
        <v>0</v>
      </c>
      <c r="Q175" s="177">
        <v>0</v>
      </c>
      <c r="R175" s="177">
        <f>Q175*H175</f>
        <v>0</v>
      </c>
      <c r="S175" s="177">
        <v>0</v>
      </c>
      <c r="T175" s="178">
        <f>S175*H175</f>
        <v>0</v>
      </c>
      <c r="U175" s="28"/>
      <c r="V175" s="28"/>
      <c r="W175" s="28"/>
      <c r="X175" s="28"/>
      <c r="Y175" s="28"/>
      <c r="Z175" s="28"/>
      <c r="AA175" s="28"/>
      <c r="AB175" s="28"/>
      <c r="AC175" s="28"/>
      <c r="AD175" s="28"/>
      <c r="AE175" s="28"/>
      <c r="AR175" s="179" t="s">
        <v>155</v>
      </c>
      <c r="AT175" s="179" t="s">
        <v>151</v>
      </c>
      <c r="AU175" s="179" t="s">
        <v>81</v>
      </c>
      <c r="AY175" s="15" t="s">
        <v>149</v>
      </c>
      <c r="BE175" s="180">
        <f>IF(N175="základná",J175,0)</f>
        <v>0</v>
      </c>
      <c r="BF175" s="180">
        <f>IF(N175="znížená",J175,0)</f>
        <v>4284</v>
      </c>
      <c r="BG175" s="180">
        <f>IF(N175="zákl. prenesená",J175,0)</f>
        <v>0</v>
      </c>
      <c r="BH175" s="180">
        <f>IF(N175="zníž. prenesená",J175,0)</f>
        <v>0</v>
      </c>
      <c r="BI175" s="180">
        <f>IF(N175="nulová",J175,0)</f>
        <v>0</v>
      </c>
      <c r="BJ175" s="15" t="s">
        <v>156</v>
      </c>
      <c r="BK175" s="180">
        <f>ROUND(I175*H175,2)</f>
        <v>4284</v>
      </c>
      <c r="BL175" s="15" t="s">
        <v>155</v>
      </c>
      <c r="BM175" s="179" t="s">
        <v>533</v>
      </c>
    </row>
    <row r="176" s="2" customFormat="1" ht="16.5" customHeight="1">
      <c r="A176" s="28"/>
      <c r="B176" s="167"/>
      <c r="C176" s="168" t="s">
        <v>73</v>
      </c>
      <c r="D176" s="168" t="s">
        <v>151</v>
      </c>
      <c r="E176" s="169" t="s">
        <v>1402</v>
      </c>
      <c r="F176" s="170" t="s">
        <v>1403</v>
      </c>
      <c r="G176" s="171" t="s">
        <v>161</v>
      </c>
      <c r="H176" s="172">
        <v>300</v>
      </c>
      <c r="I176" s="173">
        <v>8.1099999999999994</v>
      </c>
      <c r="J176" s="173">
        <f>ROUND(I176*H176,2)</f>
        <v>2433</v>
      </c>
      <c r="K176" s="174"/>
      <c r="L176" s="29"/>
      <c r="M176" s="175" t="s">
        <v>1</v>
      </c>
      <c r="N176" s="176" t="s">
        <v>39</v>
      </c>
      <c r="O176" s="177">
        <v>0</v>
      </c>
      <c r="P176" s="177">
        <f>O176*H176</f>
        <v>0</v>
      </c>
      <c r="Q176" s="177">
        <v>0</v>
      </c>
      <c r="R176" s="177">
        <f>Q176*H176</f>
        <v>0</v>
      </c>
      <c r="S176" s="177">
        <v>0</v>
      </c>
      <c r="T176" s="178">
        <f>S176*H176</f>
        <v>0</v>
      </c>
      <c r="U176" s="28"/>
      <c r="V176" s="28"/>
      <c r="W176" s="28"/>
      <c r="X176" s="28"/>
      <c r="Y176" s="28"/>
      <c r="Z176" s="28"/>
      <c r="AA176" s="28"/>
      <c r="AB176" s="28"/>
      <c r="AC176" s="28"/>
      <c r="AD176" s="28"/>
      <c r="AE176" s="28"/>
      <c r="AR176" s="179" t="s">
        <v>155</v>
      </c>
      <c r="AT176" s="179" t="s">
        <v>151</v>
      </c>
      <c r="AU176" s="179" t="s">
        <v>81</v>
      </c>
      <c r="AY176" s="15" t="s">
        <v>149</v>
      </c>
      <c r="BE176" s="180">
        <f>IF(N176="základná",J176,0)</f>
        <v>0</v>
      </c>
      <c r="BF176" s="180">
        <f>IF(N176="znížená",J176,0)</f>
        <v>2433</v>
      </c>
      <c r="BG176" s="180">
        <f>IF(N176="zákl. prenesená",J176,0)</f>
        <v>0</v>
      </c>
      <c r="BH176" s="180">
        <f>IF(N176="zníž. prenesená",J176,0)</f>
        <v>0</v>
      </c>
      <c r="BI176" s="180">
        <f>IF(N176="nulová",J176,0)</f>
        <v>0</v>
      </c>
      <c r="BJ176" s="15" t="s">
        <v>156</v>
      </c>
      <c r="BK176" s="180">
        <f>ROUND(I176*H176,2)</f>
        <v>2433</v>
      </c>
      <c r="BL176" s="15" t="s">
        <v>155</v>
      </c>
      <c r="BM176" s="179" t="s">
        <v>604</v>
      </c>
    </row>
    <row r="177" s="2" customFormat="1" ht="16.5" customHeight="1">
      <c r="A177" s="28"/>
      <c r="B177" s="167"/>
      <c r="C177" s="168" t="s">
        <v>73</v>
      </c>
      <c r="D177" s="168" t="s">
        <v>151</v>
      </c>
      <c r="E177" s="169" t="s">
        <v>1404</v>
      </c>
      <c r="F177" s="170" t="s">
        <v>1405</v>
      </c>
      <c r="G177" s="171" t="s">
        <v>161</v>
      </c>
      <c r="H177" s="172">
        <v>1200</v>
      </c>
      <c r="I177" s="173">
        <v>1.6599999999999999</v>
      </c>
      <c r="J177" s="173">
        <f>ROUND(I177*H177,2)</f>
        <v>1992</v>
      </c>
      <c r="K177" s="174"/>
      <c r="L177" s="29"/>
      <c r="M177" s="175" t="s">
        <v>1</v>
      </c>
      <c r="N177" s="176" t="s">
        <v>39</v>
      </c>
      <c r="O177" s="177">
        <v>0</v>
      </c>
      <c r="P177" s="177">
        <f>O177*H177</f>
        <v>0</v>
      </c>
      <c r="Q177" s="177">
        <v>0</v>
      </c>
      <c r="R177" s="177">
        <f>Q177*H177</f>
        <v>0</v>
      </c>
      <c r="S177" s="177">
        <v>0</v>
      </c>
      <c r="T177" s="178">
        <f>S177*H177</f>
        <v>0</v>
      </c>
      <c r="U177" s="28"/>
      <c r="V177" s="28"/>
      <c r="W177" s="28"/>
      <c r="X177" s="28"/>
      <c r="Y177" s="28"/>
      <c r="Z177" s="28"/>
      <c r="AA177" s="28"/>
      <c r="AB177" s="28"/>
      <c r="AC177" s="28"/>
      <c r="AD177" s="28"/>
      <c r="AE177" s="28"/>
      <c r="AR177" s="179" t="s">
        <v>155</v>
      </c>
      <c r="AT177" s="179" t="s">
        <v>151</v>
      </c>
      <c r="AU177" s="179" t="s">
        <v>81</v>
      </c>
      <c r="AY177" s="15" t="s">
        <v>149</v>
      </c>
      <c r="BE177" s="180">
        <f>IF(N177="základná",J177,0)</f>
        <v>0</v>
      </c>
      <c r="BF177" s="180">
        <f>IF(N177="znížená",J177,0)</f>
        <v>1992</v>
      </c>
      <c r="BG177" s="180">
        <f>IF(N177="zákl. prenesená",J177,0)</f>
        <v>0</v>
      </c>
      <c r="BH177" s="180">
        <f>IF(N177="zníž. prenesená",J177,0)</f>
        <v>0</v>
      </c>
      <c r="BI177" s="180">
        <f>IF(N177="nulová",J177,0)</f>
        <v>0</v>
      </c>
      <c r="BJ177" s="15" t="s">
        <v>156</v>
      </c>
      <c r="BK177" s="180">
        <f>ROUND(I177*H177,2)</f>
        <v>1992</v>
      </c>
      <c r="BL177" s="15" t="s">
        <v>155</v>
      </c>
      <c r="BM177" s="179" t="s">
        <v>608</v>
      </c>
    </row>
    <row r="178" s="2" customFormat="1" ht="24.15" customHeight="1">
      <c r="A178" s="28"/>
      <c r="B178" s="167"/>
      <c r="C178" s="168" t="s">
        <v>73</v>
      </c>
      <c r="D178" s="168" t="s">
        <v>151</v>
      </c>
      <c r="E178" s="169" t="s">
        <v>1406</v>
      </c>
      <c r="F178" s="170" t="s">
        <v>1407</v>
      </c>
      <c r="G178" s="171" t="s">
        <v>161</v>
      </c>
      <c r="H178" s="172">
        <v>0</v>
      </c>
      <c r="I178" s="173">
        <v>0</v>
      </c>
      <c r="J178" s="173">
        <f>ROUND(I178*H178,2)</f>
        <v>0</v>
      </c>
      <c r="K178" s="174"/>
      <c r="L178" s="29"/>
      <c r="M178" s="175" t="s">
        <v>1</v>
      </c>
      <c r="N178" s="176" t="s">
        <v>39</v>
      </c>
      <c r="O178" s="177">
        <v>0</v>
      </c>
      <c r="P178" s="177">
        <f>O178*H178</f>
        <v>0</v>
      </c>
      <c r="Q178" s="177">
        <v>0</v>
      </c>
      <c r="R178" s="177">
        <f>Q178*H178</f>
        <v>0</v>
      </c>
      <c r="S178" s="177">
        <v>0</v>
      </c>
      <c r="T178" s="178">
        <f>S178*H178</f>
        <v>0</v>
      </c>
      <c r="U178" s="28"/>
      <c r="V178" s="28"/>
      <c r="W178" s="28"/>
      <c r="X178" s="28"/>
      <c r="Y178" s="28"/>
      <c r="Z178" s="28"/>
      <c r="AA178" s="28"/>
      <c r="AB178" s="28"/>
      <c r="AC178" s="28"/>
      <c r="AD178" s="28"/>
      <c r="AE178" s="28"/>
      <c r="AR178" s="179" t="s">
        <v>155</v>
      </c>
      <c r="AT178" s="179" t="s">
        <v>151</v>
      </c>
      <c r="AU178" s="179" t="s">
        <v>81</v>
      </c>
      <c r="AY178" s="15" t="s">
        <v>149</v>
      </c>
      <c r="BE178" s="180">
        <f>IF(N178="základná",J178,0)</f>
        <v>0</v>
      </c>
      <c r="BF178" s="180">
        <f>IF(N178="znížená",J178,0)</f>
        <v>0</v>
      </c>
      <c r="BG178" s="180">
        <f>IF(N178="zákl. prenesená",J178,0)</f>
        <v>0</v>
      </c>
      <c r="BH178" s="180">
        <f>IF(N178="zníž. prenesená",J178,0)</f>
        <v>0</v>
      </c>
      <c r="BI178" s="180">
        <f>IF(N178="nulová",J178,0)</f>
        <v>0</v>
      </c>
      <c r="BJ178" s="15" t="s">
        <v>156</v>
      </c>
      <c r="BK178" s="180">
        <f>ROUND(I178*H178,2)</f>
        <v>0</v>
      </c>
      <c r="BL178" s="15" t="s">
        <v>155</v>
      </c>
      <c r="BM178" s="179" t="s">
        <v>611</v>
      </c>
    </row>
    <row r="179" s="2" customFormat="1" ht="16.5" customHeight="1">
      <c r="A179" s="28"/>
      <c r="B179" s="167"/>
      <c r="C179" s="168" t="s">
        <v>73</v>
      </c>
      <c r="D179" s="168" t="s">
        <v>151</v>
      </c>
      <c r="E179" s="169" t="s">
        <v>1408</v>
      </c>
      <c r="F179" s="170" t="s">
        <v>1409</v>
      </c>
      <c r="G179" s="171" t="s">
        <v>361</v>
      </c>
      <c r="H179" s="172">
        <v>64</v>
      </c>
      <c r="I179" s="173">
        <v>2.8100000000000001</v>
      </c>
      <c r="J179" s="173">
        <f>ROUND(I179*H179,2)</f>
        <v>179.84</v>
      </c>
      <c r="K179" s="174"/>
      <c r="L179" s="29"/>
      <c r="M179" s="175" t="s">
        <v>1</v>
      </c>
      <c r="N179" s="176" t="s">
        <v>39</v>
      </c>
      <c r="O179" s="177">
        <v>0</v>
      </c>
      <c r="P179" s="177">
        <f>O179*H179</f>
        <v>0</v>
      </c>
      <c r="Q179" s="177">
        <v>0</v>
      </c>
      <c r="R179" s="177">
        <f>Q179*H179</f>
        <v>0</v>
      </c>
      <c r="S179" s="177">
        <v>0</v>
      </c>
      <c r="T179" s="178">
        <f>S179*H179</f>
        <v>0</v>
      </c>
      <c r="U179" s="28"/>
      <c r="V179" s="28"/>
      <c r="W179" s="28"/>
      <c r="X179" s="28"/>
      <c r="Y179" s="28"/>
      <c r="Z179" s="28"/>
      <c r="AA179" s="28"/>
      <c r="AB179" s="28"/>
      <c r="AC179" s="28"/>
      <c r="AD179" s="28"/>
      <c r="AE179" s="28"/>
      <c r="AR179" s="179" t="s">
        <v>155</v>
      </c>
      <c r="AT179" s="179" t="s">
        <v>151</v>
      </c>
      <c r="AU179" s="179" t="s">
        <v>81</v>
      </c>
      <c r="AY179" s="15" t="s">
        <v>149</v>
      </c>
      <c r="BE179" s="180">
        <f>IF(N179="základná",J179,0)</f>
        <v>0</v>
      </c>
      <c r="BF179" s="180">
        <f>IF(N179="znížená",J179,0)</f>
        <v>179.84</v>
      </c>
      <c r="BG179" s="180">
        <f>IF(N179="zákl. prenesená",J179,0)</f>
        <v>0</v>
      </c>
      <c r="BH179" s="180">
        <f>IF(N179="zníž. prenesená",J179,0)</f>
        <v>0</v>
      </c>
      <c r="BI179" s="180">
        <f>IF(N179="nulová",J179,0)</f>
        <v>0</v>
      </c>
      <c r="BJ179" s="15" t="s">
        <v>156</v>
      </c>
      <c r="BK179" s="180">
        <f>ROUND(I179*H179,2)</f>
        <v>179.84</v>
      </c>
      <c r="BL179" s="15" t="s">
        <v>155</v>
      </c>
      <c r="BM179" s="179" t="s">
        <v>615</v>
      </c>
    </row>
    <row r="180" s="2" customFormat="1" ht="16.5" customHeight="1">
      <c r="A180" s="28"/>
      <c r="B180" s="167"/>
      <c r="C180" s="168" t="s">
        <v>73</v>
      </c>
      <c r="D180" s="168" t="s">
        <v>151</v>
      </c>
      <c r="E180" s="169" t="s">
        <v>1410</v>
      </c>
      <c r="F180" s="170" t="s">
        <v>1411</v>
      </c>
      <c r="G180" s="171" t="s">
        <v>361</v>
      </c>
      <c r="H180" s="172">
        <v>100</v>
      </c>
      <c r="I180" s="173">
        <v>3.1000000000000001</v>
      </c>
      <c r="J180" s="173">
        <f>ROUND(I180*H180,2)</f>
        <v>310</v>
      </c>
      <c r="K180" s="174"/>
      <c r="L180" s="29"/>
      <c r="M180" s="175" t="s">
        <v>1</v>
      </c>
      <c r="N180" s="176" t="s">
        <v>39</v>
      </c>
      <c r="O180" s="177">
        <v>0</v>
      </c>
      <c r="P180" s="177">
        <f>O180*H180</f>
        <v>0</v>
      </c>
      <c r="Q180" s="177">
        <v>0</v>
      </c>
      <c r="R180" s="177">
        <f>Q180*H180</f>
        <v>0</v>
      </c>
      <c r="S180" s="177">
        <v>0</v>
      </c>
      <c r="T180" s="178">
        <f>S180*H180</f>
        <v>0</v>
      </c>
      <c r="U180" s="28"/>
      <c r="V180" s="28"/>
      <c r="W180" s="28"/>
      <c r="X180" s="28"/>
      <c r="Y180" s="28"/>
      <c r="Z180" s="28"/>
      <c r="AA180" s="28"/>
      <c r="AB180" s="28"/>
      <c r="AC180" s="28"/>
      <c r="AD180" s="28"/>
      <c r="AE180" s="28"/>
      <c r="AR180" s="179" t="s">
        <v>155</v>
      </c>
      <c r="AT180" s="179" t="s">
        <v>151</v>
      </c>
      <c r="AU180" s="179" t="s">
        <v>81</v>
      </c>
      <c r="AY180" s="15" t="s">
        <v>149</v>
      </c>
      <c r="BE180" s="180">
        <f>IF(N180="základná",J180,0)</f>
        <v>0</v>
      </c>
      <c r="BF180" s="180">
        <f>IF(N180="znížená",J180,0)</f>
        <v>310</v>
      </c>
      <c r="BG180" s="180">
        <f>IF(N180="zákl. prenesená",J180,0)</f>
        <v>0</v>
      </c>
      <c r="BH180" s="180">
        <f>IF(N180="zníž. prenesená",J180,0)</f>
        <v>0</v>
      </c>
      <c r="BI180" s="180">
        <f>IF(N180="nulová",J180,0)</f>
        <v>0</v>
      </c>
      <c r="BJ180" s="15" t="s">
        <v>156</v>
      </c>
      <c r="BK180" s="180">
        <f>ROUND(I180*H180,2)</f>
        <v>310</v>
      </c>
      <c r="BL180" s="15" t="s">
        <v>155</v>
      </c>
      <c r="BM180" s="179" t="s">
        <v>618</v>
      </c>
    </row>
    <row r="181" s="2" customFormat="1" ht="16.5" customHeight="1">
      <c r="A181" s="28"/>
      <c r="B181" s="167"/>
      <c r="C181" s="168" t="s">
        <v>73</v>
      </c>
      <c r="D181" s="168" t="s">
        <v>151</v>
      </c>
      <c r="E181" s="169" t="s">
        <v>1412</v>
      </c>
      <c r="F181" s="170" t="s">
        <v>1413</v>
      </c>
      <c r="G181" s="171" t="s">
        <v>361</v>
      </c>
      <c r="H181" s="172">
        <v>100</v>
      </c>
      <c r="I181" s="173">
        <v>2.6400000000000001</v>
      </c>
      <c r="J181" s="173">
        <f>ROUND(I181*H181,2)</f>
        <v>264</v>
      </c>
      <c r="K181" s="174"/>
      <c r="L181" s="29"/>
      <c r="M181" s="175" t="s">
        <v>1</v>
      </c>
      <c r="N181" s="176" t="s">
        <v>39</v>
      </c>
      <c r="O181" s="177">
        <v>0</v>
      </c>
      <c r="P181" s="177">
        <f>O181*H181</f>
        <v>0</v>
      </c>
      <c r="Q181" s="177">
        <v>0</v>
      </c>
      <c r="R181" s="177">
        <f>Q181*H181</f>
        <v>0</v>
      </c>
      <c r="S181" s="177">
        <v>0</v>
      </c>
      <c r="T181" s="178">
        <f>S181*H181</f>
        <v>0</v>
      </c>
      <c r="U181" s="28"/>
      <c r="V181" s="28"/>
      <c r="W181" s="28"/>
      <c r="X181" s="28"/>
      <c r="Y181" s="28"/>
      <c r="Z181" s="28"/>
      <c r="AA181" s="28"/>
      <c r="AB181" s="28"/>
      <c r="AC181" s="28"/>
      <c r="AD181" s="28"/>
      <c r="AE181" s="28"/>
      <c r="AR181" s="179" t="s">
        <v>155</v>
      </c>
      <c r="AT181" s="179" t="s">
        <v>151</v>
      </c>
      <c r="AU181" s="179" t="s">
        <v>81</v>
      </c>
      <c r="AY181" s="15" t="s">
        <v>149</v>
      </c>
      <c r="BE181" s="180">
        <f>IF(N181="základná",J181,0)</f>
        <v>0</v>
      </c>
      <c r="BF181" s="180">
        <f>IF(N181="znížená",J181,0)</f>
        <v>264</v>
      </c>
      <c r="BG181" s="180">
        <f>IF(N181="zákl. prenesená",J181,0)</f>
        <v>0</v>
      </c>
      <c r="BH181" s="180">
        <f>IF(N181="zníž. prenesená",J181,0)</f>
        <v>0</v>
      </c>
      <c r="BI181" s="180">
        <f>IF(N181="nulová",J181,0)</f>
        <v>0</v>
      </c>
      <c r="BJ181" s="15" t="s">
        <v>156</v>
      </c>
      <c r="BK181" s="180">
        <f>ROUND(I181*H181,2)</f>
        <v>264</v>
      </c>
      <c r="BL181" s="15" t="s">
        <v>155</v>
      </c>
      <c r="BM181" s="179" t="s">
        <v>622</v>
      </c>
    </row>
    <row r="182" s="2" customFormat="1" ht="16.5" customHeight="1">
      <c r="A182" s="28"/>
      <c r="B182" s="167"/>
      <c r="C182" s="168" t="s">
        <v>73</v>
      </c>
      <c r="D182" s="168" t="s">
        <v>151</v>
      </c>
      <c r="E182" s="169" t="s">
        <v>1414</v>
      </c>
      <c r="F182" s="170" t="s">
        <v>1415</v>
      </c>
      <c r="G182" s="171" t="s">
        <v>361</v>
      </c>
      <c r="H182" s="172">
        <v>100</v>
      </c>
      <c r="I182" s="173">
        <v>1.1699999999999999</v>
      </c>
      <c r="J182" s="173">
        <f>ROUND(I182*H182,2)</f>
        <v>117</v>
      </c>
      <c r="K182" s="174"/>
      <c r="L182" s="29"/>
      <c r="M182" s="175" t="s">
        <v>1</v>
      </c>
      <c r="N182" s="176" t="s">
        <v>39</v>
      </c>
      <c r="O182" s="177">
        <v>0</v>
      </c>
      <c r="P182" s="177">
        <f>O182*H182</f>
        <v>0</v>
      </c>
      <c r="Q182" s="177">
        <v>0</v>
      </c>
      <c r="R182" s="177">
        <f>Q182*H182</f>
        <v>0</v>
      </c>
      <c r="S182" s="177">
        <v>0</v>
      </c>
      <c r="T182" s="178">
        <f>S182*H182</f>
        <v>0</v>
      </c>
      <c r="U182" s="28"/>
      <c r="V182" s="28"/>
      <c r="W182" s="28"/>
      <c r="X182" s="28"/>
      <c r="Y182" s="28"/>
      <c r="Z182" s="28"/>
      <c r="AA182" s="28"/>
      <c r="AB182" s="28"/>
      <c r="AC182" s="28"/>
      <c r="AD182" s="28"/>
      <c r="AE182" s="28"/>
      <c r="AR182" s="179" t="s">
        <v>155</v>
      </c>
      <c r="AT182" s="179" t="s">
        <v>151</v>
      </c>
      <c r="AU182" s="179" t="s">
        <v>81</v>
      </c>
      <c r="AY182" s="15" t="s">
        <v>149</v>
      </c>
      <c r="BE182" s="180">
        <f>IF(N182="základná",J182,0)</f>
        <v>0</v>
      </c>
      <c r="BF182" s="180">
        <f>IF(N182="znížená",J182,0)</f>
        <v>117</v>
      </c>
      <c r="BG182" s="180">
        <f>IF(N182="zákl. prenesená",J182,0)</f>
        <v>0</v>
      </c>
      <c r="BH182" s="180">
        <f>IF(N182="zníž. prenesená",J182,0)</f>
        <v>0</v>
      </c>
      <c r="BI182" s="180">
        <f>IF(N182="nulová",J182,0)</f>
        <v>0</v>
      </c>
      <c r="BJ182" s="15" t="s">
        <v>156</v>
      </c>
      <c r="BK182" s="180">
        <f>ROUND(I182*H182,2)</f>
        <v>117</v>
      </c>
      <c r="BL182" s="15" t="s">
        <v>155</v>
      </c>
      <c r="BM182" s="179" t="s">
        <v>625</v>
      </c>
    </row>
    <row r="183" s="2" customFormat="1" ht="21.75" customHeight="1">
      <c r="A183" s="28"/>
      <c r="B183" s="167"/>
      <c r="C183" s="168" t="s">
        <v>73</v>
      </c>
      <c r="D183" s="168" t="s">
        <v>151</v>
      </c>
      <c r="E183" s="169" t="s">
        <v>1416</v>
      </c>
      <c r="F183" s="170" t="s">
        <v>1417</v>
      </c>
      <c r="G183" s="171" t="s">
        <v>361</v>
      </c>
      <c r="H183" s="172">
        <v>80</v>
      </c>
      <c r="I183" s="173">
        <v>1.27</v>
      </c>
      <c r="J183" s="173">
        <f>ROUND(I183*H183,2)</f>
        <v>101.59999999999999</v>
      </c>
      <c r="K183" s="174"/>
      <c r="L183" s="29"/>
      <c r="M183" s="175" t="s">
        <v>1</v>
      </c>
      <c r="N183" s="176" t="s">
        <v>39</v>
      </c>
      <c r="O183" s="177">
        <v>0</v>
      </c>
      <c r="P183" s="177">
        <f>O183*H183</f>
        <v>0</v>
      </c>
      <c r="Q183" s="177">
        <v>0</v>
      </c>
      <c r="R183" s="177">
        <f>Q183*H183</f>
        <v>0</v>
      </c>
      <c r="S183" s="177">
        <v>0</v>
      </c>
      <c r="T183" s="178">
        <f>S183*H183</f>
        <v>0</v>
      </c>
      <c r="U183" s="28"/>
      <c r="V183" s="28"/>
      <c r="W183" s="28"/>
      <c r="X183" s="28"/>
      <c r="Y183" s="28"/>
      <c r="Z183" s="28"/>
      <c r="AA183" s="28"/>
      <c r="AB183" s="28"/>
      <c r="AC183" s="28"/>
      <c r="AD183" s="28"/>
      <c r="AE183" s="28"/>
      <c r="AR183" s="179" t="s">
        <v>155</v>
      </c>
      <c r="AT183" s="179" t="s">
        <v>151</v>
      </c>
      <c r="AU183" s="179" t="s">
        <v>81</v>
      </c>
      <c r="AY183" s="15" t="s">
        <v>149</v>
      </c>
      <c r="BE183" s="180">
        <f>IF(N183="základná",J183,0)</f>
        <v>0</v>
      </c>
      <c r="BF183" s="180">
        <f>IF(N183="znížená",J183,0)</f>
        <v>101.59999999999999</v>
      </c>
      <c r="BG183" s="180">
        <f>IF(N183="zákl. prenesená",J183,0)</f>
        <v>0</v>
      </c>
      <c r="BH183" s="180">
        <f>IF(N183="zníž. prenesená",J183,0)</f>
        <v>0</v>
      </c>
      <c r="BI183" s="180">
        <f>IF(N183="nulová",J183,0)</f>
        <v>0</v>
      </c>
      <c r="BJ183" s="15" t="s">
        <v>156</v>
      </c>
      <c r="BK183" s="180">
        <f>ROUND(I183*H183,2)</f>
        <v>101.59999999999999</v>
      </c>
      <c r="BL183" s="15" t="s">
        <v>155</v>
      </c>
      <c r="BM183" s="179" t="s">
        <v>629</v>
      </c>
    </row>
    <row r="184" s="2" customFormat="1" ht="16.5" customHeight="1">
      <c r="A184" s="28"/>
      <c r="B184" s="167"/>
      <c r="C184" s="168" t="s">
        <v>73</v>
      </c>
      <c r="D184" s="168" t="s">
        <v>151</v>
      </c>
      <c r="E184" s="169" t="s">
        <v>1418</v>
      </c>
      <c r="F184" s="170" t="s">
        <v>1419</v>
      </c>
      <c r="G184" s="171" t="s">
        <v>361</v>
      </c>
      <c r="H184" s="172">
        <v>1200</v>
      </c>
      <c r="I184" s="173">
        <v>2.1600000000000001</v>
      </c>
      <c r="J184" s="173">
        <f>ROUND(I184*H184,2)</f>
        <v>2592</v>
      </c>
      <c r="K184" s="174"/>
      <c r="L184" s="29"/>
      <c r="M184" s="175" t="s">
        <v>1</v>
      </c>
      <c r="N184" s="176" t="s">
        <v>39</v>
      </c>
      <c r="O184" s="177">
        <v>0</v>
      </c>
      <c r="P184" s="177">
        <f>O184*H184</f>
        <v>0</v>
      </c>
      <c r="Q184" s="177">
        <v>0</v>
      </c>
      <c r="R184" s="177">
        <f>Q184*H184</f>
        <v>0</v>
      </c>
      <c r="S184" s="177">
        <v>0</v>
      </c>
      <c r="T184" s="178">
        <f>S184*H184</f>
        <v>0</v>
      </c>
      <c r="U184" s="28"/>
      <c r="V184" s="28"/>
      <c r="W184" s="28"/>
      <c r="X184" s="28"/>
      <c r="Y184" s="28"/>
      <c r="Z184" s="28"/>
      <c r="AA184" s="28"/>
      <c r="AB184" s="28"/>
      <c r="AC184" s="28"/>
      <c r="AD184" s="28"/>
      <c r="AE184" s="28"/>
      <c r="AR184" s="179" t="s">
        <v>155</v>
      </c>
      <c r="AT184" s="179" t="s">
        <v>151</v>
      </c>
      <c r="AU184" s="179" t="s">
        <v>81</v>
      </c>
      <c r="AY184" s="15" t="s">
        <v>149</v>
      </c>
      <c r="BE184" s="180">
        <f>IF(N184="základná",J184,0)</f>
        <v>0</v>
      </c>
      <c r="BF184" s="180">
        <f>IF(N184="znížená",J184,0)</f>
        <v>2592</v>
      </c>
      <c r="BG184" s="180">
        <f>IF(N184="zákl. prenesená",J184,0)</f>
        <v>0</v>
      </c>
      <c r="BH184" s="180">
        <f>IF(N184="zníž. prenesená",J184,0)</f>
        <v>0</v>
      </c>
      <c r="BI184" s="180">
        <f>IF(N184="nulová",J184,0)</f>
        <v>0</v>
      </c>
      <c r="BJ184" s="15" t="s">
        <v>156</v>
      </c>
      <c r="BK184" s="180">
        <f>ROUND(I184*H184,2)</f>
        <v>2592</v>
      </c>
      <c r="BL184" s="15" t="s">
        <v>155</v>
      </c>
      <c r="BM184" s="179" t="s">
        <v>632</v>
      </c>
    </row>
    <row r="185" s="12" customFormat="1" ht="25.92" customHeight="1">
      <c r="A185" s="12"/>
      <c r="B185" s="157"/>
      <c r="C185" s="12"/>
      <c r="D185" s="158" t="s">
        <v>72</v>
      </c>
      <c r="E185" s="159" t="s">
        <v>245</v>
      </c>
      <c r="F185" s="159" t="s">
        <v>1420</v>
      </c>
      <c r="G185" s="12"/>
      <c r="H185" s="12"/>
      <c r="I185" s="12"/>
      <c r="J185" s="160">
        <f>BK185</f>
        <v>79221.779999999999</v>
      </c>
      <c r="K185" s="12"/>
      <c r="L185" s="157"/>
      <c r="M185" s="161"/>
      <c r="N185" s="162"/>
      <c r="O185" s="162"/>
      <c r="P185" s="163">
        <f>SUM(P186:P192)</f>
        <v>0</v>
      </c>
      <c r="Q185" s="162"/>
      <c r="R185" s="163">
        <f>SUM(R186:R192)</f>
        <v>0</v>
      </c>
      <c r="S185" s="162"/>
      <c r="T185" s="164">
        <f>SUM(T186:T192)</f>
        <v>0</v>
      </c>
      <c r="U185" s="12"/>
      <c r="V185" s="12"/>
      <c r="W185" s="12"/>
      <c r="X185" s="12"/>
      <c r="Y185" s="12"/>
      <c r="Z185" s="12"/>
      <c r="AA185" s="12"/>
      <c r="AB185" s="12"/>
      <c r="AC185" s="12"/>
      <c r="AD185" s="12"/>
      <c r="AE185" s="12"/>
      <c r="AR185" s="158" t="s">
        <v>81</v>
      </c>
      <c r="AT185" s="165" t="s">
        <v>72</v>
      </c>
      <c r="AU185" s="165" t="s">
        <v>73</v>
      </c>
      <c r="AY185" s="158" t="s">
        <v>149</v>
      </c>
      <c r="BK185" s="166">
        <f>SUM(BK186:BK192)</f>
        <v>79221.779999999999</v>
      </c>
    </row>
    <row r="186" s="2" customFormat="1" ht="16.5" customHeight="1">
      <c r="A186" s="28"/>
      <c r="B186" s="167"/>
      <c r="C186" s="168" t="s">
        <v>73</v>
      </c>
      <c r="D186" s="168" t="s">
        <v>151</v>
      </c>
      <c r="E186" s="169" t="s">
        <v>1421</v>
      </c>
      <c r="F186" s="170" t="s">
        <v>1422</v>
      </c>
      <c r="G186" s="171" t="s">
        <v>361</v>
      </c>
      <c r="H186" s="172">
        <v>20</v>
      </c>
      <c r="I186" s="173">
        <v>2002.46</v>
      </c>
      <c r="J186" s="173">
        <f>ROUND(I186*H186,2)</f>
        <v>40049.199999999997</v>
      </c>
      <c r="K186" s="174"/>
      <c r="L186" s="29"/>
      <c r="M186" s="175" t="s">
        <v>1</v>
      </c>
      <c r="N186" s="176" t="s">
        <v>39</v>
      </c>
      <c r="O186" s="177">
        <v>0</v>
      </c>
      <c r="P186" s="177">
        <f>O186*H186</f>
        <v>0</v>
      </c>
      <c r="Q186" s="177">
        <v>0</v>
      </c>
      <c r="R186" s="177">
        <f>Q186*H186</f>
        <v>0</v>
      </c>
      <c r="S186" s="177">
        <v>0</v>
      </c>
      <c r="T186" s="178">
        <f>S186*H186</f>
        <v>0</v>
      </c>
      <c r="U186" s="28"/>
      <c r="V186" s="28"/>
      <c r="W186" s="28"/>
      <c r="X186" s="28"/>
      <c r="Y186" s="28"/>
      <c r="Z186" s="28"/>
      <c r="AA186" s="28"/>
      <c r="AB186" s="28"/>
      <c r="AC186" s="28"/>
      <c r="AD186" s="28"/>
      <c r="AE186" s="28"/>
      <c r="AR186" s="179" t="s">
        <v>155</v>
      </c>
      <c r="AT186" s="179" t="s">
        <v>151</v>
      </c>
      <c r="AU186" s="179" t="s">
        <v>81</v>
      </c>
      <c r="AY186" s="15" t="s">
        <v>149</v>
      </c>
      <c r="BE186" s="180">
        <f>IF(N186="základná",J186,0)</f>
        <v>0</v>
      </c>
      <c r="BF186" s="180">
        <f>IF(N186="znížená",J186,0)</f>
        <v>40049.199999999997</v>
      </c>
      <c r="BG186" s="180">
        <f>IF(N186="zákl. prenesená",J186,0)</f>
        <v>0</v>
      </c>
      <c r="BH186" s="180">
        <f>IF(N186="zníž. prenesená",J186,0)</f>
        <v>0</v>
      </c>
      <c r="BI186" s="180">
        <f>IF(N186="nulová",J186,0)</f>
        <v>0</v>
      </c>
      <c r="BJ186" s="15" t="s">
        <v>156</v>
      </c>
      <c r="BK186" s="180">
        <f>ROUND(I186*H186,2)</f>
        <v>40049.199999999997</v>
      </c>
      <c r="BL186" s="15" t="s">
        <v>155</v>
      </c>
      <c r="BM186" s="179" t="s">
        <v>636</v>
      </c>
    </row>
    <row r="187" s="2" customFormat="1" ht="16.5" customHeight="1">
      <c r="A187" s="28"/>
      <c r="B187" s="167"/>
      <c r="C187" s="168" t="s">
        <v>73</v>
      </c>
      <c r="D187" s="168" t="s">
        <v>151</v>
      </c>
      <c r="E187" s="169" t="s">
        <v>1423</v>
      </c>
      <c r="F187" s="170" t="s">
        <v>1424</v>
      </c>
      <c r="G187" s="171" t="s">
        <v>361</v>
      </c>
      <c r="H187" s="172">
        <v>20</v>
      </c>
      <c r="I187" s="173">
        <v>170.94</v>
      </c>
      <c r="J187" s="173">
        <f>ROUND(I187*H187,2)</f>
        <v>3418.8000000000002</v>
      </c>
      <c r="K187" s="174"/>
      <c r="L187" s="29"/>
      <c r="M187" s="175" t="s">
        <v>1</v>
      </c>
      <c r="N187" s="176" t="s">
        <v>39</v>
      </c>
      <c r="O187" s="177">
        <v>0</v>
      </c>
      <c r="P187" s="177">
        <f>O187*H187</f>
        <v>0</v>
      </c>
      <c r="Q187" s="177">
        <v>0</v>
      </c>
      <c r="R187" s="177">
        <f>Q187*H187</f>
        <v>0</v>
      </c>
      <c r="S187" s="177">
        <v>0</v>
      </c>
      <c r="T187" s="178">
        <f>S187*H187</f>
        <v>0</v>
      </c>
      <c r="U187" s="28"/>
      <c r="V187" s="28"/>
      <c r="W187" s="28"/>
      <c r="X187" s="28"/>
      <c r="Y187" s="28"/>
      <c r="Z187" s="28"/>
      <c r="AA187" s="28"/>
      <c r="AB187" s="28"/>
      <c r="AC187" s="28"/>
      <c r="AD187" s="28"/>
      <c r="AE187" s="28"/>
      <c r="AR187" s="179" t="s">
        <v>155</v>
      </c>
      <c r="AT187" s="179" t="s">
        <v>151</v>
      </c>
      <c r="AU187" s="179" t="s">
        <v>81</v>
      </c>
      <c r="AY187" s="15" t="s">
        <v>149</v>
      </c>
      <c r="BE187" s="180">
        <f>IF(N187="základná",J187,0)</f>
        <v>0</v>
      </c>
      <c r="BF187" s="180">
        <f>IF(N187="znížená",J187,0)</f>
        <v>3418.8000000000002</v>
      </c>
      <c r="BG187" s="180">
        <f>IF(N187="zákl. prenesená",J187,0)</f>
        <v>0</v>
      </c>
      <c r="BH187" s="180">
        <f>IF(N187="zníž. prenesená",J187,0)</f>
        <v>0</v>
      </c>
      <c r="BI187" s="180">
        <f>IF(N187="nulová",J187,0)</f>
        <v>0</v>
      </c>
      <c r="BJ187" s="15" t="s">
        <v>156</v>
      </c>
      <c r="BK187" s="180">
        <f>ROUND(I187*H187,2)</f>
        <v>3418.8000000000002</v>
      </c>
      <c r="BL187" s="15" t="s">
        <v>155</v>
      </c>
      <c r="BM187" s="179" t="s">
        <v>639</v>
      </c>
    </row>
    <row r="188" s="2" customFormat="1" ht="16.5" customHeight="1">
      <c r="A188" s="28"/>
      <c r="B188" s="167"/>
      <c r="C188" s="168" t="s">
        <v>73</v>
      </c>
      <c r="D188" s="168" t="s">
        <v>151</v>
      </c>
      <c r="E188" s="169" t="s">
        <v>1425</v>
      </c>
      <c r="F188" s="170" t="s">
        <v>1426</v>
      </c>
      <c r="G188" s="171" t="s">
        <v>361</v>
      </c>
      <c r="H188" s="172">
        <v>100</v>
      </c>
      <c r="I188" s="173">
        <v>110.24</v>
      </c>
      <c r="J188" s="173">
        <f>ROUND(I188*H188,2)</f>
        <v>11024</v>
      </c>
      <c r="K188" s="174"/>
      <c r="L188" s="29"/>
      <c r="M188" s="175" t="s">
        <v>1</v>
      </c>
      <c r="N188" s="176" t="s">
        <v>39</v>
      </c>
      <c r="O188" s="177">
        <v>0</v>
      </c>
      <c r="P188" s="177">
        <f>O188*H188</f>
        <v>0</v>
      </c>
      <c r="Q188" s="177">
        <v>0</v>
      </c>
      <c r="R188" s="177">
        <f>Q188*H188</f>
        <v>0</v>
      </c>
      <c r="S188" s="177">
        <v>0</v>
      </c>
      <c r="T188" s="178">
        <f>S188*H188</f>
        <v>0</v>
      </c>
      <c r="U188" s="28"/>
      <c r="V188" s="28"/>
      <c r="W188" s="28"/>
      <c r="X188" s="28"/>
      <c r="Y188" s="28"/>
      <c r="Z188" s="28"/>
      <c r="AA188" s="28"/>
      <c r="AB188" s="28"/>
      <c r="AC188" s="28"/>
      <c r="AD188" s="28"/>
      <c r="AE188" s="28"/>
      <c r="AR188" s="179" t="s">
        <v>155</v>
      </c>
      <c r="AT188" s="179" t="s">
        <v>151</v>
      </c>
      <c r="AU188" s="179" t="s">
        <v>81</v>
      </c>
      <c r="AY188" s="15" t="s">
        <v>149</v>
      </c>
      <c r="BE188" s="180">
        <f>IF(N188="základná",J188,0)</f>
        <v>0</v>
      </c>
      <c r="BF188" s="180">
        <f>IF(N188="znížená",J188,0)</f>
        <v>11024</v>
      </c>
      <c r="BG188" s="180">
        <f>IF(N188="zákl. prenesená",J188,0)</f>
        <v>0</v>
      </c>
      <c r="BH188" s="180">
        <f>IF(N188="zníž. prenesená",J188,0)</f>
        <v>0</v>
      </c>
      <c r="BI188" s="180">
        <f>IF(N188="nulová",J188,0)</f>
        <v>0</v>
      </c>
      <c r="BJ188" s="15" t="s">
        <v>156</v>
      </c>
      <c r="BK188" s="180">
        <f>ROUND(I188*H188,2)</f>
        <v>11024</v>
      </c>
      <c r="BL188" s="15" t="s">
        <v>155</v>
      </c>
      <c r="BM188" s="179" t="s">
        <v>643</v>
      </c>
    </row>
    <row r="189" s="2" customFormat="1" ht="16.5" customHeight="1">
      <c r="A189" s="28"/>
      <c r="B189" s="167"/>
      <c r="C189" s="168" t="s">
        <v>73</v>
      </c>
      <c r="D189" s="168" t="s">
        <v>151</v>
      </c>
      <c r="E189" s="169" t="s">
        <v>1427</v>
      </c>
      <c r="F189" s="170" t="s">
        <v>1428</v>
      </c>
      <c r="G189" s="171" t="s">
        <v>361</v>
      </c>
      <c r="H189" s="172">
        <v>16</v>
      </c>
      <c r="I189" s="173">
        <v>948.78999999999996</v>
      </c>
      <c r="J189" s="173">
        <f>ROUND(I189*H189,2)</f>
        <v>15180.639999999999</v>
      </c>
      <c r="K189" s="174"/>
      <c r="L189" s="29"/>
      <c r="M189" s="175" t="s">
        <v>1</v>
      </c>
      <c r="N189" s="176" t="s">
        <v>39</v>
      </c>
      <c r="O189" s="177">
        <v>0</v>
      </c>
      <c r="P189" s="177">
        <f>O189*H189</f>
        <v>0</v>
      </c>
      <c r="Q189" s="177">
        <v>0</v>
      </c>
      <c r="R189" s="177">
        <f>Q189*H189</f>
        <v>0</v>
      </c>
      <c r="S189" s="177">
        <v>0</v>
      </c>
      <c r="T189" s="178">
        <f>S189*H189</f>
        <v>0</v>
      </c>
      <c r="U189" s="28"/>
      <c r="V189" s="28"/>
      <c r="W189" s="28"/>
      <c r="X189" s="28"/>
      <c r="Y189" s="28"/>
      <c r="Z189" s="28"/>
      <c r="AA189" s="28"/>
      <c r="AB189" s="28"/>
      <c r="AC189" s="28"/>
      <c r="AD189" s="28"/>
      <c r="AE189" s="28"/>
      <c r="AR189" s="179" t="s">
        <v>155</v>
      </c>
      <c r="AT189" s="179" t="s">
        <v>151</v>
      </c>
      <c r="AU189" s="179" t="s">
        <v>81</v>
      </c>
      <c r="AY189" s="15" t="s">
        <v>149</v>
      </c>
      <c r="BE189" s="180">
        <f>IF(N189="základná",J189,0)</f>
        <v>0</v>
      </c>
      <c r="BF189" s="180">
        <f>IF(N189="znížená",J189,0)</f>
        <v>15180.639999999999</v>
      </c>
      <c r="BG189" s="180">
        <f>IF(N189="zákl. prenesená",J189,0)</f>
        <v>0</v>
      </c>
      <c r="BH189" s="180">
        <f>IF(N189="zníž. prenesená",J189,0)</f>
        <v>0</v>
      </c>
      <c r="BI189" s="180">
        <f>IF(N189="nulová",J189,0)</f>
        <v>0</v>
      </c>
      <c r="BJ189" s="15" t="s">
        <v>156</v>
      </c>
      <c r="BK189" s="180">
        <f>ROUND(I189*H189,2)</f>
        <v>15180.639999999999</v>
      </c>
      <c r="BL189" s="15" t="s">
        <v>155</v>
      </c>
      <c r="BM189" s="179" t="s">
        <v>646</v>
      </c>
    </row>
    <row r="190" s="2" customFormat="1" ht="37.8" customHeight="1">
      <c r="A190" s="28"/>
      <c r="B190" s="167"/>
      <c r="C190" s="168" t="s">
        <v>73</v>
      </c>
      <c r="D190" s="168" t="s">
        <v>151</v>
      </c>
      <c r="E190" s="169" t="s">
        <v>1429</v>
      </c>
      <c r="F190" s="170" t="s">
        <v>1430</v>
      </c>
      <c r="G190" s="171" t="s">
        <v>361</v>
      </c>
      <c r="H190" s="172">
        <v>3</v>
      </c>
      <c r="I190" s="173">
        <v>2168.6399999999999</v>
      </c>
      <c r="J190" s="173">
        <f>ROUND(I190*H190,2)</f>
        <v>6505.9200000000001</v>
      </c>
      <c r="K190" s="174"/>
      <c r="L190" s="29"/>
      <c r="M190" s="175" t="s">
        <v>1</v>
      </c>
      <c r="N190" s="176" t="s">
        <v>39</v>
      </c>
      <c r="O190" s="177">
        <v>0</v>
      </c>
      <c r="P190" s="177">
        <f>O190*H190</f>
        <v>0</v>
      </c>
      <c r="Q190" s="177">
        <v>0</v>
      </c>
      <c r="R190" s="177">
        <f>Q190*H190</f>
        <v>0</v>
      </c>
      <c r="S190" s="177">
        <v>0</v>
      </c>
      <c r="T190" s="178">
        <f>S190*H190</f>
        <v>0</v>
      </c>
      <c r="U190" s="28"/>
      <c r="V190" s="28"/>
      <c r="W190" s="28"/>
      <c r="X190" s="28"/>
      <c r="Y190" s="28"/>
      <c r="Z190" s="28"/>
      <c r="AA190" s="28"/>
      <c r="AB190" s="28"/>
      <c r="AC190" s="28"/>
      <c r="AD190" s="28"/>
      <c r="AE190" s="28"/>
      <c r="AR190" s="179" t="s">
        <v>155</v>
      </c>
      <c r="AT190" s="179" t="s">
        <v>151</v>
      </c>
      <c r="AU190" s="179" t="s">
        <v>81</v>
      </c>
      <c r="AY190" s="15" t="s">
        <v>149</v>
      </c>
      <c r="BE190" s="180">
        <f>IF(N190="základná",J190,0)</f>
        <v>0</v>
      </c>
      <c r="BF190" s="180">
        <f>IF(N190="znížená",J190,0)</f>
        <v>6505.9200000000001</v>
      </c>
      <c r="BG190" s="180">
        <f>IF(N190="zákl. prenesená",J190,0)</f>
        <v>0</v>
      </c>
      <c r="BH190" s="180">
        <f>IF(N190="zníž. prenesená",J190,0)</f>
        <v>0</v>
      </c>
      <c r="BI190" s="180">
        <f>IF(N190="nulová",J190,0)</f>
        <v>0</v>
      </c>
      <c r="BJ190" s="15" t="s">
        <v>156</v>
      </c>
      <c r="BK190" s="180">
        <f>ROUND(I190*H190,2)</f>
        <v>6505.9200000000001</v>
      </c>
      <c r="BL190" s="15" t="s">
        <v>155</v>
      </c>
      <c r="BM190" s="179" t="s">
        <v>650</v>
      </c>
    </row>
    <row r="191" s="2" customFormat="1" ht="16.5" customHeight="1">
      <c r="A191" s="28"/>
      <c r="B191" s="167"/>
      <c r="C191" s="168" t="s">
        <v>73</v>
      </c>
      <c r="D191" s="168" t="s">
        <v>151</v>
      </c>
      <c r="E191" s="169" t="s">
        <v>1431</v>
      </c>
      <c r="F191" s="170" t="s">
        <v>1432</v>
      </c>
      <c r="G191" s="171" t="s">
        <v>361</v>
      </c>
      <c r="H191" s="172">
        <v>118</v>
      </c>
      <c r="I191" s="173">
        <v>14.140000000000001</v>
      </c>
      <c r="J191" s="173">
        <f>ROUND(I191*H191,2)</f>
        <v>1668.52</v>
      </c>
      <c r="K191" s="174"/>
      <c r="L191" s="29"/>
      <c r="M191" s="175" t="s">
        <v>1</v>
      </c>
      <c r="N191" s="176" t="s">
        <v>39</v>
      </c>
      <c r="O191" s="177">
        <v>0</v>
      </c>
      <c r="P191" s="177">
        <f>O191*H191</f>
        <v>0</v>
      </c>
      <c r="Q191" s="177">
        <v>0</v>
      </c>
      <c r="R191" s="177">
        <f>Q191*H191</f>
        <v>0</v>
      </c>
      <c r="S191" s="177">
        <v>0</v>
      </c>
      <c r="T191" s="178">
        <f>S191*H191</f>
        <v>0</v>
      </c>
      <c r="U191" s="28"/>
      <c r="V191" s="28"/>
      <c r="W191" s="28"/>
      <c r="X191" s="28"/>
      <c r="Y191" s="28"/>
      <c r="Z191" s="28"/>
      <c r="AA191" s="28"/>
      <c r="AB191" s="28"/>
      <c r="AC191" s="28"/>
      <c r="AD191" s="28"/>
      <c r="AE191" s="28"/>
      <c r="AR191" s="179" t="s">
        <v>155</v>
      </c>
      <c r="AT191" s="179" t="s">
        <v>151</v>
      </c>
      <c r="AU191" s="179" t="s">
        <v>81</v>
      </c>
      <c r="AY191" s="15" t="s">
        <v>149</v>
      </c>
      <c r="BE191" s="180">
        <f>IF(N191="základná",J191,0)</f>
        <v>0</v>
      </c>
      <c r="BF191" s="180">
        <f>IF(N191="znížená",J191,0)</f>
        <v>1668.52</v>
      </c>
      <c r="BG191" s="180">
        <f>IF(N191="zákl. prenesená",J191,0)</f>
        <v>0</v>
      </c>
      <c r="BH191" s="180">
        <f>IF(N191="zníž. prenesená",J191,0)</f>
        <v>0</v>
      </c>
      <c r="BI191" s="180">
        <f>IF(N191="nulová",J191,0)</f>
        <v>0</v>
      </c>
      <c r="BJ191" s="15" t="s">
        <v>156</v>
      </c>
      <c r="BK191" s="180">
        <f>ROUND(I191*H191,2)</f>
        <v>1668.52</v>
      </c>
      <c r="BL191" s="15" t="s">
        <v>155</v>
      </c>
      <c r="BM191" s="179" t="s">
        <v>653</v>
      </c>
    </row>
    <row r="192" s="2" customFormat="1" ht="16.5" customHeight="1">
      <c r="A192" s="28"/>
      <c r="B192" s="167"/>
      <c r="C192" s="168" t="s">
        <v>73</v>
      </c>
      <c r="D192" s="168" t="s">
        <v>151</v>
      </c>
      <c r="E192" s="169" t="s">
        <v>1433</v>
      </c>
      <c r="F192" s="170" t="s">
        <v>1434</v>
      </c>
      <c r="G192" s="171" t="s">
        <v>361</v>
      </c>
      <c r="H192" s="172">
        <v>59</v>
      </c>
      <c r="I192" s="173">
        <v>23.300000000000001</v>
      </c>
      <c r="J192" s="173">
        <f>ROUND(I192*H192,2)</f>
        <v>1374.7000000000001</v>
      </c>
      <c r="K192" s="174"/>
      <c r="L192" s="29"/>
      <c r="M192" s="175" t="s">
        <v>1</v>
      </c>
      <c r="N192" s="176" t="s">
        <v>39</v>
      </c>
      <c r="O192" s="177">
        <v>0</v>
      </c>
      <c r="P192" s="177">
        <f>O192*H192</f>
        <v>0</v>
      </c>
      <c r="Q192" s="177">
        <v>0</v>
      </c>
      <c r="R192" s="177">
        <f>Q192*H192</f>
        <v>0</v>
      </c>
      <c r="S192" s="177">
        <v>0</v>
      </c>
      <c r="T192" s="178">
        <f>S192*H192</f>
        <v>0</v>
      </c>
      <c r="U192" s="28"/>
      <c r="V192" s="28"/>
      <c r="W192" s="28"/>
      <c r="X192" s="28"/>
      <c r="Y192" s="28"/>
      <c r="Z192" s="28"/>
      <c r="AA192" s="28"/>
      <c r="AB192" s="28"/>
      <c r="AC192" s="28"/>
      <c r="AD192" s="28"/>
      <c r="AE192" s="28"/>
      <c r="AR192" s="179" t="s">
        <v>155</v>
      </c>
      <c r="AT192" s="179" t="s">
        <v>151</v>
      </c>
      <c r="AU192" s="179" t="s">
        <v>81</v>
      </c>
      <c r="AY192" s="15" t="s">
        <v>149</v>
      </c>
      <c r="BE192" s="180">
        <f>IF(N192="základná",J192,0)</f>
        <v>0</v>
      </c>
      <c r="BF192" s="180">
        <f>IF(N192="znížená",J192,0)</f>
        <v>1374.7000000000001</v>
      </c>
      <c r="BG192" s="180">
        <f>IF(N192="zákl. prenesená",J192,0)</f>
        <v>0</v>
      </c>
      <c r="BH192" s="180">
        <f>IF(N192="zníž. prenesená",J192,0)</f>
        <v>0</v>
      </c>
      <c r="BI192" s="180">
        <f>IF(N192="nulová",J192,0)</f>
        <v>0</v>
      </c>
      <c r="BJ192" s="15" t="s">
        <v>156</v>
      </c>
      <c r="BK192" s="180">
        <f>ROUND(I192*H192,2)</f>
        <v>1374.7000000000001</v>
      </c>
      <c r="BL192" s="15" t="s">
        <v>155</v>
      </c>
      <c r="BM192" s="179" t="s">
        <v>657</v>
      </c>
    </row>
    <row r="193" s="12" customFormat="1" ht="25.92" customHeight="1">
      <c r="A193" s="12"/>
      <c r="B193" s="157"/>
      <c r="C193" s="12"/>
      <c r="D193" s="158" t="s">
        <v>72</v>
      </c>
      <c r="E193" s="159" t="s">
        <v>188</v>
      </c>
      <c r="F193" s="159" t="s">
        <v>1333</v>
      </c>
      <c r="G193" s="12"/>
      <c r="H193" s="12"/>
      <c r="I193" s="12"/>
      <c r="J193" s="160">
        <f>BK193</f>
        <v>17753.339999999997</v>
      </c>
      <c r="K193" s="12"/>
      <c r="L193" s="157"/>
      <c r="M193" s="161"/>
      <c r="N193" s="162"/>
      <c r="O193" s="162"/>
      <c r="P193" s="163">
        <f>SUM(P194:P198)</f>
        <v>0</v>
      </c>
      <c r="Q193" s="162"/>
      <c r="R193" s="163">
        <f>SUM(R194:R198)</f>
        <v>0</v>
      </c>
      <c r="S193" s="162"/>
      <c r="T193" s="164">
        <f>SUM(T194:T198)</f>
        <v>0</v>
      </c>
      <c r="U193" s="12"/>
      <c r="V193" s="12"/>
      <c r="W193" s="12"/>
      <c r="X193" s="12"/>
      <c r="Y193" s="12"/>
      <c r="Z193" s="12"/>
      <c r="AA193" s="12"/>
      <c r="AB193" s="12"/>
      <c r="AC193" s="12"/>
      <c r="AD193" s="12"/>
      <c r="AE193" s="12"/>
      <c r="AR193" s="158" t="s">
        <v>81</v>
      </c>
      <c r="AT193" s="165" t="s">
        <v>72</v>
      </c>
      <c r="AU193" s="165" t="s">
        <v>73</v>
      </c>
      <c r="AY193" s="158" t="s">
        <v>149</v>
      </c>
      <c r="BK193" s="166">
        <f>SUM(BK194:BK198)</f>
        <v>17753.339999999997</v>
      </c>
    </row>
    <row r="194" s="2" customFormat="1" ht="16.5" customHeight="1">
      <c r="A194" s="28"/>
      <c r="B194" s="167"/>
      <c r="C194" s="168" t="s">
        <v>73</v>
      </c>
      <c r="D194" s="168" t="s">
        <v>151</v>
      </c>
      <c r="E194" s="169" t="s">
        <v>1435</v>
      </c>
      <c r="F194" s="170" t="s">
        <v>1436</v>
      </c>
      <c r="G194" s="171" t="s">
        <v>361</v>
      </c>
      <c r="H194" s="172">
        <v>13</v>
      </c>
      <c r="I194" s="173">
        <v>580.05999999999995</v>
      </c>
      <c r="J194" s="173">
        <f>ROUND(I194*H194,2)</f>
        <v>7540.7799999999997</v>
      </c>
      <c r="K194" s="174"/>
      <c r="L194" s="29"/>
      <c r="M194" s="175" t="s">
        <v>1</v>
      </c>
      <c r="N194" s="176" t="s">
        <v>39</v>
      </c>
      <c r="O194" s="177">
        <v>0</v>
      </c>
      <c r="P194" s="177">
        <f>O194*H194</f>
        <v>0</v>
      </c>
      <c r="Q194" s="177">
        <v>0</v>
      </c>
      <c r="R194" s="177">
        <f>Q194*H194</f>
        <v>0</v>
      </c>
      <c r="S194" s="177">
        <v>0</v>
      </c>
      <c r="T194" s="178">
        <f>S194*H194</f>
        <v>0</v>
      </c>
      <c r="U194" s="28"/>
      <c r="V194" s="28"/>
      <c r="W194" s="28"/>
      <c r="X194" s="28"/>
      <c r="Y194" s="28"/>
      <c r="Z194" s="28"/>
      <c r="AA194" s="28"/>
      <c r="AB194" s="28"/>
      <c r="AC194" s="28"/>
      <c r="AD194" s="28"/>
      <c r="AE194" s="28"/>
      <c r="AR194" s="179" t="s">
        <v>155</v>
      </c>
      <c r="AT194" s="179" t="s">
        <v>151</v>
      </c>
      <c r="AU194" s="179" t="s">
        <v>81</v>
      </c>
      <c r="AY194" s="15" t="s">
        <v>149</v>
      </c>
      <c r="BE194" s="180">
        <f>IF(N194="základná",J194,0)</f>
        <v>0</v>
      </c>
      <c r="BF194" s="180">
        <f>IF(N194="znížená",J194,0)</f>
        <v>7540.7799999999997</v>
      </c>
      <c r="BG194" s="180">
        <f>IF(N194="zákl. prenesená",J194,0)</f>
        <v>0</v>
      </c>
      <c r="BH194" s="180">
        <f>IF(N194="zníž. prenesená",J194,0)</f>
        <v>0</v>
      </c>
      <c r="BI194" s="180">
        <f>IF(N194="nulová",J194,0)</f>
        <v>0</v>
      </c>
      <c r="BJ194" s="15" t="s">
        <v>156</v>
      </c>
      <c r="BK194" s="180">
        <f>ROUND(I194*H194,2)</f>
        <v>7540.7799999999997</v>
      </c>
      <c r="BL194" s="15" t="s">
        <v>155</v>
      </c>
      <c r="BM194" s="179" t="s">
        <v>660</v>
      </c>
    </row>
    <row r="195" s="2" customFormat="1" ht="16.5" customHeight="1">
      <c r="A195" s="28"/>
      <c r="B195" s="167"/>
      <c r="C195" s="168" t="s">
        <v>73</v>
      </c>
      <c r="D195" s="168" t="s">
        <v>151</v>
      </c>
      <c r="E195" s="169" t="s">
        <v>1437</v>
      </c>
      <c r="F195" s="170" t="s">
        <v>1438</v>
      </c>
      <c r="G195" s="171" t="s">
        <v>361</v>
      </c>
      <c r="H195" s="172">
        <v>12</v>
      </c>
      <c r="I195" s="173">
        <v>481.95999999999998</v>
      </c>
      <c r="J195" s="173">
        <f>ROUND(I195*H195,2)</f>
        <v>5783.5200000000004</v>
      </c>
      <c r="K195" s="174"/>
      <c r="L195" s="29"/>
      <c r="M195" s="175" t="s">
        <v>1</v>
      </c>
      <c r="N195" s="176" t="s">
        <v>39</v>
      </c>
      <c r="O195" s="177">
        <v>0</v>
      </c>
      <c r="P195" s="177">
        <f>O195*H195</f>
        <v>0</v>
      </c>
      <c r="Q195" s="177">
        <v>0</v>
      </c>
      <c r="R195" s="177">
        <f>Q195*H195</f>
        <v>0</v>
      </c>
      <c r="S195" s="177">
        <v>0</v>
      </c>
      <c r="T195" s="178">
        <f>S195*H195</f>
        <v>0</v>
      </c>
      <c r="U195" s="28"/>
      <c r="V195" s="28"/>
      <c r="W195" s="28"/>
      <c r="X195" s="28"/>
      <c r="Y195" s="28"/>
      <c r="Z195" s="28"/>
      <c r="AA195" s="28"/>
      <c r="AB195" s="28"/>
      <c r="AC195" s="28"/>
      <c r="AD195" s="28"/>
      <c r="AE195" s="28"/>
      <c r="AR195" s="179" t="s">
        <v>155</v>
      </c>
      <c r="AT195" s="179" t="s">
        <v>151</v>
      </c>
      <c r="AU195" s="179" t="s">
        <v>81</v>
      </c>
      <c r="AY195" s="15" t="s">
        <v>149</v>
      </c>
      <c r="BE195" s="180">
        <f>IF(N195="základná",J195,0)</f>
        <v>0</v>
      </c>
      <c r="BF195" s="180">
        <f>IF(N195="znížená",J195,0)</f>
        <v>5783.5200000000004</v>
      </c>
      <c r="BG195" s="180">
        <f>IF(N195="zákl. prenesená",J195,0)</f>
        <v>0</v>
      </c>
      <c r="BH195" s="180">
        <f>IF(N195="zníž. prenesená",J195,0)</f>
        <v>0</v>
      </c>
      <c r="BI195" s="180">
        <f>IF(N195="nulová",J195,0)</f>
        <v>0</v>
      </c>
      <c r="BJ195" s="15" t="s">
        <v>156</v>
      </c>
      <c r="BK195" s="180">
        <f>ROUND(I195*H195,2)</f>
        <v>5783.5200000000004</v>
      </c>
      <c r="BL195" s="15" t="s">
        <v>155</v>
      </c>
      <c r="BM195" s="179" t="s">
        <v>664</v>
      </c>
    </row>
    <row r="196" s="2" customFormat="1" ht="24.15" customHeight="1">
      <c r="A196" s="28"/>
      <c r="B196" s="167"/>
      <c r="C196" s="168" t="s">
        <v>73</v>
      </c>
      <c r="D196" s="168" t="s">
        <v>151</v>
      </c>
      <c r="E196" s="169" t="s">
        <v>1439</v>
      </c>
      <c r="F196" s="170" t="s">
        <v>1440</v>
      </c>
      <c r="G196" s="171" t="s">
        <v>361</v>
      </c>
      <c r="H196" s="172">
        <v>28</v>
      </c>
      <c r="I196" s="173">
        <v>44.07</v>
      </c>
      <c r="J196" s="173">
        <f>ROUND(I196*H196,2)</f>
        <v>1233.96</v>
      </c>
      <c r="K196" s="174"/>
      <c r="L196" s="29"/>
      <c r="M196" s="175" t="s">
        <v>1</v>
      </c>
      <c r="N196" s="176" t="s">
        <v>39</v>
      </c>
      <c r="O196" s="177">
        <v>0</v>
      </c>
      <c r="P196" s="177">
        <f>O196*H196</f>
        <v>0</v>
      </c>
      <c r="Q196" s="177">
        <v>0</v>
      </c>
      <c r="R196" s="177">
        <f>Q196*H196</f>
        <v>0</v>
      </c>
      <c r="S196" s="177">
        <v>0</v>
      </c>
      <c r="T196" s="178">
        <f>S196*H196</f>
        <v>0</v>
      </c>
      <c r="U196" s="28"/>
      <c r="V196" s="28"/>
      <c r="W196" s="28"/>
      <c r="X196" s="28"/>
      <c r="Y196" s="28"/>
      <c r="Z196" s="28"/>
      <c r="AA196" s="28"/>
      <c r="AB196" s="28"/>
      <c r="AC196" s="28"/>
      <c r="AD196" s="28"/>
      <c r="AE196" s="28"/>
      <c r="AR196" s="179" t="s">
        <v>155</v>
      </c>
      <c r="AT196" s="179" t="s">
        <v>151</v>
      </c>
      <c r="AU196" s="179" t="s">
        <v>81</v>
      </c>
      <c r="AY196" s="15" t="s">
        <v>149</v>
      </c>
      <c r="BE196" s="180">
        <f>IF(N196="základná",J196,0)</f>
        <v>0</v>
      </c>
      <c r="BF196" s="180">
        <f>IF(N196="znížená",J196,0)</f>
        <v>1233.96</v>
      </c>
      <c r="BG196" s="180">
        <f>IF(N196="zákl. prenesená",J196,0)</f>
        <v>0</v>
      </c>
      <c r="BH196" s="180">
        <f>IF(N196="zníž. prenesená",J196,0)</f>
        <v>0</v>
      </c>
      <c r="BI196" s="180">
        <f>IF(N196="nulová",J196,0)</f>
        <v>0</v>
      </c>
      <c r="BJ196" s="15" t="s">
        <v>156</v>
      </c>
      <c r="BK196" s="180">
        <f>ROUND(I196*H196,2)</f>
        <v>1233.96</v>
      </c>
      <c r="BL196" s="15" t="s">
        <v>155</v>
      </c>
      <c r="BM196" s="179" t="s">
        <v>667</v>
      </c>
    </row>
    <row r="197" s="2" customFormat="1" ht="16.5" customHeight="1">
      <c r="A197" s="28"/>
      <c r="B197" s="167"/>
      <c r="C197" s="168" t="s">
        <v>73</v>
      </c>
      <c r="D197" s="168" t="s">
        <v>151</v>
      </c>
      <c r="E197" s="169" t="s">
        <v>1167</v>
      </c>
      <c r="F197" s="170" t="s">
        <v>1336</v>
      </c>
      <c r="G197" s="171" t="s">
        <v>361</v>
      </c>
      <c r="H197" s="172">
        <v>56</v>
      </c>
      <c r="I197" s="173">
        <v>1.1100000000000001</v>
      </c>
      <c r="J197" s="173">
        <f>ROUND(I197*H197,2)</f>
        <v>62.159999999999997</v>
      </c>
      <c r="K197" s="174"/>
      <c r="L197" s="29"/>
      <c r="M197" s="175" t="s">
        <v>1</v>
      </c>
      <c r="N197" s="176" t="s">
        <v>39</v>
      </c>
      <c r="O197" s="177">
        <v>0</v>
      </c>
      <c r="P197" s="177">
        <f>O197*H197</f>
        <v>0</v>
      </c>
      <c r="Q197" s="177">
        <v>0</v>
      </c>
      <c r="R197" s="177">
        <f>Q197*H197</f>
        <v>0</v>
      </c>
      <c r="S197" s="177">
        <v>0</v>
      </c>
      <c r="T197" s="178">
        <f>S197*H197</f>
        <v>0</v>
      </c>
      <c r="U197" s="28"/>
      <c r="V197" s="28"/>
      <c r="W197" s="28"/>
      <c r="X197" s="28"/>
      <c r="Y197" s="28"/>
      <c r="Z197" s="28"/>
      <c r="AA197" s="28"/>
      <c r="AB197" s="28"/>
      <c r="AC197" s="28"/>
      <c r="AD197" s="28"/>
      <c r="AE197" s="28"/>
      <c r="AR197" s="179" t="s">
        <v>155</v>
      </c>
      <c r="AT197" s="179" t="s">
        <v>151</v>
      </c>
      <c r="AU197" s="179" t="s">
        <v>81</v>
      </c>
      <c r="AY197" s="15" t="s">
        <v>149</v>
      </c>
      <c r="BE197" s="180">
        <f>IF(N197="základná",J197,0)</f>
        <v>0</v>
      </c>
      <c r="BF197" s="180">
        <f>IF(N197="znížená",J197,0)</f>
        <v>62.159999999999997</v>
      </c>
      <c r="BG197" s="180">
        <f>IF(N197="zákl. prenesená",J197,0)</f>
        <v>0</v>
      </c>
      <c r="BH197" s="180">
        <f>IF(N197="zníž. prenesená",J197,0)</f>
        <v>0</v>
      </c>
      <c r="BI197" s="180">
        <f>IF(N197="nulová",J197,0)</f>
        <v>0</v>
      </c>
      <c r="BJ197" s="15" t="s">
        <v>156</v>
      </c>
      <c r="BK197" s="180">
        <f>ROUND(I197*H197,2)</f>
        <v>62.159999999999997</v>
      </c>
      <c r="BL197" s="15" t="s">
        <v>155</v>
      </c>
      <c r="BM197" s="179" t="s">
        <v>671</v>
      </c>
    </row>
    <row r="198" s="2" customFormat="1" ht="16.5" customHeight="1">
      <c r="A198" s="28"/>
      <c r="B198" s="167"/>
      <c r="C198" s="168" t="s">
        <v>73</v>
      </c>
      <c r="D198" s="168" t="s">
        <v>151</v>
      </c>
      <c r="E198" s="169" t="s">
        <v>1441</v>
      </c>
      <c r="F198" s="170" t="s">
        <v>1442</v>
      </c>
      <c r="G198" s="171" t="s">
        <v>361</v>
      </c>
      <c r="H198" s="172">
        <v>14</v>
      </c>
      <c r="I198" s="173">
        <v>223.78</v>
      </c>
      <c r="J198" s="173">
        <f>ROUND(I198*H198,2)</f>
        <v>3132.9200000000001</v>
      </c>
      <c r="K198" s="174"/>
      <c r="L198" s="29"/>
      <c r="M198" s="175" t="s">
        <v>1</v>
      </c>
      <c r="N198" s="176" t="s">
        <v>39</v>
      </c>
      <c r="O198" s="177">
        <v>0</v>
      </c>
      <c r="P198" s="177">
        <f>O198*H198</f>
        <v>0</v>
      </c>
      <c r="Q198" s="177">
        <v>0</v>
      </c>
      <c r="R198" s="177">
        <f>Q198*H198</f>
        <v>0</v>
      </c>
      <c r="S198" s="177">
        <v>0</v>
      </c>
      <c r="T198" s="178">
        <f>S198*H198</f>
        <v>0</v>
      </c>
      <c r="U198" s="28"/>
      <c r="V198" s="28"/>
      <c r="W198" s="28"/>
      <c r="X198" s="28"/>
      <c r="Y198" s="28"/>
      <c r="Z198" s="28"/>
      <c r="AA198" s="28"/>
      <c r="AB198" s="28"/>
      <c r="AC198" s="28"/>
      <c r="AD198" s="28"/>
      <c r="AE198" s="28"/>
      <c r="AR198" s="179" t="s">
        <v>155</v>
      </c>
      <c r="AT198" s="179" t="s">
        <v>151</v>
      </c>
      <c r="AU198" s="179" t="s">
        <v>81</v>
      </c>
      <c r="AY198" s="15" t="s">
        <v>149</v>
      </c>
      <c r="BE198" s="180">
        <f>IF(N198="základná",J198,0)</f>
        <v>0</v>
      </c>
      <c r="BF198" s="180">
        <f>IF(N198="znížená",J198,0)</f>
        <v>3132.9200000000001</v>
      </c>
      <c r="BG198" s="180">
        <f>IF(N198="zákl. prenesená",J198,0)</f>
        <v>0</v>
      </c>
      <c r="BH198" s="180">
        <f>IF(N198="zníž. prenesená",J198,0)</f>
        <v>0</v>
      </c>
      <c r="BI198" s="180">
        <f>IF(N198="nulová",J198,0)</f>
        <v>0</v>
      </c>
      <c r="BJ198" s="15" t="s">
        <v>156</v>
      </c>
      <c r="BK198" s="180">
        <f>ROUND(I198*H198,2)</f>
        <v>3132.9200000000001</v>
      </c>
      <c r="BL198" s="15" t="s">
        <v>155</v>
      </c>
      <c r="BM198" s="179" t="s">
        <v>674</v>
      </c>
    </row>
    <row r="199" s="12" customFormat="1" ht="25.92" customHeight="1">
      <c r="A199" s="12"/>
      <c r="B199" s="157"/>
      <c r="C199" s="12"/>
      <c r="D199" s="158" t="s">
        <v>72</v>
      </c>
      <c r="E199" s="159" t="s">
        <v>237</v>
      </c>
      <c r="F199" s="159" t="s">
        <v>1338</v>
      </c>
      <c r="G199" s="12"/>
      <c r="H199" s="12"/>
      <c r="I199" s="12"/>
      <c r="J199" s="160">
        <f>BK199</f>
        <v>15148.049999999998</v>
      </c>
      <c r="K199" s="12"/>
      <c r="L199" s="157"/>
      <c r="M199" s="161"/>
      <c r="N199" s="162"/>
      <c r="O199" s="162"/>
      <c r="P199" s="163">
        <f>SUM(P200:P208)</f>
        <v>0</v>
      </c>
      <c r="Q199" s="162"/>
      <c r="R199" s="163">
        <f>SUM(R200:R208)</f>
        <v>0</v>
      </c>
      <c r="S199" s="162"/>
      <c r="T199" s="164">
        <f>SUM(T200:T208)</f>
        <v>0</v>
      </c>
      <c r="U199" s="12"/>
      <c r="V199" s="12"/>
      <c r="W199" s="12"/>
      <c r="X199" s="12"/>
      <c r="Y199" s="12"/>
      <c r="Z199" s="12"/>
      <c r="AA199" s="12"/>
      <c r="AB199" s="12"/>
      <c r="AC199" s="12"/>
      <c r="AD199" s="12"/>
      <c r="AE199" s="12"/>
      <c r="AR199" s="158" t="s">
        <v>81</v>
      </c>
      <c r="AT199" s="165" t="s">
        <v>72</v>
      </c>
      <c r="AU199" s="165" t="s">
        <v>73</v>
      </c>
      <c r="AY199" s="158" t="s">
        <v>149</v>
      </c>
      <c r="BK199" s="166">
        <f>SUM(BK200:BK208)</f>
        <v>15148.049999999998</v>
      </c>
    </row>
    <row r="200" s="2" customFormat="1" ht="16.5" customHeight="1">
      <c r="A200" s="28"/>
      <c r="B200" s="167"/>
      <c r="C200" s="168" t="s">
        <v>73</v>
      </c>
      <c r="D200" s="168" t="s">
        <v>151</v>
      </c>
      <c r="E200" s="169" t="s">
        <v>1443</v>
      </c>
      <c r="F200" s="170" t="s">
        <v>1444</v>
      </c>
      <c r="G200" s="171" t="s">
        <v>361</v>
      </c>
      <c r="H200" s="172">
        <v>1</v>
      </c>
      <c r="I200" s="173">
        <v>2143.5599999999999</v>
      </c>
      <c r="J200" s="173">
        <f>ROUND(I200*H200,2)</f>
        <v>2143.5599999999999</v>
      </c>
      <c r="K200" s="174"/>
      <c r="L200" s="29"/>
      <c r="M200" s="175" t="s">
        <v>1</v>
      </c>
      <c r="N200" s="176" t="s">
        <v>39</v>
      </c>
      <c r="O200" s="177">
        <v>0</v>
      </c>
      <c r="P200" s="177">
        <f>O200*H200</f>
        <v>0</v>
      </c>
      <c r="Q200" s="177">
        <v>0</v>
      </c>
      <c r="R200" s="177">
        <f>Q200*H200</f>
        <v>0</v>
      </c>
      <c r="S200" s="177">
        <v>0</v>
      </c>
      <c r="T200" s="178">
        <f>S200*H200</f>
        <v>0</v>
      </c>
      <c r="U200" s="28"/>
      <c r="V200" s="28"/>
      <c r="W200" s="28"/>
      <c r="X200" s="28"/>
      <c r="Y200" s="28"/>
      <c r="Z200" s="28"/>
      <c r="AA200" s="28"/>
      <c r="AB200" s="28"/>
      <c r="AC200" s="28"/>
      <c r="AD200" s="28"/>
      <c r="AE200" s="28"/>
      <c r="AR200" s="179" t="s">
        <v>155</v>
      </c>
      <c r="AT200" s="179" t="s">
        <v>151</v>
      </c>
      <c r="AU200" s="179" t="s">
        <v>81</v>
      </c>
      <c r="AY200" s="15" t="s">
        <v>149</v>
      </c>
      <c r="BE200" s="180">
        <f>IF(N200="základná",J200,0)</f>
        <v>0</v>
      </c>
      <c r="BF200" s="180">
        <f>IF(N200="znížená",J200,0)</f>
        <v>2143.5599999999999</v>
      </c>
      <c r="BG200" s="180">
        <f>IF(N200="zákl. prenesená",J200,0)</f>
        <v>0</v>
      </c>
      <c r="BH200" s="180">
        <f>IF(N200="zníž. prenesená",J200,0)</f>
        <v>0</v>
      </c>
      <c r="BI200" s="180">
        <f>IF(N200="nulová",J200,0)</f>
        <v>0</v>
      </c>
      <c r="BJ200" s="15" t="s">
        <v>156</v>
      </c>
      <c r="BK200" s="180">
        <f>ROUND(I200*H200,2)</f>
        <v>2143.5599999999999</v>
      </c>
      <c r="BL200" s="15" t="s">
        <v>155</v>
      </c>
      <c r="BM200" s="179" t="s">
        <v>677</v>
      </c>
    </row>
    <row r="201" s="2" customFormat="1" ht="16.5" customHeight="1">
      <c r="A201" s="28"/>
      <c r="B201" s="167"/>
      <c r="C201" s="168" t="s">
        <v>73</v>
      </c>
      <c r="D201" s="168" t="s">
        <v>151</v>
      </c>
      <c r="E201" s="169" t="s">
        <v>1445</v>
      </c>
      <c r="F201" s="170" t="s">
        <v>1446</v>
      </c>
      <c r="G201" s="171" t="s">
        <v>361</v>
      </c>
      <c r="H201" s="172">
        <v>1</v>
      </c>
      <c r="I201" s="173">
        <v>1368.1099999999999</v>
      </c>
      <c r="J201" s="173">
        <f>ROUND(I201*H201,2)</f>
        <v>1368.1099999999999</v>
      </c>
      <c r="K201" s="174"/>
      <c r="L201" s="29"/>
      <c r="M201" s="175" t="s">
        <v>1</v>
      </c>
      <c r="N201" s="176" t="s">
        <v>39</v>
      </c>
      <c r="O201" s="177">
        <v>0</v>
      </c>
      <c r="P201" s="177">
        <f>O201*H201</f>
        <v>0</v>
      </c>
      <c r="Q201" s="177">
        <v>0</v>
      </c>
      <c r="R201" s="177">
        <f>Q201*H201</f>
        <v>0</v>
      </c>
      <c r="S201" s="177">
        <v>0</v>
      </c>
      <c r="T201" s="178">
        <f>S201*H201</f>
        <v>0</v>
      </c>
      <c r="U201" s="28"/>
      <c r="V201" s="28"/>
      <c r="W201" s="28"/>
      <c r="X201" s="28"/>
      <c r="Y201" s="28"/>
      <c r="Z201" s="28"/>
      <c r="AA201" s="28"/>
      <c r="AB201" s="28"/>
      <c r="AC201" s="28"/>
      <c r="AD201" s="28"/>
      <c r="AE201" s="28"/>
      <c r="AR201" s="179" t="s">
        <v>155</v>
      </c>
      <c r="AT201" s="179" t="s">
        <v>151</v>
      </c>
      <c r="AU201" s="179" t="s">
        <v>81</v>
      </c>
      <c r="AY201" s="15" t="s">
        <v>149</v>
      </c>
      <c r="BE201" s="180">
        <f>IF(N201="základná",J201,0)</f>
        <v>0</v>
      </c>
      <c r="BF201" s="180">
        <f>IF(N201="znížená",J201,0)</f>
        <v>1368.1099999999999</v>
      </c>
      <c r="BG201" s="180">
        <f>IF(N201="zákl. prenesená",J201,0)</f>
        <v>0</v>
      </c>
      <c r="BH201" s="180">
        <f>IF(N201="zníž. prenesená",J201,0)</f>
        <v>0</v>
      </c>
      <c r="BI201" s="180">
        <f>IF(N201="nulová",J201,0)</f>
        <v>0</v>
      </c>
      <c r="BJ201" s="15" t="s">
        <v>156</v>
      </c>
      <c r="BK201" s="180">
        <f>ROUND(I201*H201,2)</f>
        <v>1368.1099999999999</v>
      </c>
      <c r="BL201" s="15" t="s">
        <v>155</v>
      </c>
      <c r="BM201" s="179" t="s">
        <v>681</v>
      </c>
    </row>
    <row r="202" s="2" customFormat="1" ht="16.5" customHeight="1">
      <c r="A202" s="28"/>
      <c r="B202" s="167"/>
      <c r="C202" s="168" t="s">
        <v>73</v>
      </c>
      <c r="D202" s="168" t="s">
        <v>151</v>
      </c>
      <c r="E202" s="169" t="s">
        <v>1447</v>
      </c>
      <c r="F202" s="170" t="s">
        <v>1448</v>
      </c>
      <c r="G202" s="171" t="s">
        <v>361</v>
      </c>
      <c r="H202" s="172">
        <v>1</v>
      </c>
      <c r="I202" s="173">
        <v>2693.4099999999999</v>
      </c>
      <c r="J202" s="173">
        <f>ROUND(I202*H202,2)</f>
        <v>2693.4099999999999</v>
      </c>
      <c r="K202" s="174"/>
      <c r="L202" s="29"/>
      <c r="M202" s="175" t="s">
        <v>1</v>
      </c>
      <c r="N202" s="176" t="s">
        <v>39</v>
      </c>
      <c r="O202" s="177">
        <v>0</v>
      </c>
      <c r="P202" s="177">
        <f>O202*H202</f>
        <v>0</v>
      </c>
      <c r="Q202" s="177">
        <v>0</v>
      </c>
      <c r="R202" s="177">
        <f>Q202*H202</f>
        <v>0</v>
      </c>
      <c r="S202" s="177">
        <v>0</v>
      </c>
      <c r="T202" s="178">
        <f>S202*H202</f>
        <v>0</v>
      </c>
      <c r="U202" s="28"/>
      <c r="V202" s="28"/>
      <c r="W202" s="28"/>
      <c r="X202" s="28"/>
      <c r="Y202" s="28"/>
      <c r="Z202" s="28"/>
      <c r="AA202" s="28"/>
      <c r="AB202" s="28"/>
      <c r="AC202" s="28"/>
      <c r="AD202" s="28"/>
      <c r="AE202" s="28"/>
      <c r="AR202" s="179" t="s">
        <v>155</v>
      </c>
      <c r="AT202" s="179" t="s">
        <v>151</v>
      </c>
      <c r="AU202" s="179" t="s">
        <v>81</v>
      </c>
      <c r="AY202" s="15" t="s">
        <v>149</v>
      </c>
      <c r="BE202" s="180">
        <f>IF(N202="základná",J202,0)</f>
        <v>0</v>
      </c>
      <c r="BF202" s="180">
        <f>IF(N202="znížená",J202,0)</f>
        <v>2693.4099999999999</v>
      </c>
      <c r="BG202" s="180">
        <f>IF(N202="zákl. prenesená",J202,0)</f>
        <v>0</v>
      </c>
      <c r="BH202" s="180">
        <f>IF(N202="zníž. prenesená",J202,0)</f>
        <v>0</v>
      </c>
      <c r="BI202" s="180">
        <f>IF(N202="nulová",J202,0)</f>
        <v>0</v>
      </c>
      <c r="BJ202" s="15" t="s">
        <v>156</v>
      </c>
      <c r="BK202" s="180">
        <f>ROUND(I202*H202,2)</f>
        <v>2693.4099999999999</v>
      </c>
      <c r="BL202" s="15" t="s">
        <v>155</v>
      </c>
      <c r="BM202" s="179" t="s">
        <v>684</v>
      </c>
    </row>
    <row r="203" s="2" customFormat="1" ht="16.5" customHeight="1">
      <c r="A203" s="28"/>
      <c r="B203" s="167"/>
      <c r="C203" s="168" t="s">
        <v>73</v>
      </c>
      <c r="D203" s="168" t="s">
        <v>151</v>
      </c>
      <c r="E203" s="169" t="s">
        <v>1449</v>
      </c>
      <c r="F203" s="170" t="s">
        <v>1450</v>
      </c>
      <c r="G203" s="171" t="s">
        <v>361</v>
      </c>
      <c r="H203" s="172">
        <v>1</v>
      </c>
      <c r="I203" s="173">
        <v>711.72000000000003</v>
      </c>
      <c r="J203" s="173">
        <f>ROUND(I203*H203,2)</f>
        <v>711.72000000000003</v>
      </c>
      <c r="K203" s="174"/>
      <c r="L203" s="29"/>
      <c r="M203" s="175" t="s">
        <v>1</v>
      </c>
      <c r="N203" s="176" t="s">
        <v>39</v>
      </c>
      <c r="O203" s="177">
        <v>0</v>
      </c>
      <c r="P203" s="177">
        <f>O203*H203</f>
        <v>0</v>
      </c>
      <c r="Q203" s="177">
        <v>0</v>
      </c>
      <c r="R203" s="177">
        <f>Q203*H203</f>
        <v>0</v>
      </c>
      <c r="S203" s="177">
        <v>0</v>
      </c>
      <c r="T203" s="178">
        <f>S203*H203</f>
        <v>0</v>
      </c>
      <c r="U203" s="28"/>
      <c r="V203" s="28"/>
      <c r="W203" s="28"/>
      <c r="X203" s="28"/>
      <c r="Y203" s="28"/>
      <c r="Z203" s="28"/>
      <c r="AA203" s="28"/>
      <c r="AB203" s="28"/>
      <c r="AC203" s="28"/>
      <c r="AD203" s="28"/>
      <c r="AE203" s="28"/>
      <c r="AR203" s="179" t="s">
        <v>155</v>
      </c>
      <c r="AT203" s="179" t="s">
        <v>151</v>
      </c>
      <c r="AU203" s="179" t="s">
        <v>81</v>
      </c>
      <c r="AY203" s="15" t="s">
        <v>149</v>
      </c>
      <c r="BE203" s="180">
        <f>IF(N203="základná",J203,0)</f>
        <v>0</v>
      </c>
      <c r="BF203" s="180">
        <f>IF(N203="znížená",J203,0)</f>
        <v>711.72000000000003</v>
      </c>
      <c r="BG203" s="180">
        <f>IF(N203="zákl. prenesená",J203,0)</f>
        <v>0</v>
      </c>
      <c r="BH203" s="180">
        <f>IF(N203="zníž. prenesená",J203,0)</f>
        <v>0</v>
      </c>
      <c r="BI203" s="180">
        <f>IF(N203="nulová",J203,0)</f>
        <v>0</v>
      </c>
      <c r="BJ203" s="15" t="s">
        <v>156</v>
      </c>
      <c r="BK203" s="180">
        <f>ROUND(I203*H203,2)</f>
        <v>711.72000000000003</v>
      </c>
      <c r="BL203" s="15" t="s">
        <v>155</v>
      </c>
      <c r="BM203" s="179" t="s">
        <v>688</v>
      </c>
    </row>
    <row r="204" s="2" customFormat="1" ht="49.05" customHeight="1">
      <c r="A204" s="28"/>
      <c r="B204" s="167"/>
      <c r="C204" s="168" t="s">
        <v>73</v>
      </c>
      <c r="D204" s="168" t="s">
        <v>151</v>
      </c>
      <c r="E204" s="169" t="s">
        <v>1451</v>
      </c>
      <c r="F204" s="170" t="s">
        <v>1452</v>
      </c>
      <c r="G204" s="171" t="s">
        <v>361</v>
      </c>
      <c r="H204" s="172">
        <v>1</v>
      </c>
      <c r="I204" s="173">
        <v>1367.9200000000001</v>
      </c>
      <c r="J204" s="173">
        <f>ROUND(I204*H204,2)</f>
        <v>1367.9200000000001</v>
      </c>
      <c r="K204" s="174"/>
      <c r="L204" s="29"/>
      <c r="M204" s="175" t="s">
        <v>1</v>
      </c>
      <c r="N204" s="176" t="s">
        <v>39</v>
      </c>
      <c r="O204" s="177">
        <v>0</v>
      </c>
      <c r="P204" s="177">
        <f>O204*H204</f>
        <v>0</v>
      </c>
      <c r="Q204" s="177">
        <v>0</v>
      </c>
      <c r="R204" s="177">
        <f>Q204*H204</f>
        <v>0</v>
      </c>
      <c r="S204" s="177">
        <v>0</v>
      </c>
      <c r="T204" s="178">
        <f>S204*H204</f>
        <v>0</v>
      </c>
      <c r="U204" s="28"/>
      <c r="V204" s="28"/>
      <c r="W204" s="28"/>
      <c r="X204" s="28"/>
      <c r="Y204" s="28"/>
      <c r="Z204" s="28"/>
      <c r="AA204" s="28"/>
      <c r="AB204" s="28"/>
      <c r="AC204" s="28"/>
      <c r="AD204" s="28"/>
      <c r="AE204" s="28"/>
      <c r="AR204" s="179" t="s">
        <v>155</v>
      </c>
      <c r="AT204" s="179" t="s">
        <v>151</v>
      </c>
      <c r="AU204" s="179" t="s">
        <v>81</v>
      </c>
      <c r="AY204" s="15" t="s">
        <v>149</v>
      </c>
      <c r="BE204" s="180">
        <f>IF(N204="základná",J204,0)</f>
        <v>0</v>
      </c>
      <c r="BF204" s="180">
        <f>IF(N204="znížená",J204,0)</f>
        <v>1367.9200000000001</v>
      </c>
      <c r="BG204" s="180">
        <f>IF(N204="zákl. prenesená",J204,0)</f>
        <v>0</v>
      </c>
      <c r="BH204" s="180">
        <f>IF(N204="zníž. prenesená",J204,0)</f>
        <v>0</v>
      </c>
      <c r="BI204" s="180">
        <f>IF(N204="nulová",J204,0)</f>
        <v>0</v>
      </c>
      <c r="BJ204" s="15" t="s">
        <v>156</v>
      </c>
      <c r="BK204" s="180">
        <f>ROUND(I204*H204,2)</f>
        <v>1367.9200000000001</v>
      </c>
      <c r="BL204" s="15" t="s">
        <v>155</v>
      </c>
      <c r="BM204" s="179" t="s">
        <v>691</v>
      </c>
    </row>
    <row r="205" s="2" customFormat="1" ht="24.15" customHeight="1">
      <c r="A205" s="28"/>
      <c r="B205" s="167"/>
      <c r="C205" s="168" t="s">
        <v>73</v>
      </c>
      <c r="D205" s="168" t="s">
        <v>151</v>
      </c>
      <c r="E205" s="169" t="s">
        <v>1350</v>
      </c>
      <c r="F205" s="170" t="s">
        <v>1351</v>
      </c>
      <c r="G205" s="171" t="s">
        <v>361</v>
      </c>
      <c r="H205" s="172">
        <v>1</v>
      </c>
      <c r="I205" s="173">
        <v>1597.4500000000001</v>
      </c>
      <c r="J205" s="173">
        <f>ROUND(I205*H205,2)</f>
        <v>1597.4500000000001</v>
      </c>
      <c r="K205" s="174"/>
      <c r="L205" s="29"/>
      <c r="M205" s="175" t="s">
        <v>1</v>
      </c>
      <c r="N205" s="176" t="s">
        <v>39</v>
      </c>
      <c r="O205" s="177">
        <v>0</v>
      </c>
      <c r="P205" s="177">
        <f>O205*H205</f>
        <v>0</v>
      </c>
      <c r="Q205" s="177">
        <v>0</v>
      </c>
      <c r="R205" s="177">
        <f>Q205*H205</f>
        <v>0</v>
      </c>
      <c r="S205" s="177">
        <v>0</v>
      </c>
      <c r="T205" s="178">
        <f>S205*H205</f>
        <v>0</v>
      </c>
      <c r="U205" s="28"/>
      <c r="V205" s="28"/>
      <c r="W205" s="28"/>
      <c r="X205" s="28"/>
      <c r="Y205" s="28"/>
      <c r="Z205" s="28"/>
      <c r="AA205" s="28"/>
      <c r="AB205" s="28"/>
      <c r="AC205" s="28"/>
      <c r="AD205" s="28"/>
      <c r="AE205" s="28"/>
      <c r="AR205" s="179" t="s">
        <v>155</v>
      </c>
      <c r="AT205" s="179" t="s">
        <v>151</v>
      </c>
      <c r="AU205" s="179" t="s">
        <v>81</v>
      </c>
      <c r="AY205" s="15" t="s">
        <v>149</v>
      </c>
      <c r="BE205" s="180">
        <f>IF(N205="základná",J205,0)</f>
        <v>0</v>
      </c>
      <c r="BF205" s="180">
        <f>IF(N205="znížená",J205,0)</f>
        <v>1597.4500000000001</v>
      </c>
      <c r="BG205" s="180">
        <f>IF(N205="zákl. prenesená",J205,0)</f>
        <v>0</v>
      </c>
      <c r="BH205" s="180">
        <f>IF(N205="zníž. prenesená",J205,0)</f>
        <v>0</v>
      </c>
      <c r="BI205" s="180">
        <f>IF(N205="nulová",J205,0)</f>
        <v>0</v>
      </c>
      <c r="BJ205" s="15" t="s">
        <v>156</v>
      </c>
      <c r="BK205" s="180">
        <f>ROUND(I205*H205,2)</f>
        <v>1597.4500000000001</v>
      </c>
      <c r="BL205" s="15" t="s">
        <v>155</v>
      </c>
      <c r="BM205" s="179" t="s">
        <v>695</v>
      </c>
    </row>
    <row r="206" s="2" customFormat="1" ht="16.5" customHeight="1">
      <c r="A206" s="28"/>
      <c r="B206" s="167"/>
      <c r="C206" s="168" t="s">
        <v>73</v>
      </c>
      <c r="D206" s="168" t="s">
        <v>151</v>
      </c>
      <c r="E206" s="169" t="s">
        <v>1453</v>
      </c>
      <c r="F206" s="170" t="s">
        <v>1454</v>
      </c>
      <c r="G206" s="171" t="s">
        <v>361</v>
      </c>
      <c r="H206" s="172">
        <v>2</v>
      </c>
      <c r="I206" s="173">
        <v>660.78999999999996</v>
      </c>
      <c r="J206" s="173">
        <f>ROUND(I206*H206,2)</f>
        <v>1321.5799999999999</v>
      </c>
      <c r="K206" s="174"/>
      <c r="L206" s="29"/>
      <c r="M206" s="175" t="s">
        <v>1</v>
      </c>
      <c r="N206" s="176" t="s">
        <v>39</v>
      </c>
      <c r="O206" s="177">
        <v>0</v>
      </c>
      <c r="P206" s="177">
        <f>O206*H206</f>
        <v>0</v>
      </c>
      <c r="Q206" s="177">
        <v>0</v>
      </c>
      <c r="R206" s="177">
        <f>Q206*H206</f>
        <v>0</v>
      </c>
      <c r="S206" s="177">
        <v>0</v>
      </c>
      <c r="T206" s="178">
        <f>S206*H206</f>
        <v>0</v>
      </c>
      <c r="U206" s="28"/>
      <c r="V206" s="28"/>
      <c r="W206" s="28"/>
      <c r="X206" s="28"/>
      <c r="Y206" s="28"/>
      <c r="Z206" s="28"/>
      <c r="AA206" s="28"/>
      <c r="AB206" s="28"/>
      <c r="AC206" s="28"/>
      <c r="AD206" s="28"/>
      <c r="AE206" s="28"/>
      <c r="AR206" s="179" t="s">
        <v>155</v>
      </c>
      <c r="AT206" s="179" t="s">
        <v>151</v>
      </c>
      <c r="AU206" s="179" t="s">
        <v>81</v>
      </c>
      <c r="AY206" s="15" t="s">
        <v>149</v>
      </c>
      <c r="BE206" s="180">
        <f>IF(N206="základná",J206,0)</f>
        <v>0</v>
      </c>
      <c r="BF206" s="180">
        <f>IF(N206="znížená",J206,0)</f>
        <v>1321.5799999999999</v>
      </c>
      <c r="BG206" s="180">
        <f>IF(N206="zákl. prenesená",J206,0)</f>
        <v>0</v>
      </c>
      <c r="BH206" s="180">
        <f>IF(N206="zníž. prenesená",J206,0)</f>
        <v>0</v>
      </c>
      <c r="BI206" s="180">
        <f>IF(N206="nulová",J206,0)</f>
        <v>0</v>
      </c>
      <c r="BJ206" s="15" t="s">
        <v>156</v>
      </c>
      <c r="BK206" s="180">
        <f>ROUND(I206*H206,2)</f>
        <v>1321.5799999999999</v>
      </c>
      <c r="BL206" s="15" t="s">
        <v>155</v>
      </c>
      <c r="BM206" s="179" t="s">
        <v>698</v>
      </c>
    </row>
    <row r="207" s="2" customFormat="1" ht="16.5" customHeight="1">
      <c r="A207" s="28"/>
      <c r="B207" s="167"/>
      <c r="C207" s="168" t="s">
        <v>73</v>
      </c>
      <c r="D207" s="168" t="s">
        <v>151</v>
      </c>
      <c r="E207" s="169" t="s">
        <v>1455</v>
      </c>
      <c r="F207" s="170" t="s">
        <v>1456</v>
      </c>
      <c r="G207" s="171" t="s">
        <v>1384</v>
      </c>
      <c r="H207" s="172">
        <v>130</v>
      </c>
      <c r="I207" s="173">
        <v>17.93</v>
      </c>
      <c r="J207" s="173">
        <f>ROUND(I207*H207,2)</f>
        <v>2330.9000000000001</v>
      </c>
      <c r="K207" s="174"/>
      <c r="L207" s="29"/>
      <c r="M207" s="175" t="s">
        <v>1</v>
      </c>
      <c r="N207" s="176" t="s">
        <v>39</v>
      </c>
      <c r="O207" s="177">
        <v>0</v>
      </c>
      <c r="P207" s="177">
        <f>O207*H207</f>
        <v>0</v>
      </c>
      <c r="Q207" s="177">
        <v>0</v>
      </c>
      <c r="R207" s="177">
        <f>Q207*H207</f>
        <v>0</v>
      </c>
      <c r="S207" s="177">
        <v>0</v>
      </c>
      <c r="T207" s="178">
        <f>S207*H207</f>
        <v>0</v>
      </c>
      <c r="U207" s="28"/>
      <c r="V207" s="28"/>
      <c r="W207" s="28"/>
      <c r="X207" s="28"/>
      <c r="Y207" s="28"/>
      <c r="Z207" s="28"/>
      <c r="AA207" s="28"/>
      <c r="AB207" s="28"/>
      <c r="AC207" s="28"/>
      <c r="AD207" s="28"/>
      <c r="AE207" s="28"/>
      <c r="AR207" s="179" t="s">
        <v>155</v>
      </c>
      <c r="AT207" s="179" t="s">
        <v>151</v>
      </c>
      <c r="AU207" s="179" t="s">
        <v>81</v>
      </c>
      <c r="AY207" s="15" t="s">
        <v>149</v>
      </c>
      <c r="BE207" s="180">
        <f>IF(N207="základná",J207,0)</f>
        <v>0</v>
      </c>
      <c r="BF207" s="180">
        <f>IF(N207="znížená",J207,0)</f>
        <v>2330.9000000000001</v>
      </c>
      <c r="BG207" s="180">
        <f>IF(N207="zákl. prenesená",J207,0)</f>
        <v>0</v>
      </c>
      <c r="BH207" s="180">
        <f>IF(N207="zníž. prenesená",J207,0)</f>
        <v>0</v>
      </c>
      <c r="BI207" s="180">
        <f>IF(N207="nulová",J207,0)</f>
        <v>0</v>
      </c>
      <c r="BJ207" s="15" t="s">
        <v>156</v>
      </c>
      <c r="BK207" s="180">
        <f>ROUND(I207*H207,2)</f>
        <v>2330.9000000000001</v>
      </c>
      <c r="BL207" s="15" t="s">
        <v>155</v>
      </c>
      <c r="BM207" s="179" t="s">
        <v>702</v>
      </c>
    </row>
    <row r="208" s="2" customFormat="1" ht="16.5" customHeight="1">
      <c r="A208" s="28"/>
      <c r="B208" s="167"/>
      <c r="C208" s="168" t="s">
        <v>73</v>
      </c>
      <c r="D208" s="168" t="s">
        <v>151</v>
      </c>
      <c r="E208" s="169" t="s">
        <v>1457</v>
      </c>
      <c r="F208" s="170" t="s">
        <v>1458</v>
      </c>
      <c r="G208" s="171" t="s">
        <v>1384</v>
      </c>
      <c r="H208" s="172">
        <v>60</v>
      </c>
      <c r="I208" s="173">
        <v>26.890000000000001</v>
      </c>
      <c r="J208" s="173">
        <f>ROUND(I208*H208,2)</f>
        <v>1613.4000000000001</v>
      </c>
      <c r="K208" s="174"/>
      <c r="L208" s="29"/>
      <c r="M208" s="175" t="s">
        <v>1</v>
      </c>
      <c r="N208" s="176" t="s">
        <v>39</v>
      </c>
      <c r="O208" s="177">
        <v>0</v>
      </c>
      <c r="P208" s="177">
        <f>O208*H208</f>
        <v>0</v>
      </c>
      <c r="Q208" s="177">
        <v>0</v>
      </c>
      <c r="R208" s="177">
        <f>Q208*H208</f>
        <v>0</v>
      </c>
      <c r="S208" s="177">
        <v>0</v>
      </c>
      <c r="T208" s="178">
        <f>S208*H208</f>
        <v>0</v>
      </c>
      <c r="U208" s="28"/>
      <c r="V208" s="28"/>
      <c r="W208" s="28"/>
      <c r="X208" s="28"/>
      <c r="Y208" s="28"/>
      <c r="Z208" s="28"/>
      <c r="AA208" s="28"/>
      <c r="AB208" s="28"/>
      <c r="AC208" s="28"/>
      <c r="AD208" s="28"/>
      <c r="AE208" s="28"/>
      <c r="AR208" s="179" t="s">
        <v>155</v>
      </c>
      <c r="AT208" s="179" t="s">
        <v>151</v>
      </c>
      <c r="AU208" s="179" t="s">
        <v>81</v>
      </c>
      <c r="AY208" s="15" t="s">
        <v>149</v>
      </c>
      <c r="BE208" s="180">
        <f>IF(N208="základná",J208,0)</f>
        <v>0</v>
      </c>
      <c r="BF208" s="180">
        <f>IF(N208="znížená",J208,0)</f>
        <v>1613.4000000000001</v>
      </c>
      <c r="BG208" s="180">
        <f>IF(N208="zákl. prenesená",J208,0)</f>
        <v>0</v>
      </c>
      <c r="BH208" s="180">
        <f>IF(N208="zníž. prenesená",J208,0)</f>
        <v>0</v>
      </c>
      <c r="BI208" s="180">
        <f>IF(N208="nulová",J208,0)</f>
        <v>0</v>
      </c>
      <c r="BJ208" s="15" t="s">
        <v>156</v>
      </c>
      <c r="BK208" s="180">
        <f>ROUND(I208*H208,2)</f>
        <v>1613.4000000000001</v>
      </c>
      <c r="BL208" s="15" t="s">
        <v>155</v>
      </c>
      <c r="BM208" s="179" t="s">
        <v>705</v>
      </c>
    </row>
    <row r="209" s="12" customFormat="1" ht="25.92" customHeight="1">
      <c r="A209" s="12"/>
      <c r="B209" s="157"/>
      <c r="C209" s="12"/>
      <c r="D209" s="158" t="s">
        <v>72</v>
      </c>
      <c r="E209" s="159" t="s">
        <v>254</v>
      </c>
      <c r="F209" s="159" t="s">
        <v>1276</v>
      </c>
      <c r="G209" s="12"/>
      <c r="H209" s="12"/>
      <c r="I209" s="12"/>
      <c r="J209" s="160">
        <f>BK209</f>
        <v>38480.389999999999</v>
      </c>
      <c r="K209" s="12"/>
      <c r="L209" s="157"/>
      <c r="M209" s="161"/>
      <c r="N209" s="162"/>
      <c r="O209" s="162"/>
      <c r="P209" s="163">
        <f>SUM(P210:P224)</f>
        <v>0</v>
      </c>
      <c r="Q209" s="162"/>
      <c r="R209" s="163">
        <f>SUM(R210:R224)</f>
        <v>0</v>
      </c>
      <c r="S209" s="162"/>
      <c r="T209" s="164">
        <f>SUM(T210:T224)</f>
        <v>0</v>
      </c>
      <c r="U209" s="12"/>
      <c r="V209" s="12"/>
      <c r="W209" s="12"/>
      <c r="X209" s="12"/>
      <c r="Y209" s="12"/>
      <c r="Z209" s="12"/>
      <c r="AA209" s="12"/>
      <c r="AB209" s="12"/>
      <c r="AC209" s="12"/>
      <c r="AD209" s="12"/>
      <c r="AE209" s="12"/>
      <c r="AR209" s="158" t="s">
        <v>81</v>
      </c>
      <c r="AT209" s="165" t="s">
        <v>72</v>
      </c>
      <c r="AU209" s="165" t="s">
        <v>73</v>
      </c>
      <c r="AY209" s="158" t="s">
        <v>149</v>
      </c>
      <c r="BK209" s="166">
        <f>SUM(BK210:BK224)</f>
        <v>38480.389999999999</v>
      </c>
    </row>
    <row r="210" s="2" customFormat="1" ht="16.5" customHeight="1">
      <c r="A210" s="28"/>
      <c r="B210" s="167"/>
      <c r="C210" s="168" t="s">
        <v>73</v>
      </c>
      <c r="D210" s="168" t="s">
        <v>151</v>
      </c>
      <c r="E210" s="169" t="s">
        <v>1277</v>
      </c>
      <c r="F210" s="170" t="s">
        <v>1278</v>
      </c>
      <c r="G210" s="171" t="s">
        <v>228</v>
      </c>
      <c r="H210" s="172">
        <v>1</v>
      </c>
      <c r="I210" s="173">
        <v>15775.32</v>
      </c>
      <c r="J210" s="173">
        <f>ROUND(I210*H210,2)</f>
        <v>15775.32</v>
      </c>
      <c r="K210" s="174"/>
      <c r="L210" s="29"/>
      <c r="M210" s="175" t="s">
        <v>1</v>
      </c>
      <c r="N210" s="176" t="s">
        <v>39</v>
      </c>
      <c r="O210" s="177">
        <v>0</v>
      </c>
      <c r="P210" s="177">
        <f>O210*H210</f>
        <v>0</v>
      </c>
      <c r="Q210" s="177">
        <v>0</v>
      </c>
      <c r="R210" s="177">
        <f>Q210*H210</f>
        <v>0</v>
      </c>
      <c r="S210" s="177">
        <v>0</v>
      </c>
      <c r="T210" s="178">
        <f>S210*H210</f>
        <v>0</v>
      </c>
      <c r="U210" s="28"/>
      <c r="V210" s="28"/>
      <c r="W210" s="28"/>
      <c r="X210" s="28"/>
      <c r="Y210" s="28"/>
      <c r="Z210" s="28"/>
      <c r="AA210" s="28"/>
      <c r="AB210" s="28"/>
      <c r="AC210" s="28"/>
      <c r="AD210" s="28"/>
      <c r="AE210" s="28"/>
      <c r="AR210" s="179" t="s">
        <v>155</v>
      </c>
      <c r="AT210" s="179" t="s">
        <v>151</v>
      </c>
      <c r="AU210" s="179" t="s">
        <v>81</v>
      </c>
      <c r="AY210" s="15" t="s">
        <v>149</v>
      </c>
      <c r="BE210" s="180">
        <f>IF(N210="základná",J210,0)</f>
        <v>0</v>
      </c>
      <c r="BF210" s="180">
        <f>IF(N210="znížená",J210,0)</f>
        <v>15775.32</v>
      </c>
      <c r="BG210" s="180">
        <f>IF(N210="zákl. prenesená",J210,0)</f>
        <v>0</v>
      </c>
      <c r="BH210" s="180">
        <f>IF(N210="zníž. prenesená",J210,0)</f>
        <v>0</v>
      </c>
      <c r="BI210" s="180">
        <f>IF(N210="nulová",J210,0)</f>
        <v>0</v>
      </c>
      <c r="BJ210" s="15" t="s">
        <v>156</v>
      </c>
      <c r="BK210" s="180">
        <f>ROUND(I210*H210,2)</f>
        <v>15775.32</v>
      </c>
      <c r="BL210" s="15" t="s">
        <v>155</v>
      </c>
      <c r="BM210" s="179" t="s">
        <v>709</v>
      </c>
    </row>
    <row r="211" s="2" customFormat="1" ht="16.5" customHeight="1">
      <c r="A211" s="28"/>
      <c r="B211" s="167"/>
      <c r="C211" s="168" t="s">
        <v>73</v>
      </c>
      <c r="D211" s="168" t="s">
        <v>151</v>
      </c>
      <c r="E211" s="169" t="s">
        <v>1288</v>
      </c>
      <c r="F211" s="170" t="s">
        <v>747</v>
      </c>
      <c r="G211" s="171" t="s">
        <v>228</v>
      </c>
      <c r="H211" s="172">
        <v>1</v>
      </c>
      <c r="I211" s="173">
        <v>7760</v>
      </c>
      <c r="J211" s="173">
        <f>ROUND(I211*H211,2)</f>
        <v>7760</v>
      </c>
      <c r="K211" s="174"/>
      <c r="L211" s="29"/>
      <c r="M211" s="175" t="s">
        <v>1</v>
      </c>
      <c r="N211" s="176" t="s">
        <v>39</v>
      </c>
      <c r="O211" s="177">
        <v>0</v>
      </c>
      <c r="P211" s="177">
        <f>O211*H211</f>
        <v>0</v>
      </c>
      <c r="Q211" s="177">
        <v>0</v>
      </c>
      <c r="R211" s="177">
        <f>Q211*H211</f>
        <v>0</v>
      </c>
      <c r="S211" s="177">
        <v>0</v>
      </c>
      <c r="T211" s="178">
        <f>S211*H211</f>
        <v>0</v>
      </c>
      <c r="U211" s="28"/>
      <c r="V211" s="28"/>
      <c r="W211" s="28"/>
      <c r="X211" s="28"/>
      <c r="Y211" s="28"/>
      <c r="Z211" s="28"/>
      <c r="AA211" s="28"/>
      <c r="AB211" s="28"/>
      <c r="AC211" s="28"/>
      <c r="AD211" s="28"/>
      <c r="AE211" s="28"/>
      <c r="AR211" s="179" t="s">
        <v>155</v>
      </c>
      <c r="AT211" s="179" t="s">
        <v>151</v>
      </c>
      <c r="AU211" s="179" t="s">
        <v>81</v>
      </c>
      <c r="AY211" s="15" t="s">
        <v>149</v>
      </c>
      <c r="BE211" s="180">
        <f>IF(N211="základná",J211,0)</f>
        <v>0</v>
      </c>
      <c r="BF211" s="180">
        <f>IF(N211="znížená",J211,0)</f>
        <v>7760</v>
      </c>
      <c r="BG211" s="180">
        <f>IF(N211="zákl. prenesená",J211,0)</f>
        <v>0</v>
      </c>
      <c r="BH211" s="180">
        <f>IF(N211="zníž. prenesená",J211,0)</f>
        <v>0</v>
      </c>
      <c r="BI211" s="180">
        <f>IF(N211="nulová",J211,0)</f>
        <v>0</v>
      </c>
      <c r="BJ211" s="15" t="s">
        <v>156</v>
      </c>
      <c r="BK211" s="180">
        <f>ROUND(I211*H211,2)</f>
        <v>7760</v>
      </c>
      <c r="BL211" s="15" t="s">
        <v>155</v>
      </c>
      <c r="BM211" s="179" t="s">
        <v>712</v>
      </c>
    </row>
    <row r="212" s="2" customFormat="1" ht="16.5" customHeight="1">
      <c r="A212" s="28"/>
      <c r="B212" s="167"/>
      <c r="C212" s="168" t="s">
        <v>73</v>
      </c>
      <c r="D212" s="168" t="s">
        <v>151</v>
      </c>
      <c r="E212" s="169" t="s">
        <v>1289</v>
      </c>
      <c r="F212" s="170" t="s">
        <v>1290</v>
      </c>
      <c r="G212" s="171" t="s">
        <v>228</v>
      </c>
      <c r="H212" s="172">
        <v>1</v>
      </c>
      <c r="I212" s="173">
        <v>727.5</v>
      </c>
      <c r="J212" s="173">
        <f>ROUND(I212*H212,2)</f>
        <v>727.5</v>
      </c>
      <c r="K212" s="174"/>
      <c r="L212" s="29"/>
      <c r="M212" s="175" t="s">
        <v>1</v>
      </c>
      <c r="N212" s="176" t="s">
        <v>39</v>
      </c>
      <c r="O212" s="177">
        <v>0</v>
      </c>
      <c r="P212" s="177">
        <f>O212*H212</f>
        <v>0</v>
      </c>
      <c r="Q212" s="177">
        <v>0</v>
      </c>
      <c r="R212" s="177">
        <f>Q212*H212</f>
        <v>0</v>
      </c>
      <c r="S212" s="177">
        <v>0</v>
      </c>
      <c r="T212" s="178">
        <f>S212*H212</f>
        <v>0</v>
      </c>
      <c r="U212" s="28"/>
      <c r="V212" s="28"/>
      <c r="W212" s="28"/>
      <c r="X212" s="28"/>
      <c r="Y212" s="28"/>
      <c r="Z212" s="28"/>
      <c r="AA212" s="28"/>
      <c r="AB212" s="28"/>
      <c r="AC212" s="28"/>
      <c r="AD212" s="28"/>
      <c r="AE212" s="28"/>
      <c r="AR212" s="179" t="s">
        <v>155</v>
      </c>
      <c r="AT212" s="179" t="s">
        <v>151</v>
      </c>
      <c r="AU212" s="179" t="s">
        <v>81</v>
      </c>
      <c r="AY212" s="15" t="s">
        <v>149</v>
      </c>
      <c r="BE212" s="180">
        <f>IF(N212="základná",J212,0)</f>
        <v>0</v>
      </c>
      <c r="BF212" s="180">
        <f>IF(N212="znížená",J212,0)</f>
        <v>727.5</v>
      </c>
      <c r="BG212" s="180">
        <f>IF(N212="zákl. prenesená",J212,0)</f>
        <v>0</v>
      </c>
      <c r="BH212" s="180">
        <f>IF(N212="zníž. prenesená",J212,0)</f>
        <v>0</v>
      </c>
      <c r="BI212" s="180">
        <f>IF(N212="nulová",J212,0)</f>
        <v>0</v>
      </c>
      <c r="BJ212" s="15" t="s">
        <v>156</v>
      </c>
      <c r="BK212" s="180">
        <f>ROUND(I212*H212,2)</f>
        <v>727.5</v>
      </c>
      <c r="BL212" s="15" t="s">
        <v>155</v>
      </c>
      <c r="BM212" s="179" t="s">
        <v>716</v>
      </c>
    </row>
    <row r="213" s="2" customFormat="1" ht="16.5" customHeight="1">
      <c r="A213" s="28"/>
      <c r="B213" s="167"/>
      <c r="C213" s="168" t="s">
        <v>73</v>
      </c>
      <c r="D213" s="168" t="s">
        <v>151</v>
      </c>
      <c r="E213" s="169" t="s">
        <v>1459</v>
      </c>
      <c r="F213" s="170" t="s">
        <v>1460</v>
      </c>
      <c r="G213" s="171" t="s">
        <v>228</v>
      </c>
      <c r="H213" s="172">
        <v>1</v>
      </c>
      <c r="I213" s="173">
        <v>1940</v>
      </c>
      <c r="J213" s="173">
        <f>ROUND(I213*H213,2)</f>
        <v>1940</v>
      </c>
      <c r="K213" s="174"/>
      <c r="L213" s="29"/>
      <c r="M213" s="175" t="s">
        <v>1</v>
      </c>
      <c r="N213" s="176" t="s">
        <v>39</v>
      </c>
      <c r="O213" s="177">
        <v>0</v>
      </c>
      <c r="P213" s="177">
        <f>O213*H213</f>
        <v>0</v>
      </c>
      <c r="Q213" s="177">
        <v>0</v>
      </c>
      <c r="R213" s="177">
        <f>Q213*H213</f>
        <v>0</v>
      </c>
      <c r="S213" s="177">
        <v>0</v>
      </c>
      <c r="T213" s="178">
        <f>S213*H213</f>
        <v>0</v>
      </c>
      <c r="U213" s="28"/>
      <c r="V213" s="28"/>
      <c r="W213" s="28"/>
      <c r="X213" s="28"/>
      <c r="Y213" s="28"/>
      <c r="Z213" s="28"/>
      <c r="AA213" s="28"/>
      <c r="AB213" s="28"/>
      <c r="AC213" s="28"/>
      <c r="AD213" s="28"/>
      <c r="AE213" s="28"/>
      <c r="AR213" s="179" t="s">
        <v>155</v>
      </c>
      <c r="AT213" s="179" t="s">
        <v>151</v>
      </c>
      <c r="AU213" s="179" t="s">
        <v>81</v>
      </c>
      <c r="AY213" s="15" t="s">
        <v>149</v>
      </c>
      <c r="BE213" s="180">
        <f>IF(N213="základná",J213,0)</f>
        <v>0</v>
      </c>
      <c r="BF213" s="180">
        <f>IF(N213="znížená",J213,0)</f>
        <v>1940</v>
      </c>
      <c r="BG213" s="180">
        <f>IF(N213="zákl. prenesená",J213,0)</f>
        <v>0</v>
      </c>
      <c r="BH213" s="180">
        <f>IF(N213="zníž. prenesená",J213,0)</f>
        <v>0</v>
      </c>
      <c r="BI213" s="180">
        <f>IF(N213="nulová",J213,0)</f>
        <v>0</v>
      </c>
      <c r="BJ213" s="15" t="s">
        <v>156</v>
      </c>
      <c r="BK213" s="180">
        <f>ROUND(I213*H213,2)</f>
        <v>1940</v>
      </c>
      <c r="BL213" s="15" t="s">
        <v>155</v>
      </c>
      <c r="BM213" s="179" t="s">
        <v>719</v>
      </c>
    </row>
    <row r="214" s="2" customFormat="1" ht="16.5" customHeight="1">
      <c r="A214" s="28"/>
      <c r="B214" s="167"/>
      <c r="C214" s="168" t="s">
        <v>73</v>
      </c>
      <c r="D214" s="168" t="s">
        <v>151</v>
      </c>
      <c r="E214" s="169" t="s">
        <v>1293</v>
      </c>
      <c r="F214" s="170" t="s">
        <v>1294</v>
      </c>
      <c r="G214" s="171" t="s">
        <v>228</v>
      </c>
      <c r="H214" s="172">
        <v>1</v>
      </c>
      <c r="I214" s="173">
        <v>776</v>
      </c>
      <c r="J214" s="173">
        <f>ROUND(I214*H214,2)</f>
        <v>776</v>
      </c>
      <c r="K214" s="174"/>
      <c r="L214" s="29"/>
      <c r="M214" s="175" t="s">
        <v>1</v>
      </c>
      <c r="N214" s="176" t="s">
        <v>39</v>
      </c>
      <c r="O214" s="177">
        <v>0</v>
      </c>
      <c r="P214" s="177">
        <f>O214*H214</f>
        <v>0</v>
      </c>
      <c r="Q214" s="177">
        <v>0</v>
      </c>
      <c r="R214" s="177">
        <f>Q214*H214</f>
        <v>0</v>
      </c>
      <c r="S214" s="177">
        <v>0</v>
      </c>
      <c r="T214" s="178">
        <f>S214*H214</f>
        <v>0</v>
      </c>
      <c r="U214" s="28"/>
      <c r="V214" s="28"/>
      <c r="W214" s="28"/>
      <c r="X214" s="28"/>
      <c r="Y214" s="28"/>
      <c r="Z214" s="28"/>
      <c r="AA214" s="28"/>
      <c r="AB214" s="28"/>
      <c r="AC214" s="28"/>
      <c r="AD214" s="28"/>
      <c r="AE214" s="28"/>
      <c r="AR214" s="179" t="s">
        <v>155</v>
      </c>
      <c r="AT214" s="179" t="s">
        <v>151</v>
      </c>
      <c r="AU214" s="179" t="s">
        <v>81</v>
      </c>
      <c r="AY214" s="15" t="s">
        <v>149</v>
      </c>
      <c r="BE214" s="180">
        <f>IF(N214="základná",J214,0)</f>
        <v>0</v>
      </c>
      <c r="BF214" s="180">
        <f>IF(N214="znížená",J214,0)</f>
        <v>776</v>
      </c>
      <c r="BG214" s="180">
        <f>IF(N214="zákl. prenesená",J214,0)</f>
        <v>0</v>
      </c>
      <c r="BH214" s="180">
        <f>IF(N214="zníž. prenesená",J214,0)</f>
        <v>0</v>
      </c>
      <c r="BI214" s="180">
        <f>IF(N214="nulová",J214,0)</f>
        <v>0</v>
      </c>
      <c r="BJ214" s="15" t="s">
        <v>156</v>
      </c>
      <c r="BK214" s="180">
        <f>ROUND(I214*H214,2)</f>
        <v>776</v>
      </c>
      <c r="BL214" s="15" t="s">
        <v>155</v>
      </c>
      <c r="BM214" s="179" t="s">
        <v>723</v>
      </c>
    </row>
    <row r="215" s="2" customFormat="1" ht="16.5" customHeight="1">
      <c r="A215" s="28"/>
      <c r="B215" s="167"/>
      <c r="C215" s="168" t="s">
        <v>73</v>
      </c>
      <c r="D215" s="168" t="s">
        <v>151</v>
      </c>
      <c r="E215" s="169" t="s">
        <v>1461</v>
      </c>
      <c r="F215" s="170" t="s">
        <v>1462</v>
      </c>
      <c r="G215" s="171" t="s">
        <v>228</v>
      </c>
      <c r="H215" s="172">
        <v>1</v>
      </c>
      <c r="I215" s="173">
        <v>727.5</v>
      </c>
      <c r="J215" s="173">
        <f>ROUND(I215*H215,2)</f>
        <v>727.5</v>
      </c>
      <c r="K215" s="174"/>
      <c r="L215" s="29"/>
      <c r="M215" s="175" t="s">
        <v>1</v>
      </c>
      <c r="N215" s="176" t="s">
        <v>39</v>
      </c>
      <c r="O215" s="177">
        <v>0</v>
      </c>
      <c r="P215" s="177">
        <f>O215*H215</f>
        <v>0</v>
      </c>
      <c r="Q215" s="177">
        <v>0</v>
      </c>
      <c r="R215" s="177">
        <f>Q215*H215</f>
        <v>0</v>
      </c>
      <c r="S215" s="177">
        <v>0</v>
      </c>
      <c r="T215" s="178">
        <f>S215*H215</f>
        <v>0</v>
      </c>
      <c r="U215" s="28"/>
      <c r="V215" s="28"/>
      <c r="W215" s="28"/>
      <c r="X215" s="28"/>
      <c r="Y215" s="28"/>
      <c r="Z215" s="28"/>
      <c r="AA215" s="28"/>
      <c r="AB215" s="28"/>
      <c r="AC215" s="28"/>
      <c r="AD215" s="28"/>
      <c r="AE215" s="28"/>
      <c r="AR215" s="179" t="s">
        <v>155</v>
      </c>
      <c r="AT215" s="179" t="s">
        <v>151</v>
      </c>
      <c r="AU215" s="179" t="s">
        <v>81</v>
      </c>
      <c r="AY215" s="15" t="s">
        <v>149</v>
      </c>
      <c r="BE215" s="180">
        <f>IF(N215="základná",J215,0)</f>
        <v>0</v>
      </c>
      <c r="BF215" s="180">
        <f>IF(N215="znížená",J215,0)</f>
        <v>727.5</v>
      </c>
      <c r="BG215" s="180">
        <f>IF(N215="zákl. prenesená",J215,0)</f>
        <v>0</v>
      </c>
      <c r="BH215" s="180">
        <f>IF(N215="zníž. prenesená",J215,0)</f>
        <v>0</v>
      </c>
      <c r="BI215" s="180">
        <f>IF(N215="nulová",J215,0)</f>
        <v>0</v>
      </c>
      <c r="BJ215" s="15" t="s">
        <v>156</v>
      </c>
      <c r="BK215" s="180">
        <f>ROUND(I215*H215,2)</f>
        <v>727.5</v>
      </c>
      <c r="BL215" s="15" t="s">
        <v>155</v>
      </c>
      <c r="BM215" s="179" t="s">
        <v>726</v>
      </c>
    </row>
    <row r="216" s="2" customFormat="1" ht="16.5" customHeight="1">
      <c r="A216" s="28"/>
      <c r="B216" s="167"/>
      <c r="C216" s="168" t="s">
        <v>73</v>
      </c>
      <c r="D216" s="168" t="s">
        <v>151</v>
      </c>
      <c r="E216" s="169" t="s">
        <v>1463</v>
      </c>
      <c r="F216" s="170" t="s">
        <v>1464</v>
      </c>
      <c r="G216" s="171" t="s">
        <v>1121</v>
      </c>
      <c r="H216" s="172">
        <v>3</v>
      </c>
      <c r="I216" s="173">
        <v>339.5</v>
      </c>
      <c r="J216" s="173">
        <f>ROUND(I216*H216,2)</f>
        <v>1018.5</v>
      </c>
      <c r="K216" s="174"/>
      <c r="L216" s="29"/>
      <c r="M216" s="175" t="s">
        <v>1</v>
      </c>
      <c r="N216" s="176" t="s">
        <v>39</v>
      </c>
      <c r="O216" s="177">
        <v>0</v>
      </c>
      <c r="P216" s="177">
        <f>O216*H216</f>
        <v>0</v>
      </c>
      <c r="Q216" s="177">
        <v>0</v>
      </c>
      <c r="R216" s="177">
        <f>Q216*H216</f>
        <v>0</v>
      </c>
      <c r="S216" s="177">
        <v>0</v>
      </c>
      <c r="T216" s="178">
        <f>S216*H216</f>
        <v>0</v>
      </c>
      <c r="U216" s="28"/>
      <c r="V216" s="28"/>
      <c r="W216" s="28"/>
      <c r="X216" s="28"/>
      <c r="Y216" s="28"/>
      <c r="Z216" s="28"/>
      <c r="AA216" s="28"/>
      <c r="AB216" s="28"/>
      <c r="AC216" s="28"/>
      <c r="AD216" s="28"/>
      <c r="AE216" s="28"/>
      <c r="AR216" s="179" t="s">
        <v>155</v>
      </c>
      <c r="AT216" s="179" t="s">
        <v>151</v>
      </c>
      <c r="AU216" s="179" t="s">
        <v>81</v>
      </c>
      <c r="AY216" s="15" t="s">
        <v>149</v>
      </c>
      <c r="BE216" s="180">
        <f>IF(N216="základná",J216,0)</f>
        <v>0</v>
      </c>
      <c r="BF216" s="180">
        <f>IF(N216="znížená",J216,0)</f>
        <v>1018.5</v>
      </c>
      <c r="BG216" s="180">
        <f>IF(N216="zákl. prenesená",J216,0)</f>
        <v>0</v>
      </c>
      <c r="BH216" s="180">
        <f>IF(N216="zníž. prenesená",J216,0)</f>
        <v>0</v>
      </c>
      <c r="BI216" s="180">
        <f>IF(N216="nulová",J216,0)</f>
        <v>0</v>
      </c>
      <c r="BJ216" s="15" t="s">
        <v>156</v>
      </c>
      <c r="BK216" s="180">
        <f>ROUND(I216*H216,2)</f>
        <v>1018.5</v>
      </c>
      <c r="BL216" s="15" t="s">
        <v>155</v>
      </c>
      <c r="BM216" s="179" t="s">
        <v>730</v>
      </c>
    </row>
    <row r="217" s="2" customFormat="1" ht="16.5" customHeight="1">
      <c r="A217" s="28"/>
      <c r="B217" s="167"/>
      <c r="C217" s="168" t="s">
        <v>73</v>
      </c>
      <c r="D217" s="168" t="s">
        <v>151</v>
      </c>
      <c r="E217" s="169" t="s">
        <v>1465</v>
      </c>
      <c r="F217" s="170" t="s">
        <v>1466</v>
      </c>
      <c r="G217" s="171" t="s">
        <v>1121</v>
      </c>
      <c r="H217" s="172">
        <v>4</v>
      </c>
      <c r="I217" s="173">
        <v>339.5</v>
      </c>
      <c r="J217" s="173">
        <f>ROUND(I217*H217,2)</f>
        <v>1358</v>
      </c>
      <c r="K217" s="174"/>
      <c r="L217" s="29"/>
      <c r="M217" s="175" t="s">
        <v>1</v>
      </c>
      <c r="N217" s="176" t="s">
        <v>39</v>
      </c>
      <c r="O217" s="177">
        <v>0</v>
      </c>
      <c r="P217" s="177">
        <f>O217*H217</f>
        <v>0</v>
      </c>
      <c r="Q217" s="177">
        <v>0</v>
      </c>
      <c r="R217" s="177">
        <f>Q217*H217</f>
        <v>0</v>
      </c>
      <c r="S217" s="177">
        <v>0</v>
      </c>
      <c r="T217" s="178">
        <f>S217*H217</f>
        <v>0</v>
      </c>
      <c r="U217" s="28"/>
      <c r="V217" s="28"/>
      <c r="W217" s="28"/>
      <c r="X217" s="28"/>
      <c r="Y217" s="28"/>
      <c r="Z217" s="28"/>
      <c r="AA217" s="28"/>
      <c r="AB217" s="28"/>
      <c r="AC217" s="28"/>
      <c r="AD217" s="28"/>
      <c r="AE217" s="28"/>
      <c r="AR217" s="179" t="s">
        <v>155</v>
      </c>
      <c r="AT217" s="179" t="s">
        <v>151</v>
      </c>
      <c r="AU217" s="179" t="s">
        <v>81</v>
      </c>
      <c r="AY217" s="15" t="s">
        <v>149</v>
      </c>
      <c r="BE217" s="180">
        <f>IF(N217="základná",J217,0)</f>
        <v>0</v>
      </c>
      <c r="BF217" s="180">
        <f>IF(N217="znížená",J217,0)</f>
        <v>1358</v>
      </c>
      <c r="BG217" s="180">
        <f>IF(N217="zákl. prenesená",J217,0)</f>
        <v>0</v>
      </c>
      <c r="BH217" s="180">
        <f>IF(N217="zníž. prenesená",J217,0)</f>
        <v>0</v>
      </c>
      <c r="BI217" s="180">
        <f>IF(N217="nulová",J217,0)</f>
        <v>0</v>
      </c>
      <c r="BJ217" s="15" t="s">
        <v>156</v>
      </c>
      <c r="BK217" s="180">
        <f>ROUND(I217*H217,2)</f>
        <v>1358</v>
      </c>
      <c r="BL217" s="15" t="s">
        <v>155</v>
      </c>
      <c r="BM217" s="179" t="s">
        <v>733</v>
      </c>
    </row>
    <row r="218" s="2" customFormat="1" ht="24.15" customHeight="1">
      <c r="A218" s="28"/>
      <c r="B218" s="167"/>
      <c r="C218" s="168" t="s">
        <v>73</v>
      </c>
      <c r="D218" s="168" t="s">
        <v>151</v>
      </c>
      <c r="E218" s="169" t="s">
        <v>1467</v>
      </c>
      <c r="F218" s="170" t="s">
        <v>1468</v>
      </c>
      <c r="G218" s="171" t="s">
        <v>1121</v>
      </c>
      <c r="H218" s="172">
        <v>2</v>
      </c>
      <c r="I218" s="173">
        <v>339.5</v>
      </c>
      <c r="J218" s="173">
        <f>ROUND(I218*H218,2)</f>
        <v>679</v>
      </c>
      <c r="K218" s="174"/>
      <c r="L218" s="29"/>
      <c r="M218" s="175" t="s">
        <v>1</v>
      </c>
      <c r="N218" s="176" t="s">
        <v>39</v>
      </c>
      <c r="O218" s="177">
        <v>0</v>
      </c>
      <c r="P218" s="177">
        <f>O218*H218</f>
        <v>0</v>
      </c>
      <c r="Q218" s="177">
        <v>0</v>
      </c>
      <c r="R218" s="177">
        <f>Q218*H218</f>
        <v>0</v>
      </c>
      <c r="S218" s="177">
        <v>0</v>
      </c>
      <c r="T218" s="178">
        <f>S218*H218</f>
        <v>0</v>
      </c>
      <c r="U218" s="28"/>
      <c r="V218" s="28"/>
      <c r="W218" s="28"/>
      <c r="X218" s="28"/>
      <c r="Y218" s="28"/>
      <c r="Z218" s="28"/>
      <c r="AA218" s="28"/>
      <c r="AB218" s="28"/>
      <c r="AC218" s="28"/>
      <c r="AD218" s="28"/>
      <c r="AE218" s="28"/>
      <c r="AR218" s="179" t="s">
        <v>155</v>
      </c>
      <c r="AT218" s="179" t="s">
        <v>151</v>
      </c>
      <c r="AU218" s="179" t="s">
        <v>81</v>
      </c>
      <c r="AY218" s="15" t="s">
        <v>149</v>
      </c>
      <c r="BE218" s="180">
        <f>IF(N218="základná",J218,0)</f>
        <v>0</v>
      </c>
      <c r="BF218" s="180">
        <f>IF(N218="znížená",J218,0)</f>
        <v>679</v>
      </c>
      <c r="BG218" s="180">
        <f>IF(N218="zákl. prenesená",J218,0)</f>
        <v>0</v>
      </c>
      <c r="BH218" s="180">
        <f>IF(N218="zníž. prenesená",J218,0)</f>
        <v>0</v>
      </c>
      <c r="BI218" s="180">
        <f>IF(N218="nulová",J218,0)</f>
        <v>0</v>
      </c>
      <c r="BJ218" s="15" t="s">
        <v>156</v>
      </c>
      <c r="BK218" s="180">
        <f>ROUND(I218*H218,2)</f>
        <v>679</v>
      </c>
      <c r="BL218" s="15" t="s">
        <v>155</v>
      </c>
      <c r="BM218" s="179" t="s">
        <v>737</v>
      </c>
    </row>
    <row r="219" s="2" customFormat="1" ht="21.75" customHeight="1">
      <c r="A219" s="28"/>
      <c r="B219" s="167"/>
      <c r="C219" s="168" t="s">
        <v>73</v>
      </c>
      <c r="D219" s="168" t="s">
        <v>151</v>
      </c>
      <c r="E219" s="169" t="s">
        <v>1469</v>
      </c>
      <c r="F219" s="170" t="s">
        <v>1470</v>
      </c>
      <c r="G219" s="171" t="s">
        <v>1121</v>
      </c>
      <c r="H219" s="172">
        <v>10</v>
      </c>
      <c r="I219" s="173">
        <v>339.5</v>
      </c>
      <c r="J219" s="173">
        <f>ROUND(I219*H219,2)</f>
        <v>3395</v>
      </c>
      <c r="K219" s="174"/>
      <c r="L219" s="29"/>
      <c r="M219" s="175" t="s">
        <v>1</v>
      </c>
      <c r="N219" s="176" t="s">
        <v>39</v>
      </c>
      <c r="O219" s="177">
        <v>0</v>
      </c>
      <c r="P219" s="177">
        <f>O219*H219</f>
        <v>0</v>
      </c>
      <c r="Q219" s="177">
        <v>0</v>
      </c>
      <c r="R219" s="177">
        <f>Q219*H219</f>
        <v>0</v>
      </c>
      <c r="S219" s="177">
        <v>0</v>
      </c>
      <c r="T219" s="178">
        <f>S219*H219</f>
        <v>0</v>
      </c>
      <c r="U219" s="28"/>
      <c r="V219" s="28"/>
      <c r="W219" s="28"/>
      <c r="X219" s="28"/>
      <c r="Y219" s="28"/>
      <c r="Z219" s="28"/>
      <c r="AA219" s="28"/>
      <c r="AB219" s="28"/>
      <c r="AC219" s="28"/>
      <c r="AD219" s="28"/>
      <c r="AE219" s="28"/>
      <c r="AR219" s="179" t="s">
        <v>155</v>
      </c>
      <c r="AT219" s="179" t="s">
        <v>151</v>
      </c>
      <c r="AU219" s="179" t="s">
        <v>81</v>
      </c>
      <c r="AY219" s="15" t="s">
        <v>149</v>
      </c>
      <c r="BE219" s="180">
        <f>IF(N219="základná",J219,0)</f>
        <v>0</v>
      </c>
      <c r="BF219" s="180">
        <f>IF(N219="znížená",J219,0)</f>
        <v>3395</v>
      </c>
      <c r="BG219" s="180">
        <f>IF(N219="zákl. prenesená",J219,0)</f>
        <v>0</v>
      </c>
      <c r="BH219" s="180">
        <f>IF(N219="zníž. prenesená",J219,0)</f>
        <v>0</v>
      </c>
      <c r="BI219" s="180">
        <f>IF(N219="nulová",J219,0)</f>
        <v>0</v>
      </c>
      <c r="BJ219" s="15" t="s">
        <v>156</v>
      </c>
      <c r="BK219" s="180">
        <f>ROUND(I219*H219,2)</f>
        <v>3395</v>
      </c>
      <c r="BL219" s="15" t="s">
        <v>155</v>
      </c>
      <c r="BM219" s="179" t="s">
        <v>740</v>
      </c>
    </row>
    <row r="220" s="2" customFormat="1" ht="16.5" customHeight="1">
      <c r="A220" s="28"/>
      <c r="B220" s="167"/>
      <c r="C220" s="168" t="s">
        <v>73</v>
      </c>
      <c r="D220" s="168" t="s">
        <v>151</v>
      </c>
      <c r="E220" s="169" t="s">
        <v>1297</v>
      </c>
      <c r="F220" s="170" t="s">
        <v>1298</v>
      </c>
      <c r="G220" s="171" t="s">
        <v>228</v>
      </c>
      <c r="H220" s="172">
        <v>1</v>
      </c>
      <c r="I220" s="173">
        <v>485</v>
      </c>
      <c r="J220" s="173">
        <f>ROUND(I220*H220,2)</f>
        <v>485</v>
      </c>
      <c r="K220" s="174"/>
      <c r="L220" s="29"/>
      <c r="M220" s="175" t="s">
        <v>1</v>
      </c>
      <c r="N220" s="176" t="s">
        <v>39</v>
      </c>
      <c r="O220" s="177">
        <v>0</v>
      </c>
      <c r="P220" s="177">
        <f>O220*H220</f>
        <v>0</v>
      </c>
      <c r="Q220" s="177">
        <v>0</v>
      </c>
      <c r="R220" s="177">
        <f>Q220*H220</f>
        <v>0</v>
      </c>
      <c r="S220" s="177">
        <v>0</v>
      </c>
      <c r="T220" s="178">
        <f>S220*H220</f>
        <v>0</v>
      </c>
      <c r="U220" s="28"/>
      <c r="V220" s="28"/>
      <c r="W220" s="28"/>
      <c r="X220" s="28"/>
      <c r="Y220" s="28"/>
      <c r="Z220" s="28"/>
      <c r="AA220" s="28"/>
      <c r="AB220" s="28"/>
      <c r="AC220" s="28"/>
      <c r="AD220" s="28"/>
      <c r="AE220" s="28"/>
      <c r="AR220" s="179" t="s">
        <v>155</v>
      </c>
      <c r="AT220" s="179" t="s">
        <v>151</v>
      </c>
      <c r="AU220" s="179" t="s">
        <v>81</v>
      </c>
      <c r="AY220" s="15" t="s">
        <v>149</v>
      </c>
      <c r="BE220" s="180">
        <f>IF(N220="základná",J220,0)</f>
        <v>0</v>
      </c>
      <c r="BF220" s="180">
        <f>IF(N220="znížená",J220,0)</f>
        <v>485</v>
      </c>
      <c r="BG220" s="180">
        <f>IF(N220="zákl. prenesená",J220,0)</f>
        <v>0</v>
      </c>
      <c r="BH220" s="180">
        <f>IF(N220="zníž. prenesená",J220,0)</f>
        <v>0</v>
      </c>
      <c r="BI220" s="180">
        <f>IF(N220="nulová",J220,0)</f>
        <v>0</v>
      </c>
      <c r="BJ220" s="15" t="s">
        <v>156</v>
      </c>
      <c r="BK220" s="180">
        <f>ROUND(I220*H220,2)</f>
        <v>485</v>
      </c>
      <c r="BL220" s="15" t="s">
        <v>155</v>
      </c>
      <c r="BM220" s="179" t="s">
        <v>744</v>
      </c>
    </row>
    <row r="221" s="2" customFormat="1" ht="37.8" customHeight="1">
      <c r="A221" s="28"/>
      <c r="B221" s="167"/>
      <c r="C221" s="168" t="s">
        <v>73</v>
      </c>
      <c r="D221" s="168" t="s">
        <v>151</v>
      </c>
      <c r="E221" s="169" t="s">
        <v>1471</v>
      </c>
      <c r="F221" s="170" t="s">
        <v>1472</v>
      </c>
      <c r="G221" s="171" t="s">
        <v>228</v>
      </c>
      <c r="H221" s="172">
        <v>1</v>
      </c>
      <c r="I221" s="173">
        <v>630.5</v>
      </c>
      <c r="J221" s="173">
        <f>ROUND(I221*H221,2)</f>
        <v>630.5</v>
      </c>
      <c r="K221" s="174"/>
      <c r="L221" s="29"/>
      <c r="M221" s="175" t="s">
        <v>1</v>
      </c>
      <c r="N221" s="176" t="s">
        <v>39</v>
      </c>
      <c r="O221" s="177">
        <v>0</v>
      </c>
      <c r="P221" s="177">
        <f>O221*H221</f>
        <v>0</v>
      </c>
      <c r="Q221" s="177">
        <v>0</v>
      </c>
      <c r="R221" s="177">
        <f>Q221*H221</f>
        <v>0</v>
      </c>
      <c r="S221" s="177">
        <v>0</v>
      </c>
      <c r="T221" s="178">
        <f>S221*H221</f>
        <v>0</v>
      </c>
      <c r="U221" s="28"/>
      <c r="V221" s="28"/>
      <c r="W221" s="28"/>
      <c r="X221" s="28"/>
      <c r="Y221" s="28"/>
      <c r="Z221" s="28"/>
      <c r="AA221" s="28"/>
      <c r="AB221" s="28"/>
      <c r="AC221" s="28"/>
      <c r="AD221" s="28"/>
      <c r="AE221" s="28"/>
      <c r="AR221" s="179" t="s">
        <v>155</v>
      </c>
      <c r="AT221" s="179" t="s">
        <v>151</v>
      </c>
      <c r="AU221" s="179" t="s">
        <v>81</v>
      </c>
      <c r="AY221" s="15" t="s">
        <v>149</v>
      </c>
      <c r="BE221" s="180">
        <f>IF(N221="základná",J221,0)</f>
        <v>0</v>
      </c>
      <c r="BF221" s="180">
        <f>IF(N221="znížená",J221,0)</f>
        <v>630.5</v>
      </c>
      <c r="BG221" s="180">
        <f>IF(N221="zákl. prenesená",J221,0)</f>
        <v>0</v>
      </c>
      <c r="BH221" s="180">
        <f>IF(N221="zníž. prenesená",J221,0)</f>
        <v>0</v>
      </c>
      <c r="BI221" s="180">
        <f>IF(N221="nulová",J221,0)</f>
        <v>0</v>
      </c>
      <c r="BJ221" s="15" t="s">
        <v>156</v>
      </c>
      <c r="BK221" s="180">
        <f>ROUND(I221*H221,2)</f>
        <v>630.5</v>
      </c>
      <c r="BL221" s="15" t="s">
        <v>155</v>
      </c>
      <c r="BM221" s="179" t="s">
        <v>751</v>
      </c>
    </row>
    <row r="222" s="2" customFormat="1" ht="16.5" customHeight="1">
      <c r="A222" s="28"/>
      <c r="B222" s="167"/>
      <c r="C222" s="168" t="s">
        <v>73</v>
      </c>
      <c r="D222" s="168" t="s">
        <v>151</v>
      </c>
      <c r="E222" s="169" t="s">
        <v>1301</v>
      </c>
      <c r="F222" s="170" t="s">
        <v>1302</v>
      </c>
      <c r="G222" s="171" t="s">
        <v>228</v>
      </c>
      <c r="H222" s="172">
        <v>1</v>
      </c>
      <c r="I222" s="173">
        <v>776</v>
      </c>
      <c r="J222" s="173">
        <f>ROUND(I222*H222,2)</f>
        <v>776</v>
      </c>
      <c r="K222" s="174"/>
      <c r="L222" s="29"/>
      <c r="M222" s="175" t="s">
        <v>1</v>
      </c>
      <c r="N222" s="176" t="s">
        <v>39</v>
      </c>
      <c r="O222" s="177">
        <v>0</v>
      </c>
      <c r="P222" s="177">
        <f>O222*H222</f>
        <v>0</v>
      </c>
      <c r="Q222" s="177">
        <v>0</v>
      </c>
      <c r="R222" s="177">
        <f>Q222*H222</f>
        <v>0</v>
      </c>
      <c r="S222" s="177">
        <v>0</v>
      </c>
      <c r="T222" s="178">
        <f>S222*H222</f>
        <v>0</v>
      </c>
      <c r="U222" s="28"/>
      <c r="V222" s="28"/>
      <c r="W222" s="28"/>
      <c r="X222" s="28"/>
      <c r="Y222" s="28"/>
      <c r="Z222" s="28"/>
      <c r="AA222" s="28"/>
      <c r="AB222" s="28"/>
      <c r="AC222" s="28"/>
      <c r="AD222" s="28"/>
      <c r="AE222" s="28"/>
      <c r="AR222" s="179" t="s">
        <v>155</v>
      </c>
      <c r="AT222" s="179" t="s">
        <v>151</v>
      </c>
      <c r="AU222" s="179" t="s">
        <v>81</v>
      </c>
      <c r="AY222" s="15" t="s">
        <v>149</v>
      </c>
      <c r="BE222" s="180">
        <f>IF(N222="základná",J222,0)</f>
        <v>0</v>
      </c>
      <c r="BF222" s="180">
        <f>IF(N222="znížená",J222,0)</f>
        <v>776</v>
      </c>
      <c r="BG222" s="180">
        <f>IF(N222="zákl. prenesená",J222,0)</f>
        <v>0</v>
      </c>
      <c r="BH222" s="180">
        <f>IF(N222="zníž. prenesená",J222,0)</f>
        <v>0</v>
      </c>
      <c r="BI222" s="180">
        <f>IF(N222="nulová",J222,0)</f>
        <v>0</v>
      </c>
      <c r="BJ222" s="15" t="s">
        <v>156</v>
      </c>
      <c r="BK222" s="180">
        <f>ROUND(I222*H222,2)</f>
        <v>776</v>
      </c>
      <c r="BL222" s="15" t="s">
        <v>155</v>
      </c>
      <c r="BM222" s="179" t="s">
        <v>755</v>
      </c>
    </row>
    <row r="223" s="2" customFormat="1" ht="24.15" customHeight="1">
      <c r="A223" s="28"/>
      <c r="B223" s="167"/>
      <c r="C223" s="168" t="s">
        <v>73</v>
      </c>
      <c r="D223" s="168" t="s">
        <v>151</v>
      </c>
      <c r="E223" s="169" t="s">
        <v>1303</v>
      </c>
      <c r="F223" s="170" t="s">
        <v>1304</v>
      </c>
      <c r="G223" s="171" t="s">
        <v>228</v>
      </c>
      <c r="H223" s="172">
        <v>1</v>
      </c>
      <c r="I223" s="173">
        <v>1154</v>
      </c>
      <c r="J223" s="173">
        <f>ROUND(I223*H223,2)</f>
        <v>1154</v>
      </c>
      <c r="K223" s="174"/>
      <c r="L223" s="29"/>
      <c r="M223" s="175" t="s">
        <v>1</v>
      </c>
      <c r="N223" s="176" t="s">
        <v>39</v>
      </c>
      <c r="O223" s="177">
        <v>0</v>
      </c>
      <c r="P223" s="177">
        <f>O223*H223</f>
        <v>0</v>
      </c>
      <c r="Q223" s="177">
        <v>0</v>
      </c>
      <c r="R223" s="177">
        <f>Q223*H223</f>
        <v>0</v>
      </c>
      <c r="S223" s="177">
        <v>0</v>
      </c>
      <c r="T223" s="178">
        <f>S223*H223</f>
        <v>0</v>
      </c>
      <c r="U223" s="28"/>
      <c r="V223" s="28"/>
      <c r="W223" s="28"/>
      <c r="X223" s="28"/>
      <c r="Y223" s="28"/>
      <c r="Z223" s="28"/>
      <c r="AA223" s="28"/>
      <c r="AB223" s="28"/>
      <c r="AC223" s="28"/>
      <c r="AD223" s="28"/>
      <c r="AE223" s="28"/>
      <c r="AR223" s="179" t="s">
        <v>155</v>
      </c>
      <c r="AT223" s="179" t="s">
        <v>151</v>
      </c>
      <c r="AU223" s="179" t="s">
        <v>81</v>
      </c>
      <c r="AY223" s="15" t="s">
        <v>149</v>
      </c>
      <c r="BE223" s="180">
        <f>IF(N223="základná",J223,0)</f>
        <v>0</v>
      </c>
      <c r="BF223" s="180">
        <f>IF(N223="znížená",J223,0)</f>
        <v>1154</v>
      </c>
      <c r="BG223" s="180">
        <f>IF(N223="zákl. prenesená",J223,0)</f>
        <v>0</v>
      </c>
      <c r="BH223" s="180">
        <f>IF(N223="zníž. prenesená",J223,0)</f>
        <v>0</v>
      </c>
      <c r="BI223" s="180">
        <f>IF(N223="nulová",J223,0)</f>
        <v>0</v>
      </c>
      <c r="BJ223" s="15" t="s">
        <v>156</v>
      </c>
      <c r="BK223" s="180">
        <f>ROUND(I223*H223,2)</f>
        <v>1154</v>
      </c>
      <c r="BL223" s="15" t="s">
        <v>155</v>
      </c>
      <c r="BM223" s="179" t="s">
        <v>758</v>
      </c>
    </row>
    <row r="224" s="2" customFormat="1" ht="16.5" customHeight="1">
      <c r="A224" s="28"/>
      <c r="B224" s="167"/>
      <c r="C224" s="168" t="s">
        <v>73</v>
      </c>
      <c r="D224" s="168" t="s">
        <v>151</v>
      </c>
      <c r="E224" s="169" t="s">
        <v>1473</v>
      </c>
      <c r="F224" s="170" t="s">
        <v>1474</v>
      </c>
      <c r="G224" s="171" t="s">
        <v>262</v>
      </c>
      <c r="H224" s="172">
        <v>3.6000000000000001</v>
      </c>
      <c r="I224" s="173">
        <v>355.01999999999998</v>
      </c>
      <c r="J224" s="173">
        <f>ROUND(I224*H224,2)</f>
        <v>1278.0699999999999</v>
      </c>
      <c r="K224" s="174"/>
      <c r="L224" s="29"/>
      <c r="M224" s="183" t="s">
        <v>1</v>
      </c>
      <c r="N224" s="184" t="s">
        <v>39</v>
      </c>
      <c r="O224" s="185">
        <v>0</v>
      </c>
      <c r="P224" s="185">
        <f>O224*H224</f>
        <v>0</v>
      </c>
      <c r="Q224" s="185">
        <v>0</v>
      </c>
      <c r="R224" s="185">
        <f>Q224*H224</f>
        <v>0</v>
      </c>
      <c r="S224" s="185">
        <v>0</v>
      </c>
      <c r="T224" s="186">
        <f>S224*H224</f>
        <v>0</v>
      </c>
      <c r="U224" s="28"/>
      <c r="V224" s="28"/>
      <c r="W224" s="28"/>
      <c r="X224" s="28"/>
      <c r="Y224" s="28"/>
      <c r="Z224" s="28"/>
      <c r="AA224" s="28"/>
      <c r="AB224" s="28"/>
      <c r="AC224" s="28"/>
      <c r="AD224" s="28"/>
      <c r="AE224" s="28"/>
      <c r="AR224" s="179" t="s">
        <v>155</v>
      </c>
      <c r="AT224" s="179" t="s">
        <v>151</v>
      </c>
      <c r="AU224" s="179" t="s">
        <v>81</v>
      </c>
      <c r="AY224" s="15" t="s">
        <v>149</v>
      </c>
      <c r="BE224" s="180">
        <f>IF(N224="základná",J224,0)</f>
        <v>0</v>
      </c>
      <c r="BF224" s="180">
        <f>IF(N224="znížená",J224,0)</f>
        <v>1278.0699999999999</v>
      </c>
      <c r="BG224" s="180">
        <f>IF(N224="zákl. prenesená",J224,0)</f>
        <v>0</v>
      </c>
      <c r="BH224" s="180">
        <f>IF(N224="zníž. prenesená",J224,0)</f>
        <v>0</v>
      </c>
      <c r="BI224" s="180">
        <f>IF(N224="nulová",J224,0)</f>
        <v>0</v>
      </c>
      <c r="BJ224" s="15" t="s">
        <v>156</v>
      </c>
      <c r="BK224" s="180">
        <f>ROUND(I224*H224,2)</f>
        <v>1278.0699999999999</v>
      </c>
      <c r="BL224" s="15" t="s">
        <v>155</v>
      </c>
      <c r="BM224" s="179" t="s">
        <v>762</v>
      </c>
    </row>
    <row r="225" s="2" customFormat="1" ht="6.96" customHeight="1">
      <c r="A225" s="28"/>
      <c r="B225" s="54"/>
      <c r="C225" s="55"/>
      <c r="D225" s="55"/>
      <c r="E225" s="55"/>
      <c r="F225" s="55"/>
      <c r="G225" s="55"/>
      <c r="H225" s="55"/>
      <c r="I225" s="55"/>
      <c r="J225" s="55"/>
      <c r="K225" s="55"/>
      <c r="L225" s="29"/>
      <c r="M225" s="28"/>
      <c r="O225" s="28"/>
      <c r="P225" s="28"/>
      <c r="Q225" s="28"/>
      <c r="R225" s="28"/>
      <c r="S225" s="28"/>
      <c r="T225" s="28"/>
      <c r="U225" s="28"/>
      <c r="V225" s="28"/>
      <c r="W225" s="28"/>
      <c r="X225" s="28"/>
      <c r="Y225" s="28"/>
      <c r="Z225" s="28"/>
      <c r="AA225" s="28"/>
      <c r="AB225" s="28"/>
      <c r="AC225" s="28"/>
      <c r="AD225" s="28"/>
      <c r="AE225" s="28"/>
    </row>
  </sheetData>
  <autoFilter ref="C123:K224"/>
  <mergeCells count="8">
    <mergeCell ref="E7:H7"/>
    <mergeCell ref="E9:H9"/>
    <mergeCell ref="E27:H27"/>
    <mergeCell ref="E85:H85"/>
    <mergeCell ref="E87:H87"/>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118</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1475</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ROUND(J117, 2)</f>
        <v>45572.300000000003</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ROUND((SUM(BE117:BE120)),  2)</f>
        <v>0</v>
      </c>
      <c r="G33" s="123"/>
      <c r="H33" s="123"/>
      <c r="I33" s="124">
        <v>0.20000000000000001</v>
      </c>
      <c r="J33" s="122">
        <f>ROUND(((SUM(BE117:BE120))*I33),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ROUND((SUM(BF117:BF120)),  2)</f>
        <v>45572.300000000003</v>
      </c>
      <c r="G34" s="28"/>
      <c r="H34" s="28"/>
      <c r="I34" s="126">
        <v>0.20000000000000001</v>
      </c>
      <c r="J34" s="125">
        <f>ROUND(((SUM(BF117:BF120))*I34),  2)</f>
        <v>9114.4599999999991</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ROUND((SUM(BG117:BG120)),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ROUND((SUM(BH117:BH120)),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ROUND((SUM(BI117:BI120)),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54686.760000000002</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D1.11 - VRN</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J117</f>
        <v>45572.300000000003</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1476</v>
      </c>
      <c r="E97" s="140"/>
      <c r="F97" s="140"/>
      <c r="G97" s="140"/>
      <c r="H97" s="140"/>
      <c r="I97" s="140"/>
      <c r="J97" s="141">
        <f>J118</f>
        <v>45572.300000000003</v>
      </c>
      <c r="K97" s="9"/>
      <c r="L97" s="138"/>
      <c r="S97" s="9"/>
      <c r="T97" s="9"/>
      <c r="U97" s="9"/>
      <c r="V97" s="9"/>
      <c r="W97" s="9"/>
      <c r="X97" s="9"/>
      <c r="Y97" s="9"/>
      <c r="Z97" s="9"/>
      <c r="AA97" s="9"/>
      <c r="AB97" s="9"/>
      <c r="AC97" s="9"/>
      <c r="AD97" s="9"/>
      <c r="AE97" s="9"/>
    </row>
    <row r="98" hidden="1" s="2" customFormat="1" ht="21.84" customHeight="1">
      <c r="A98" s="28"/>
      <c r="B98" s="29"/>
      <c r="C98" s="28"/>
      <c r="D98" s="28"/>
      <c r="E98" s="28"/>
      <c r="F98" s="28"/>
      <c r="G98" s="28"/>
      <c r="H98" s="28"/>
      <c r="I98" s="28"/>
      <c r="J98" s="28"/>
      <c r="K98" s="28"/>
      <c r="L98" s="49"/>
      <c r="S98" s="28"/>
      <c r="T98" s="28"/>
      <c r="U98" s="28"/>
      <c r="V98" s="28"/>
      <c r="W98" s="28"/>
      <c r="X98" s="28"/>
      <c r="Y98" s="28"/>
      <c r="Z98" s="28"/>
      <c r="AA98" s="28"/>
      <c r="AB98" s="28"/>
      <c r="AC98" s="28"/>
      <c r="AD98" s="28"/>
      <c r="AE98" s="28"/>
    </row>
    <row r="99" hidden="1" s="2" customFormat="1" ht="6.96" customHeight="1">
      <c r="A99" s="28"/>
      <c r="B99" s="54"/>
      <c r="C99" s="55"/>
      <c r="D99" s="55"/>
      <c r="E99" s="55"/>
      <c r="F99" s="55"/>
      <c r="G99" s="55"/>
      <c r="H99" s="55"/>
      <c r="I99" s="55"/>
      <c r="J99" s="55"/>
      <c r="K99" s="55"/>
      <c r="L99" s="49"/>
      <c r="S99" s="28"/>
      <c r="T99" s="28"/>
      <c r="U99" s="28"/>
      <c r="V99" s="28"/>
      <c r="W99" s="28"/>
      <c r="X99" s="28"/>
      <c r="Y99" s="28"/>
      <c r="Z99" s="28"/>
      <c r="AA99" s="28"/>
      <c r="AB99" s="28"/>
      <c r="AC99" s="28"/>
      <c r="AD99" s="28"/>
      <c r="AE99" s="28"/>
    </row>
    <row r="100" hidden="1"/>
    <row r="101" hidden="1"/>
    <row r="102" hidden="1"/>
    <row r="103" s="2" customFormat="1" ht="6.96" customHeight="1">
      <c r="A103" s="28"/>
      <c r="B103" s="56"/>
      <c r="C103" s="57"/>
      <c r="D103" s="57"/>
      <c r="E103" s="57"/>
      <c r="F103" s="57"/>
      <c r="G103" s="57"/>
      <c r="H103" s="57"/>
      <c r="I103" s="57"/>
      <c r="J103" s="57"/>
      <c r="K103" s="57"/>
      <c r="L103" s="49"/>
      <c r="S103" s="28"/>
      <c r="T103" s="28"/>
      <c r="U103" s="28"/>
      <c r="V103" s="28"/>
      <c r="W103" s="28"/>
      <c r="X103" s="28"/>
      <c r="Y103" s="28"/>
      <c r="Z103" s="28"/>
      <c r="AA103" s="28"/>
      <c r="AB103" s="28"/>
      <c r="AC103" s="28"/>
      <c r="AD103" s="28"/>
      <c r="AE103" s="28"/>
    </row>
    <row r="104" s="2" customFormat="1" ht="24.96" customHeight="1">
      <c r="A104" s="28"/>
      <c r="B104" s="29"/>
      <c r="C104" s="19" t="s">
        <v>136</v>
      </c>
      <c r="D104" s="28"/>
      <c r="E104" s="28"/>
      <c r="F104" s="28"/>
      <c r="G104" s="28"/>
      <c r="H104" s="28"/>
      <c r="I104" s="28"/>
      <c r="J104" s="28"/>
      <c r="K104" s="28"/>
      <c r="L104" s="49"/>
      <c r="S104" s="28"/>
      <c r="T104" s="28"/>
      <c r="U104" s="28"/>
      <c r="V104" s="28"/>
      <c r="W104" s="28"/>
      <c r="X104" s="28"/>
      <c r="Y104" s="28"/>
      <c r="Z104" s="28"/>
      <c r="AA104" s="28"/>
      <c r="AB104" s="28"/>
      <c r="AC104" s="28"/>
      <c r="AD104" s="28"/>
      <c r="AE104" s="28"/>
    </row>
    <row r="105" s="2" customFormat="1" ht="6.96" customHeight="1">
      <c r="A105" s="28"/>
      <c r="B105" s="29"/>
      <c r="C105" s="28"/>
      <c r="D105" s="28"/>
      <c r="E105" s="28"/>
      <c r="F105" s="28"/>
      <c r="G105" s="28"/>
      <c r="H105" s="28"/>
      <c r="I105" s="28"/>
      <c r="J105" s="28"/>
      <c r="K105" s="28"/>
      <c r="L105" s="49"/>
      <c r="S105" s="28"/>
      <c r="T105" s="28"/>
      <c r="U105" s="28"/>
      <c r="V105" s="28"/>
      <c r="W105" s="28"/>
      <c r="X105" s="28"/>
      <c r="Y105" s="28"/>
      <c r="Z105" s="28"/>
      <c r="AA105" s="28"/>
      <c r="AB105" s="28"/>
      <c r="AC105" s="28"/>
      <c r="AD105" s="28"/>
      <c r="AE105" s="28"/>
    </row>
    <row r="106" s="2" customFormat="1" ht="12" customHeight="1">
      <c r="A106" s="28"/>
      <c r="B106" s="29"/>
      <c r="C106" s="25" t="s">
        <v>13</v>
      </c>
      <c r="D106" s="28"/>
      <c r="E106" s="28"/>
      <c r="F106" s="28"/>
      <c r="G106" s="28"/>
      <c r="H106" s="28"/>
      <c r="I106" s="28"/>
      <c r="J106" s="28"/>
      <c r="K106" s="28"/>
      <c r="L106" s="49"/>
      <c r="S106" s="28"/>
      <c r="T106" s="28"/>
      <c r="U106" s="28"/>
      <c r="V106" s="28"/>
      <c r="W106" s="28"/>
      <c r="X106" s="28"/>
      <c r="Y106" s="28"/>
      <c r="Z106" s="28"/>
      <c r="AA106" s="28"/>
      <c r="AB106" s="28"/>
      <c r="AC106" s="28"/>
      <c r="AD106" s="28"/>
      <c r="AE106" s="28"/>
    </row>
    <row r="107" s="2" customFormat="1" ht="16.5" customHeight="1">
      <c r="A107" s="28"/>
      <c r="B107" s="29"/>
      <c r="C107" s="28"/>
      <c r="D107" s="28"/>
      <c r="E107" s="116" t="str">
        <f>E7</f>
        <v>Dod.č.4_Modernizácia ZŠ P.Demitru_časť strecha</v>
      </c>
      <c r="F107" s="25"/>
      <c r="G107" s="25"/>
      <c r="H107" s="25"/>
      <c r="I107" s="28"/>
      <c r="J107" s="28"/>
      <c r="K107" s="28"/>
      <c r="L107" s="49"/>
      <c r="S107" s="28"/>
      <c r="T107" s="28"/>
      <c r="U107" s="28"/>
      <c r="V107" s="28"/>
      <c r="W107" s="28"/>
      <c r="X107" s="28"/>
      <c r="Y107" s="28"/>
      <c r="Z107" s="28"/>
      <c r="AA107" s="28"/>
      <c r="AB107" s="28"/>
      <c r="AC107" s="28"/>
      <c r="AD107" s="28"/>
      <c r="AE107" s="28"/>
    </row>
    <row r="108" s="2" customFormat="1" ht="12" customHeight="1">
      <c r="A108" s="28"/>
      <c r="B108" s="29"/>
      <c r="C108" s="25" t="s">
        <v>120</v>
      </c>
      <c r="D108" s="28"/>
      <c r="E108" s="28"/>
      <c r="F108" s="28"/>
      <c r="G108" s="28"/>
      <c r="H108" s="28"/>
      <c r="I108" s="28"/>
      <c r="J108" s="28"/>
      <c r="K108" s="28"/>
      <c r="L108" s="49"/>
      <c r="S108" s="28"/>
      <c r="T108" s="28"/>
      <c r="U108" s="28"/>
      <c r="V108" s="28"/>
      <c r="W108" s="28"/>
      <c r="X108" s="28"/>
      <c r="Y108" s="28"/>
      <c r="Z108" s="28"/>
      <c r="AA108" s="28"/>
      <c r="AB108" s="28"/>
      <c r="AC108" s="28"/>
      <c r="AD108" s="28"/>
      <c r="AE108" s="28"/>
    </row>
    <row r="109" s="2" customFormat="1" ht="16.5" customHeight="1">
      <c r="A109" s="28"/>
      <c r="B109" s="29"/>
      <c r="C109" s="28"/>
      <c r="D109" s="28"/>
      <c r="E109" s="61" t="str">
        <f>E9</f>
        <v>D1.11 - VRN</v>
      </c>
      <c r="F109" s="28"/>
      <c r="G109" s="28"/>
      <c r="H109" s="28"/>
      <c r="I109" s="28"/>
      <c r="J109" s="28"/>
      <c r="K109" s="28"/>
      <c r="L109" s="49"/>
      <c r="S109" s="28"/>
      <c r="T109" s="28"/>
      <c r="U109" s="28"/>
      <c r="V109" s="28"/>
      <c r="W109" s="28"/>
      <c r="X109" s="28"/>
      <c r="Y109" s="28"/>
      <c r="Z109" s="28"/>
      <c r="AA109" s="28"/>
      <c r="AB109" s="28"/>
      <c r="AC109" s="28"/>
      <c r="AD109" s="28"/>
      <c r="AE109" s="28"/>
    </row>
    <row r="110" s="2" customFormat="1" ht="6.96" customHeight="1">
      <c r="A110" s="28"/>
      <c r="B110" s="29"/>
      <c r="C110" s="28"/>
      <c r="D110" s="28"/>
      <c r="E110" s="28"/>
      <c r="F110" s="28"/>
      <c r="G110" s="28"/>
      <c r="H110" s="28"/>
      <c r="I110" s="28"/>
      <c r="J110" s="28"/>
      <c r="K110" s="28"/>
      <c r="L110" s="49"/>
      <c r="S110" s="28"/>
      <c r="T110" s="28"/>
      <c r="U110" s="28"/>
      <c r="V110" s="28"/>
      <c r="W110" s="28"/>
      <c r="X110" s="28"/>
      <c r="Y110" s="28"/>
      <c r="Z110" s="28"/>
      <c r="AA110" s="28"/>
      <c r="AB110" s="28"/>
      <c r="AC110" s="28"/>
      <c r="AD110" s="28"/>
      <c r="AE110" s="28"/>
    </row>
    <row r="111" s="2" customFormat="1" ht="12" customHeight="1">
      <c r="A111" s="28"/>
      <c r="B111" s="29"/>
      <c r="C111" s="25" t="s">
        <v>17</v>
      </c>
      <c r="D111" s="28"/>
      <c r="E111" s="28"/>
      <c r="F111" s="22" t="str">
        <f>F12</f>
        <v>Trenčín</v>
      </c>
      <c r="G111" s="28"/>
      <c r="H111" s="28"/>
      <c r="I111" s="25" t="s">
        <v>19</v>
      </c>
      <c r="J111" s="63" t="str">
        <f>IF(J12="","",J12)</f>
        <v>2. 12. 2022</v>
      </c>
      <c r="K111" s="28"/>
      <c r="L111" s="49"/>
      <c r="S111" s="28"/>
      <c r="T111" s="28"/>
      <c r="U111" s="28"/>
      <c r="V111" s="28"/>
      <c r="W111" s="28"/>
      <c r="X111" s="28"/>
      <c r="Y111" s="28"/>
      <c r="Z111" s="28"/>
      <c r="AA111" s="28"/>
      <c r="AB111" s="28"/>
      <c r="AC111" s="28"/>
      <c r="AD111" s="28"/>
      <c r="AE111" s="28"/>
    </row>
    <row r="112" s="2" customFormat="1" ht="6.96" customHeight="1">
      <c r="A112" s="28"/>
      <c r="B112" s="29"/>
      <c r="C112" s="28"/>
      <c r="D112" s="28"/>
      <c r="E112" s="28"/>
      <c r="F112" s="28"/>
      <c r="G112" s="28"/>
      <c r="H112" s="28"/>
      <c r="I112" s="28"/>
      <c r="J112" s="28"/>
      <c r="K112" s="28"/>
      <c r="L112" s="49"/>
      <c r="S112" s="28"/>
      <c r="T112" s="28"/>
      <c r="U112" s="28"/>
      <c r="V112" s="28"/>
      <c r="W112" s="28"/>
      <c r="X112" s="28"/>
      <c r="Y112" s="28"/>
      <c r="Z112" s="28"/>
      <c r="AA112" s="28"/>
      <c r="AB112" s="28"/>
      <c r="AC112" s="28"/>
      <c r="AD112" s="28"/>
      <c r="AE112" s="28"/>
    </row>
    <row r="113" s="2" customFormat="1" ht="54.45" customHeight="1">
      <c r="A113" s="28"/>
      <c r="B113" s="29"/>
      <c r="C113" s="25" t="s">
        <v>21</v>
      </c>
      <c r="D113" s="28"/>
      <c r="E113" s="28"/>
      <c r="F113" s="22" t="str">
        <f>E15</f>
        <v>Mesto Trenčín, Mierové námestie 2, 911 64 Trenčín</v>
      </c>
      <c r="G113" s="28"/>
      <c r="H113" s="28"/>
      <c r="I113" s="25" t="s">
        <v>27</v>
      </c>
      <c r="J113" s="26" t="str">
        <f>E21</f>
        <v>STAVOKOV PROJEKT s.r.o., Brnianska 10, 911 05 Tren</v>
      </c>
      <c r="K113" s="28"/>
      <c r="L113" s="49"/>
      <c r="S113" s="28"/>
      <c r="T113" s="28"/>
      <c r="U113" s="28"/>
      <c r="V113" s="28"/>
      <c r="W113" s="28"/>
      <c r="X113" s="28"/>
      <c r="Y113" s="28"/>
      <c r="Z113" s="28"/>
      <c r="AA113" s="28"/>
      <c r="AB113" s="28"/>
      <c r="AC113" s="28"/>
      <c r="AD113" s="28"/>
      <c r="AE113" s="28"/>
    </row>
    <row r="114" s="2" customFormat="1" ht="15.15" customHeight="1">
      <c r="A114" s="28"/>
      <c r="B114" s="29"/>
      <c r="C114" s="25" t="s">
        <v>25</v>
      </c>
      <c r="D114" s="28"/>
      <c r="E114" s="28"/>
      <c r="F114" s="22" t="str">
        <f>IF(E18="","",E18)</f>
        <v>Adifex a.s.</v>
      </c>
      <c r="G114" s="28"/>
      <c r="H114" s="28"/>
      <c r="I114" s="25" t="s">
        <v>30</v>
      </c>
      <c r="J114" s="26" t="str">
        <f>E24</f>
        <v xml:space="preserve"> </v>
      </c>
      <c r="K114" s="28"/>
      <c r="L114" s="49"/>
      <c r="S114" s="28"/>
      <c r="T114" s="28"/>
      <c r="U114" s="28"/>
      <c r="V114" s="28"/>
      <c r="W114" s="28"/>
      <c r="X114" s="28"/>
      <c r="Y114" s="28"/>
      <c r="Z114" s="28"/>
      <c r="AA114" s="28"/>
      <c r="AB114" s="28"/>
      <c r="AC114" s="28"/>
      <c r="AD114" s="28"/>
      <c r="AE114" s="28"/>
    </row>
    <row r="115" s="2" customFormat="1" ht="10.32" customHeight="1">
      <c r="A115" s="28"/>
      <c r="B115" s="29"/>
      <c r="C115" s="28"/>
      <c r="D115" s="28"/>
      <c r="E115" s="28"/>
      <c r="F115" s="28"/>
      <c r="G115" s="28"/>
      <c r="H115" s="28"/>
      <c r="I115" s="28"/>
      <c r="J115" s="28"/>
      <c r="K115" s="28"/>
      <c r="L115" s="49"/>
      <c r="S115" s="28"/>
      <c r="T115" s="28"/>
      <c r="U115" s="28"/>
      <c r="V115" s="28"/>
      <c r="W115" s="28"/>
      <c r="X115" s="28"/>
      <c r="Y115" s="28"/>
      <c r="Z115" s="28"/>
      <c r="AA115" s="28"/>
      <c r="AB115" s="28"/>
      <c r="AC115" s="28"/>
      <c r="AD115" s="28"/>
      <c r="AE115" s="28"/>
    </row>
    <row r="116" s="11" customFormat="1" ht="29.28" customHeight="1">
      <c r="A116" s="146"/>
      <c r="B116" s="147"/>
      <c r="C116" s="148" t="s">
        <v>137</v>
      </c>
      <c r="D116" s="149" t="s">
        <v>58</v>
      </c>
      <c r="E116" s="149" t="s">
        <v>54</v>
      </c>
      <c r="F116" s="149" t="s">
        <v>55</v>
      </c>
      <c r="G116" s="149" t="s">
        <v>138</v>
      </c>
      <c r="H116" s="149" t="s">
        <v>139</v>
      </c>
      <c r="I116" s="149" t="s">
        <v>140</v>
      </c>
      <c r="J116" s="150" t="s">
        <v>124</v>
      </c>
      <c r="K116" s="151" t="s">
        <v>141</v>
      </c>
      <c r="L116" s="152"/>
      <c r="M116" s="80" t="s">
        <v>1</v>
      </c>
      <c r="N116" s="81" t="s">
        <v>37</v>
      </c>
      <c r="O116" s="81" t="s">
        <v>142</v>
      </c>
      <c r="P116" s="81" t="s">
        <v>143</v>
      </c>
      <c r="Q116" s="81" t="s">
        <v>144</v>
      </c>
      <c r="R116" s="81" t="s">
        <v>145</v>
      </c>
      <c r="S116" s="81" t="s">
        <v>146</v>
      </c>
      <c r="T116" s="82" t="s">
        <v>147</v>
      </c>
      <c r="U116" s="146"/>
      <c r="V116" s="146"/>
      <c r="W116" s="146"/>
      <c r="X116" s="146"/>
      <c r="Y116" s="146"/>
      <c r="Z116" s="146"/>
      <c r="AA116" s="146"/>
      <c r="AB116" s="146"/>
      <c r="AC116" s="146"/>
      <c r="AD116" s="146"/>
      <c r="AE116" s="146"/>
    </row>
    <row r="117" s="2" customFormat="1" ht="22.8" customHeight="1">
      <c r="A117" s="28"/>
      <c r="B117" s="29"/>
      <c r="C117" s="87" t="s">
        <v>125</v>
      </c>
      <c r="D117" s="28"/>
      <c r="E117" s="28"/>
      <c r="F117" s="28"/>
      <c r="G117" s="28"/>
      <c r="H117" s="28"/>
      <c r="I117" s="28"/>
      <c r="J117" s="153">
        <f>BK117</f>
        <v>45572.300000000003</v>
      </c>
      <c r="K117" s="28"/>
      <c r="L117" s="29"/>
      <c r="M117" s="83"/>
      <c r="N117" s="67"/>
      <c r="O117" s="84"/>
      <c r="P117" s="154">
        <f>P118</f>
        <v>0</v>
      </c>
      <c r="Q117" s="84"/>
      <c r="R117" s="154">
        <f>R118</f>
        <v>0</v>
      </c>
      <c r="S117" s="84"/>
      <c r="T117" s="155">
        <f>T118</f>
        <v>0</v>
      </c>
      <c r="U117" s="28"/>
      <c r="V117" s="28"/>
      <c r="W117" s="28"/>
      <c r="X117" s="28"/>
      <c r="Y117" s="28"/>
      <c r="Z117" s="28"/>
      <c r="AA117" s="28"/>
      <c r="AB117" s="28"/>
      <c r="AC117" s="28"/>
      <c r="AD117" s="28"/>
      <c r="AE117" s="28"/>
      <c r="AT117" s="15" t="s">
        <v>72</v>
      </c>
      <c r="AU117" s="15" t="s">
        <v>126</v>
      </c>
      <c r="BK117" s="156">
        <f>BK118</f>
        <v>45572.300000000003</v>
      </c>
    </row>
    <row r="118" s="12" customFormat="1" ht="25.92" customHeight="1">
      <c r="A118" s="12"/>
      <c r="B118" s="157"/>
      <c r="C118" s="12"/>
      <c r="D118" s="158" t="s">
        <v>72</v>
      </c>
      <c r="E118" s="159" t="s">
        <v>117</v>
      </c>
      <c r="F118" s="159" t="s">
        <v>1477</v>
      </c>
      <c r="G118" s="12"/>
      <c r="H118" s="12"/>
      <c r="I118" s="12"/>
      <c r="J118" s="160">
        <f>BK118</f>
        <v>45572.300000000003</v>
      </c>
      <c r="K118" s="12"/>
      <c r="L118" s="157"/>
      <c r="M118" s="161"/>
      <c r="N118" s="162"/>
      <c r="O118" s="162"/>
      <c r="P118" s="163">
        <f>SUM(P119:P120)</f>
        <v>0</v>
      </c>
      <c r="Q118" s="162"/>
      <c r="R118" s="163">
        <f>SUM(R119:R120)</f>
        <v>0</v>
      </c>
      <c r="S118" s="162"/>
      <c r="T118" s="164">
        <f>SUM(T119:T120)</f>
        <v>0</v>
      </c>
      <c r="U118" s="12"/>
      <c r="V118" s="12"/>
      <c r="W118" s="12"/>
      <c r="X118" s="12"/>
      <c r="Y118" s="12"/>
      <c r="Z118" s="12"/>
      <c r="AA118" s="12"/>
      <c r="AB118" s="12"/>
      <c r="AC118" s="12"/>
      <c r="AD118" s="12"/>
      <c r="AE118" s="12"/>
      <c r="AR118" s="158" t="s">
        <v>202</v>
      </c>
      <c r="AT118" s="165" t="s">
        <v>72</v>
      </c>
      <c r="AU118" s="165" t="s">
        <v>73</v>
      </c>
      <c r="AY118" s="158" t="s">
        <v>149</v>
      </c>
      <c r="BK118" s="166">
        <f>SUM(BK119:BK120)</f>
        <v>45572.300000000003</v>
      </c>
    </row>
    <row r="119" s="2" customFormat="1" ht="24.15" customHeight="1">
      <c r="A119" s="28"/>
      <c r="B119" s="167"/>
      <c r="C119" s="168" t="s">
        <v>81</v>
      </c>
      <c r="D119" s="168" t="s">
        <v>151</v>
      </c>
      <c r="E119" s="169" t="s">
        <v>1478</v>
      </c>
      <c r="F119" s="170" t="s">
        <v>1479</v>
      </c>
      <c r="G119" s="171" t="s">
        <v>1480</v>
      </c>
      <c r="H119" s="172">
        <v>1</v>
      </c>
      <c r="I119" s="173">
        <v>31822.299999999999</v>
      </c>
      <c r="J119" s="173">
        <f>ROUND(I119*H119,2)</f>
        <v>31822.299999999999</v>
      </c>
      <c r="K119" s="174"/>
      <c r="L119" s="29"/>
      <c r="M119" s="175" t="s">
        <v>1</v>
      </c>
      <c r="N119" s="176" t="s">
        <v>39</v>
      </c>
      <c r="O119" s="177">
        <v>0</v>
      </c>
      <c r="P119" s="177">
        <f>O119*H119</f>
        <v>0</v>
      </c>
      <c r="Q119" s="177">
        <v>0</v>
      </c>
      <c r="R119" s="177">
        <f>Q119*H119</f>
        <v>0</v>
      </c>
      <c r="S119" s="177">
        <v>0</v>
      </c>
      <c r="T119" s="178">
        <f>S119*H119</f>
        <v>0</v>
      </c>
      <c r="U119" s="28"/>
      <c r="V119" s="28"/>
      <c r="W119" s="28"/>
      <c r="X119" s="28"/>
      <c r="Y119" s="28"/>
      <c r="Z119" s="28"/>
      <c r="AA119" s="28"/>
      <c r="AB119" s="28"/>
      <c r="AC119" s="28"/>
      <c r="AD119" s="28"/>
      <c r="AE119" s="28"/>
      <c r="AR119" s="179" t="s">
        <v>1481</v>
      </c>
      <c r="AT119" s="179" t="s">
        <v>151</v>
      </c>
      <c r="AU119" s="179" t="s">
        <v>81</v>
      </c>
      <c r="AY119" s="15" t="s">
        <v>149</v>
      </c>
      <c r="BE119" s="180">
        <f>IF(N119="základná",J119,0)</f>
        <v>0</v>
      </c>
      <c r="BF119" s="180">
        <f>IF(N119="znížená",J119,0)</f>
        <v>31822.299999999999</v>
      </c>
      <c r="BG119" s="180">
        <f>IF(N119="zákl. prenesená",J119,0)</f>
        <v>0</v>
      </c>
      <c r="BH119" s="180">
        <f>IF(N119="zníž. prenesená",J119,0)</f>
        <v>0</v>
      </c>
      <c r="BI119" s="180">
        <f>IF(N119="nulová",J119,0)</f>
        <v>0</v>
      </c>
      <c r="BJ119" s="15" t="s">
        <v>156</v>
      </c>
      <c r="BK119" s="180">
        <f>ROUND(I119*H119,2)</f>
        <v>31822.299999999999</v>
      </c>
      <c r="BL119" s="15" t="s">
        <v>1481</v>
      </c>
      <c r="BM119" s="179" t="s">
        <v>1482</v>
      </c>
    </row>
    <row r="120" s="2" customFormat="1" ht="16.5" customHeight="1">
      <c r="A120" s="28"/>
      <c r="B120" s="167"/>
      <c r="C120" s="168" t="s">
        <v>156</v>
      </c>
      <c r="D120" s="168" t="s">
        <v>151</v>
      </c>
      <c r="E120" s="169" t="s">
        <v>1483</v>
      </c>
      <c r="F120" s="170" t="s">
        <v>1484</v>
      </c>
      <c r="G120" s="171" t="s">
        <v>228</v>
      </c>
      <c r="H120" s="172">
        <v>1</v>
      </c>
      <c r="I120" s="173">
        <v>13750</v>
      </c>
      <c r="J120" s="173">
        <f>ROUND(I120*H120,2)</f>
        <v>13750</v>
      </c>
      <c r="K120" s="174"/>
      <c r="L120" s="29"/>
      <c r="M120" s="183" t="s">
        <v>1</v>
      </c>
      <c r="N120" s="184" t="s">
        <v>39</v>
      </c>
      <c r="O120" s="185">
        <v>0</v>
      </c>
      <c r="P120" s="185">
        <f>O120*H120</f>
        <v>0</v>
      </c>
      <c r="Q120" s="185">
        <v>0</v>
      </c>
      <c r="R120" s="185">
        <f>Q120*H120</f>
        <v>0</v>
      </c>
      <c r="S120" s="185">
        <v>0</v>
      </c>
      <c r="T120" s="186">
        <f>S120*H120</f>
        <v>0</v>
      </c>
      <c r="U120" s="28"/>
      <c r="V120" s="28"/>
      <c r="W120" s="28"/>
      <c r="X120" s="28"/>
      <c r="Y120" s="28"/>
      <c r="Z120" s="28"/>
      <c r="AA120" s="28"/>
      <c r="AB120" s="28"/>
      <c r="AC120" s="28"/>
      <c r="AD120" s="28"/>
      <c r="AE120" s="28"/>
      <c r="AR120" s="179" t="s">
        <v>1481</v>
      </c>
      <c r="AT120" s="179" t="s">
        <v>151</v>
      </c>
      <c r="AU120" s="179" t="s">
        <v>81</v>
      </c>
      <c r="AY120" s="15" t="s">
        <v>149</v>
      </c>
      <c r="BE120" s="180">
        <f>IF(N120="základná",J120,0)</f>
        <v>0</v>
      </c>
      <c r="BF120" s="180">
        <f>IF(N120="znížená",J120,0)</f>
        <v>13750</v>
      </c>
      <c r="BG120" s="180">
        <f>IF(N120="zákl. prenesená",J120,0)</f>
        <v>0</v>
      </c>
      <c r="BH120" s="180">
        <f>IF(N120="zníž. prenesená",J120,0)</f>
        <v>0</v>
      </c>
      <c r="BI120" s="180">
        <f>IF(N120="nulová",J120,0)</f>
        <v>0</v>
      </c>
      <c r="BJ120" s="15" t="s">
        <v>156</v>
      </c>
      <c r="BK120" s="180">
        <f>ROUND(I120*H120,2)</f>
        <v>13750</v>
      </c>
      <c r="BL120" s="15" t="s">
        <v>1481</v>
      </c>
      <c r="BM120" s="179" t="s">
        <v>1485</v>
      </c>
    </row>
    <row r="121" s="2" customFormat="1" ht="6.96" customHeight="1">
      <c r="A121" s="28"/>
      <c r="B121" s="54"/>
      <c r="C121" s="55"/>
      <c r="D121" s="55"/>
      <c r="E121" s="55"/>
      <c r="F121" s="55"/>
      <c r="G121" s="55"/>
      <c r="H121" s="55"/>
      <c r="I121" s="55"/>
      <c r="J121" s="55"/>
      <c r="K121" s="55"/>
      <c r="L121" s="29"/>
      <c r="M121" s="28"/>
      <c r="O121" s="28"/>
      <c r="P121" s="28"/>
      <c r="Q121" s="28"/>
      <c r="R121" s="28"/>
      <c r="S121" s="28"/>
      <c r="T121" s="28"/>
      <c r="U121" s="28"/>
      <c r="V121" s="28"/>
      <c r="W121" s="28"/>
      <c r="X121" s="28"/>
      <c r="Y121" s="28"/>
      <c r="Z121" s="28"/>
      <c r="AA121" s="28"/>
      <c r="AB121" s="28"/>
      <c r="AC121" s="28"/>
      <c r="AD121" s="28"/>
      <c r="AE121" s="28"/>
    </row>
  </sheetData>
  <autoFilter ref="C116:K120"/>
  <mergeCells count="8">
    <mergeCell ref="E7:H7"/>
    <mergeCell ref="E9:H9"/>
    <mergeCell ref="E27:H27"/>
    <mergeCell ref="E85:H85"/>
    <mergeCell ref="E87:H87"/>
    <mergeCell ref="E107:H107"/>
    <mergeCell ref="E109:H109"/>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82</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121</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ROUND(J125, 2)</f>
        <v>188524.95000000001</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ROUND((SUM(BE125:BE176)),  2)</f>
        <v>0</v>
      </c>
      <c r="G33" s="123"/>
      <c r="H33" s="123"/>
      <c r="I33" s="124">
        <v>0.20000000000000001</v>
      </c>
      <c r="J33" s="122">
        <f>ROUND(((SUM(BE125:BE176))*I33),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ROUND((SUM(BF125:BF176)),  2)</f>
        <v>188524.95000000001</v>
      </c>
      <c r="G34" s="28"/>
      <c r="H34" s="28"/>
      <c r="I34" s="126">
        <v>0.20000000000000001</v>
      </c>
      <c r="J34" s="125">
        <f>ROUND(((SUM(BF125:BF176))*I34),  2)</f>
        <v>37704.989999999998</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ROUND((SUM(BG125:BG176)),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ROUND((SUM(BH125:BH176)),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ROUND((SUM(BI125:BI176)),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226229.94</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D.1.1.1 - Búracie práce</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J125</f>
        <v>188524.95000000001</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127</v>
      </c>
      <c r="E97" s="140"/>
      <c r="F97" s="140"/>
      <c r="G97" s="140"/>
      <c r="H97" s="140"/>
      <c r="I97" s="140"/>
      <c r="J97" s="141">
        <f>J126</f>
        <v>63976.230000000003</v>
      </c>
      <c r="K97" s="9"/>
      <c r="L97" s="138"/>
      <c r="S97" s="9"/>
      <c r="T97" s="9"/>
      <c r="U97" s="9"/>
      <c r="V97" s="9"/>
      <c r="W97" s="9"/>
      <c r="X97" s="9"/>
      <c r="Y97" s="9"/>
      <c r="Z97" s="9"/>
      <c r="AA97" s="9"/>
      <c r="AB97" s="9"/>
      <c r="AC97" s="9"/>
      <c r="AD97" s="9"/>
      <c r="AE97" s="9"/>
    </row>
    <row r="98" hidden="1" s="10" customFormat="1" ht="19.92" customHeight="1">
      <c r="A98" s="10"/>
      <c r="B98" s="142"/>
      <c r="C98" s="10"/>
      <c r="D98" s="143" t="s">
        <v>128</v>
      </c>
      <c r="E98" s="144"/>
      <c r="F98" s="144"/>
      <c r="G98" s="144"/>
      <c r="H98" s="144"/>
      <c r="I98" s="144"/>
      <c r="J98" s="145">
        <f>J135</f>
        <v>56482.370000000003</v>
      </c>
      <c r="K98" s="10"/>
      <c r="L98" s="142"/>
      <c r="S98" s="10"/>
      <c r="T98" s="10"/>
      <c r="U98" s="10"/>
      <c r="V98" s="10"/>
      <c r="W98" s="10"/>
      <c r="X98" s="10"/>
      <c r="Y98" s="10"/>
      <c r="Z98" s="10"/>
      <c r="AA98" s="10"/>
      <c r="AB98" s="10"/>
      <c r="AC98" s="10"/>
      <c r="AD98" s="10"/>
      <c r="AE98" s="10"/>
    </row>
    <row r="99" hidden="1" s="9" customFormat="1" ht="24.96" customHeight="1">
      <c r="A99" s="9"/>
      <c r="B99" s="138"/>
      <c r="C99" s="9"/>
      <c r="D99" s="139" t="s">
        <v>129</v>
      </c>
      <c r="E99" s="140"/>
      <c r="F99" s="140"/>
      <c r="G99" s="140"/>
      <c r="H99" s="140"/>
      <c r="I99" s="140"/>
      <c r="J99" s="141">
        <f>J150</f>
        <v>117178.32000000001</v>
      </c>
      <c r="K99" s="9"/>
      <c r="L99" s="138"/>
      <c r="S99" s="9"/>
      <c r="T99" s="9"/>
      <c r="U99" s="9"/>
      <c r="V99" s="9"/>
      <c r="W99" s="9"/>
      <c r="X99" s="9"/>
      <c r="Y99" s="9"/>
      <c r="Z99" s="9"/>
      <c r="AA99" s="9"/>
      <c r="AB99" s="9"/>
      <c r="AC99" s="9"/>
      <c r="AD99" s="9"/>
      <c r="AE99" s="9"/>
    </row>
    <row r="100" hidden="1" s="10" customFormat="1" ht="19.92" customHeight="1">
      <c r="A100" s="10"/>
      <c r="B100" s="142"/>
      <c r="C100" s="10"/>
      <c r="D100" s="143" t="s">
        <v>130</v>
      </c>
      <c r="E100" s="144"/>
      <c r="F100" s="144"/>
      <c r="G100" s="144"/>
      <c r="H100" s="144"/>
      <c r="I100" s="144"/>
      <c r="J100" s="145">
        <f>J151</f>
        <v>20689</v>
      </c>
      <c r="K100" s="10"/>
      <c r="L100" s="142"/>
      <c r="S100" s="10"/>
      <c r="T100" s="10"/>
      <c r="U100" s="10"/>
      <c r="V100" s="10"/>
      <c r="W100" s="10"/>
      <c r="X100" s="10"/>
      <c r="Y100" s="10"/>
      <c r="Z100" s="10"/>
      <c r="AA100" s="10"/>
      <c r="AB100" s="10"/>
      <c r="AC100" s="10"/>
      <c r="AD100" s="10"/>
      <c r="AE100" s="10"/>
    </row>
    <row r="101" hidden="1" s="10" customFormat="1" ht="19.92" customHeight="1">
      <c r="A101" s="10"/>
      <c r="B101" s="142"/>
      <c r="C101" s="10"/>
      <c r="D101" s="143" t="s">
        <v>131</v>
      </c>
      <c r="E101" s="144"/>
      <c r="F101" s="144"/>
      <c r="G101" s="144"/>
      <c r="H101" s="144"/>
      <c r="I101" s="144"/>
      <c r="J101" s="145">
        <f>J153</f>
        <v>1678.0999999999999</v>
      </c>
      <c r="K101" s="10"/>
      <c r="L101" s="142"/>
      <c r="S101" s="10"/>
      <c r="T101" s="10"/>
      <c r="U101" s="10"/>
      <c r="V101" s="10"/>
      <c r="W101" s="10"/>
      <c r="X101" s="10"/>
      <c r="Y101" s="10"/>
      <c r="Z101" s="10"/>
      <c r="AA101" s="10"/>
      <c r="AB101" s="10"/>
      <c r="AC101" s="10"/>
      <c r="AD101" s="10"/>
      <c r="AE101" s="10"/>
    </row>
    <row r="102" hidden="1" s="10" customFormat="1" ht="19.92" customHeight="1">
      <c r="A102" s="10"/>
      <c r="B102" s="142"/>
      <c r="C102" s="10"/>
      <c r="D102" s="143" t="s">
        <v>132</v>
      </c>
      <c r="E102" s="144"/>
      <c r="F102" s="144"/>
      <c r="G102" s="144"/>
      <c r="H102" s="144"/>
      <c r="I102" s="144"/>
      <c r="J102" s="145">
        <f>J156</f>
        <v>19874.009999999998</v>
      </c>
      <c r="K102" s="10"/>
      <c r="L102" s="142"/>
      <c r="S102" s="10"/>
      <c r="T102" s="10"/>
      <c r="U102" s="10"/>
      <c r="V102" s="10"/>
      <c r="W102" s="10"/>
      <c r="X102" s="10"/>
      <c r="Y102" s="10"/>
      <c r="Z102" s="10"/>
      <c r="AA102" s="10"/>
      <c r="AB102" s="10"/>
      <c r="AC102" s="10"/>
      <c r="AD102" s="10"/>
      <c r="AE102" s="10"/>
    </row>
    <row r="103" hidden="1" s="10" customFormat="1" ht="19.92" customHeight="1">
      <c r="A103" s="10"/>
      <c r="B103" s="142"/>
      <c r="C103" s="10"/>
      <c r="D103" s="143" t="s">
        <v>133</v>
      </c>
      <c r="E103" s="144"/>
      <c r="F103" s="144"/>
      <c r="G103" s="144"/>
      <c r="H103" s="144"/>
      <c r="I103" s="144"/>
      <c r="J103" s="145">
        <f>J159</f>
        <v>74937.210000000006</v>
      </c>
      <c r="K103" s="10"/>
      <c r="L103" s="142"/>
      <c r="S103" s="10"/>
      <c r="T103" s="10"/>
      <c r="U103" s="10"/>
      <c r="V103" s="10"/>
      <c r="W103" s="10"/>
      <c r="X103" s="10"/>
      <c r="Y103" s="10"/>
      <c r="Z103" s="10"/>
      <c r="AA103" s="10"/>
      <c r="AB103" s="10"/>
      <c r="AC103" s="10"/>
      <c r="AD103" s="10"/>
      <c r="AE103" s="10"/>
    </row>
    <row r="104" hidden="1" s="9" customFormat="1" ht="24.96" customHeight="1">
      <c r="A104" s="9"/>
      <c r="B104" s="138"/>
      <c r="C104" s="9"/>
      <c r="D104" s="139" t="s">
        <v>134</v>
      </c>
      <c r="E104" s="140"/>
      <c r="F104" s="140"/>
      <c r="G104" s="140"/>
      <c r="H104" s="140"/>
      <c r="I104" s="140"/>
      <c r="J104" s="141">
        <f>J168</f>
        <v>7370.4000000000005</v>
      </c>
      <c r="K104" s="9"/>
      <c r="L104" s="138"/>
      <c r="S104" s="9"/>
      <c r="T104" s="9"/>
      <c r="U104" s="9"/>
      <c r="V104" s="9"/>
      <c r="W104" s="9"/>
      <c r="X104" s="9"/>
      <c r="Y104" s="9"/>
      <c r="Z104" s="9"/>
      <c r="AA104" s="9"/>
      <c r="AB104" s="9"/>
      <c r="AC104" s="9"/>
      <c r="AD104" s="9"/>
      <c r="AE104" s="9"/>
    </row>
    <row r="105" hidden="1" s="10" customFormat="1" ht="19.92" customHeight="1">
      <c r="A105" s="10"/>
      <c r="B105" s="142"/>
      <c r="C105" s="10"/>
      <c r="D105" s="143" t="s">
        <v>135</v>
      </c>
      <c r="E105" s="144"/>
      <c r="F105" s="144"/>
      <c r="G105" s="144"/>
      <c r="H105" s="144"/>
      <c r="I105" s="144"/>
      <c r="J105" s="145">
        <f>J169</f>
        <v>7370.4000000000005</v>
      </c>
      <c r="K105" s="10"/>
      <c r="L105" s="142"/>
      <c r="S105" s="10"/>
      <c r="T105" s="10"/>
      <c r="U105" s="10"/>
      <c r="V105" s="10"/>
      <c r="W105" s="10"/>
      <c r="X105" s="10"/>
      <c r="Y105" s="10"/>
      <c r="Z105" s="10"/>
      <c r="AA105" s="10"/>
      <c r="AB105" s="10"/>
      <c r="AC105" s="10"/>
      <c r="AD105" s="10"/>
      <c r="AE105" s="10"/>
    </row>
    <row r="106" hidden="1" s="2" customFormat="1" ht="21.84" customHeight="1">
      <c r="A106" s="28"/>
      <c r="B106" s="29"/>
      <c r="C106" s="28"/>
      <c r="D106" s="28"/>
      <c r="E106" s="28"/>
      <c r="F106" s="28"/>
      <c r="G106" s="28"/>
      <c r="H106" s="28"/>
      <c r="I106" s="28"/>
      <c r="J106" s="28"/>
      <c r="K106" s="28"/>
      <c r="L106" s="49"/>
      <c r="S106" s="28"/>
      <c r="T106" s="28"/>
      <c r="U106" s="28"/>
      <c r="V106" s="28"/>
      <c r="W106" s="28"/>
      <c r="X106" s="28"/>
      <c r="Y106" s="28"/>
      <c r="Z106" s="28"/>
      <c r="AA106" s="28"/>
      <c r="AB106" s="28"/>
      <c r="AC106" s="28"/>
      <c r="AD106" s="28"/>
      <c r="AE106" s="28"/>
    </row>
    <row r="107" hidden="1" s="2" customFormat="1" ht="6.96" customHeight="1">
      <c r="A107" s="28"/>
      <c r="B107" s="54"/>
      <c r="C107" s="55"/>
      <c r="D107" s="55"/>
      <c r="E107" s="55"/>
      <c r="F107" s="55"/>
      <c r="G107" s="55"/>
      <c r="H107" s="55"/>
      <c r="I107" s="55"/>
      <c r="J107" s="55"/>
      <c r="K107" s="55"/>
      <c r="L107" s="49"/>
      <c r="S107" s="28"/>
      <c r="T107" s="28"/>
      <c r="U107" s="28"/>
      <c r="V107" s="28"/>
      <c r="W107" s="28"/>
      <c r="X107" s="28"/>
      <c r="Y107" s="28"/>
      <c r="Z107" s="28"/>
      <c r="AA107" s="28"/>
      <c r="AB107" s="28"/>
      <c r="AC107" s="28"/>
      <c r="AD107" s="28"/>
      <c r="AE107" s="28"/>
    </row>
    <row r="108" hidden="1"/>
    <row r="109" hidden="1"/>
    <row r="110" hidden="1"/>
    <row r="111" s="2" customFormat="1" ht="6.96" customHeight="1">
      <c r="A111" s="28"/>
      <c r="B111" s="56"/>
      <c r="C111" s="57"/>
      <c r="D111" s="57"/>
      <c r="E111" s="57"/>
      <c r="F111" s="57"/>
      <c r="G111" s="57"/>
      <c r="H111" s="57"/>
      <c r="I111" s="57"/>
      <c r="J111" s="57"/>
      <c r="K111" s="57"/>
      <c r="L111" s="49"/>
      <c r="S111" s="28"/>
      <c r="T111" s="28"/>
      <c r="U111" s="28"/>
      <c r="V111" s="28"/>
      <c r="W111" s="28"/>
      <c r="X111" s="28"/>
      <c r="Y111" s="28"/>
      <c r="Z111" s="28"/>
      <c r="AA111" s="28"/>
      <c r="AB111" s="28"/>
      <c r="AC111" s="28"/>
      <c r="AD111" s="28"/>
      <c r="AE111" s="28"/>
    </row>
    <row r="112" s="2" customFormat="1" ht="24.96" customHeight="1">
      <c r="A112" s="28"/>
      <c r="B112" s="29"/>
      <c r="C112" s="19" t="s">
        <v>136</v>
      </c>
      <c r="D112" s="28"/>
      <c r="E112" s="28"/>
      <c r="F112" s="28"/>
      <c r="G112" s="28"/>
      <c r="H112" s="28"/>
      <c r="I112" s="28"/>
      <c r="J112" s="28"/>
      <c r="K112" s="28"/>
      <c r="L112" s="49"/>
      <c r="S112" s="28"/>
      <c r="T112" s="28"/>
      <c r="U112" s="28"/>
      <c r="V112" s="28"/>
      <c r="W112" s="28"/>
      <c r="X112" s="28"/>
      <c r="Y112" s="28"/>
      <c r="Z112" s="28"/>
      <c r="AA112" s="28"/>
      <c r="AB112" s="28"/>
      <c r="AC112" s="28"/>
      <c r="AD112" s="28"/>
      <c r="AE112" s="28"/>
    </row>
    <row r="113" s="2" customFormat="1" ht="6.96" customHeight="1">
      <c r="A113" s="28"/>
      <c r="B113" s="29"/>
      <c r="C113" s="28"/>
      <c r="D113" s="28"/>
      <c r="E113" s="28"/>
      <c r="F113" s="28"/>
      <c r="G113" s="28"/>
      <c r="H113" s="28"/>
      <c r="I113" s="28"/>
      <c r="J113" s="28"/>
      <c r="K113" s="28"/>
      <c r="L113" s="49"/>
      <c r="S113" s="28"/>
      <c r="T113" s="28"/>
      <c r="U113" s="28"/>
      <c r="V113" s="28"/>
      <c r="W113" s="28"/>
      <c r="X113" s="28"/>
      <c r="Y113" s="28"/>
      <c r="Z113" s="28"/>
      <c r="AA113" s="28"/>
      <c r="AB113" s="28"/>
      <c r="AC113" s="28"/>
      <c r="AD113" s="28"/>
      <c r="AE113" s="28"/>
    </row>
    <row r="114" s="2" customFormat="1" ht="12" customHeight="1">
      <c r="A114" s="28"/>
      <c r="B114" s="29"/>
      <c r="C114" s="25" t="s">
        <v>13</v>
      </c>
      <c r="D114" s="28"/>
      <c r="E114" s="28"/>
      <c r="F114" s="28"/>
      <c r="G114" s="28"/>
      <c r="H114" s="28"/>
      <c r="I114" s="28"/>
      <c r="J114" s="28"/>
      <c r="K114" s="28"/>
      <c r="L114" s="49"/>
      <c r="S114" s="28"/>
      <c r="T114" s="28"/>
      <c r="U114" s="28"/>
      <c r="V114" s="28"/>
      <c r="W114" s="28"/>
      <c r="X114" s="28"/>
      <c r="Y114" s="28"/>
      <c r="Z114" s="28"/>
      <c r="AA114" s="28"/>
      <c r="AB114" s="28"/>
      <c r="AC114" s="28"/>
      <c r="AD114" s="28"/>
      <c r="AE114" s="28"/>
    </row>
    <row r="115" s="2" customFormat="1" ht="16.5" customHeight="1">
      <c r="A115" s="28"/>
      <c r="B115" s="29"/>
      <c r="C115" s="28"/>
      <c r="D115" s="28"/>
      <c r="E115" s="116" t="str">
        <f>E7</f>
        <v>Dod.č.4_Modernizácia ZŠ P.Demitru_časť strecha</v>
      </c>
      <c r="F115" s="25"/>
      <c r="G115" s="25"/>
      <c r="H115" s="25"/>
      <c r="I115" s="28"/>
      <c r="J115" s="28"/>
      <c r="K115" s="28"/>
      <c r="L115" s="49"/>
      <c r="S115" s="28"/>
      <c r="T115" s="28"/>
      <c r="U115" s="28"/>
      <c r="V115" s="28"/>
      <c r="W115" s="28"/>
      <c r="X115" s="28"/>
      <c r="Y115" s="28"/>
      <c r="Z115" s="28"/>
      <c r="AA115" s="28"/>
      <c r="AB115" s="28"/>
      <c r="AC115" s="28"/>
      <c r="AD115" s="28"/>
      <c r="AE115" s="28"/>
    </row>
    <row r="116" s="2" customFormat="1" ht="12" customHeight="1">
      <c r="A116" s="28"/>
      <c r="B116" s="29"/>
      <c r="C116" s="25" t="s">
        <v>120</v>
      </c>
      <c r="D116" s="28"/>
      <c r="E116" s="28"/>
      <c r="F116" s="28"/>
      <c r="G116" s="28"/>
      <c r="H116" s="28"/>
      <c r="I116" s="28"/>
      <c r="J116" s="28"/>
      <c r="K116" s="28"/>
      <c r="L116" s="49"/>
      <c r="S116" s="28"/>
      <c r="T116" s="28"/>
      <c r="U116" s="28"/>
      <c r="V116" s="28"/>
      <c r="W116" s="28"/>
      <c r="X116" s="28"/>
      <c r="Y116" s="28"/>
      <c r="Z116" s="28"/>
      <c r="AA116" s="28"/>
      <c r="AB116" s="28"/>
      <c r="AC116" s="28"/>
      <c r="AD116" s="28"/>
      <c r="AE116" s="28"/>
    </row>
    <row r="117" s="2" customFormat="1" ht="16.5" customHeight="1">
      <c r="A117" s="28"/>
      <c r="B117" s="29"/>
      <c r="C117" s="28"/>
      <c r="D117" s="28"/>
      <c r="E117" s="61" t="str">
        <f>E9</f>
        <v>D.1.1.1 - Búracie práce</v>
      </c>
      <c r="F117" s="28"/>
      <c r="G117" s="28"/>
      <c r="H117" s="28"/>
      <c r="I117" s="28"/>
      <c r="J117" s="28"/>
      <c r="K117" s="28"/>
      <c r="L117" s="49"/>
      <c r="S117" s="28"/>
      <c r="T117" s="28"/>
      <c r="U117" s="28"/>
      <c r="V117" s="28"/>
      <c r="W117" s="28"/>
      <c r="X117" s="28"/>
      <c r="Y117" s="28"/>
      <c r="Z117" s="28"/>
      <c r="AA117" s="28"/>
      <c r="AB117" s="28"/>
      <c r="AC117" s="28"/>
      <c r="AD117" s="28"/>
      <c r="AE117" s="28"/>
    </row>
    <row r="118" s="2" customFormat="1" ht="6.96" customHeight="1">
      <c r="A118" s="28"/>
      <c r="B118" s="29"/>
      <c r="C118" s="28"/>
      <c r="D118" s="28"/>
      <c r="E118" s="28"/>
      <c r="F118" s="28"/>
      <c r="G118" s="28"/>
      <c r="H118" s="28"/>
      <c r="I118" s="28"/>
      <c r="J118" s="28"/>
      <c r="K118" s="28"/>
      <c r="L118" s="49"/>
      <c r="S118" s="28"/>
      <c r="T118" s="28"/>
      <c r="U118" s="28"/>
      <c r="V118" s="28"/>
      <c r="W118" s="28"/>
      <c r="X118" s="28"/>
      <c r="Y118" s="28"/>
      <c r="Z118" s="28"/>
      <c r="AA118" s="28"/>
      <c r="AB118" s="28"/>
      <c r="AC118" s="28"/>
      <c r="AD118" s="28"/>
      <c r="AE118" s="28"/>
    </row>
    <row r="119" s="2" customFormat="1" ht="12" customHeight="1">
      <c r="A119" s="28"/>
      <c r="B119" s="29"/>
      <c r="C119" s="25" t="s">
        <v>17</v>
      </c>
      <c r="D119" s="28"/>
      <c r="E119" s="28"/>
      <c r="F119" s="22" t="str">
        <f>F12</f>
        <v>Trenčín</v>
      </c>
      <c r="G119" s="28"/>
      <c r="H119" s="28"/>
      <c r="I119" s="25" t="s">
        <v>19</v>
      </c>
      <c r="J119" s="63" t="str">
        <f>IF(J12="","",J12)</f>
        <v>2. 12. 2022</v>
      </c>
      <c r="K119" s="28"/>
      <c r="L119" s="49"/>
      <c r="S119" s="28"/>
      <c r="T119" s="28"/>
      <c r="U119" s="28"/>
      <c r="V119" s="28"/>
      <c r="W119" s="28"/>
      <c r="X119" s="28"/>
      <c r="Y119" s="28"/>
      <c r="Z119" s="28"/>
      <c r="AA119" s="28"/>
      <c r="AB119" s="28"/>
      <c r="AC119" s="28"/>
      <c r="AD119" s="28"/>
      <c r="AE119" s="28"/>
    </row>
    <row r="120" s="2" customFormat="1" ht="6.96" customHeight="1">
      <c r="A120" s="28"/>
      <c r="B120" s="29"/>
      <c r="C120" s="28"/>
      <c r="D120" s="28"/>
      <c r="E120" s="28"/>
      <c r="F120" s="28"/>
      <c r="G120" s="28"/>
      <c r="H120" s="28"/>
      <c r="I120" s="28"/>
      <c r="J120" s="28"/>
      <c r="K120" s="28"/>
      <c r="L120" s="49"/>
      <c r="S120" s="28"/>
      <c r="T120" s="28"/>
      <c r="U120" s="28"/>
      <c r="V120" s="28"/>
      <c r="W120" s="28"/>
      <c r="X120" s="28"/>
      <c r="Y120" s="28"/>
      <c r="Z120" s="28"/>
      <c r="AA120" s="28"/>
      <c r="AB120" s="28"/>
      <c r="AC120" s="28"/>
      <c r="AD120" s="28"/>
      <c r="AE120" s="28"/>
    </row>
    <row r="121" s="2" customFormat="1" ht="54.45" customHeight="1">
      <c r="A121" s="28"/>
      <c r="B121" s="29"/>
      <c r="C121" s="25" t="s">
        <v>21</v>
      </c>
      <c r="D121" s="28"/>
      <c r="E121" s="28"/>
      <c r="F121" s="22" t="str">
        <f>E15</f>
        <v>Mesto Trenčín, Mierové námestie 2, 911 64 Trenčín</v>
      </c>
      <c r="G121" s="28"/>
      <c r="H121" s="28"/>
      <c r="I121" s="25" t="s">
        <v>27</v>
      </c>
      <c r="J121" s="26" t="str">
        <f>E21</f>
        <v>STAVOKOV PROJEKT s.r.o., Brnianska 10, 911 05 Tren</v>
      </c>
      <c r="K121" s="28"/>
      <c r="L121" s="49"/>
      <c r="S121" s="28"/>
      <c r="T121" s="28"/>
      <c r="U121" s="28"/>
      <c r="V121" s="28"/>
      <c r="W121" s="28"/>
      <c r="X121" s="28"/>
      <c r="Y121" s="28"/>
      <c r="Z121" s="28"/>
      <c r="AA121" s="28"/>
      <c r="AB121" s="28"/>
      <c r="AC121" s="28"/>
      <c r="AD121" s="28"/>
      <c r="AE121" s="28"/>
    </row>
    <row r="122" s="2" customFormat="1" ht="15.15" customHeight="1">
      <c r="A122" s="28"/>
      <c r="B122" s="29"/>
      <c r="C122" s="25" t="s">
        <v>25</v>
      </c>
      <c r="D122" s="28"/>
      <c r="E122" s="28"/>
      <c r="F122" s="22" t="str">
        <f>IF(E18="","",E18)</f>
        <v>Adifex a.s.</v>
      </c>
      <c r="G122" s="28"/>
      <c r="H122" s="28"/>
      <c r="I122" s="25" t="s">
        <v>30</v>
      </c>
      <c r="J122" s="26" t="str">
        <f>E24</f>
        <v xml:space="preserve"> </v>
      </c>
      <c r="K122" s="28"/>
      <c r="L122" s="49"/>
      <c r="S122" s="28"/>
      <c r="T122" s="28"/>
      <c r="U122" s="28"/>
      <c r="V122" s="28"/>
      <c r="W122" s="28"/>
      <c r="X122" s="28"/>
      <c r="Y122" s="28"/>
      <c r="Z122" s="28"/>
      <c r="AA122" s="28"/>
      <c r="AB122" s="28"/>
      <c r="AC122" s="28"/>
      <c r="AD122" s="28"/>
      <c r="AE122" s="28"/>
    </row>
    <row r="123" s="2" customFormat="1" ht="10.32" customHeight="1">
      <c r="A123" s="28"/>
      <c r="B123" s="29"/>
      <c r="C123" s="28"/>
      <c r="D123" s="28"/>
      <c r="E123" s="28"/>
      <c r="F123" s="28"/>
      <c r="G123" s="28"/>
      <c r="H123" s="28"/>
      <c r="I123" s="28"/>
      <c r="J123" s="28"/>
      <c r="K123" s="28"/>
      <c r="L123" s="49"/>
      <c r="S123" s="28"/>
      <c r="T123" s="28"/>
      <c r="U123" s="28"/>
      <c r="V123" s="28"/>
      <c r="W123" s="28"/>
      <c r="X123" s="28"/>
      <c r="Y123" s="28"/>
      <c r="Z123" s="28"/>
      <c r="AA123" s="28"/>
      <c r="AB123" s="28"/>
      <c r="AC123" s="28"/>
      <c r="AD123" s="28"/>
      <c r="AE123" s="28"/>
    </row>
    <row r="124" s="11" customFormat="1" ht="29.28" customHeight="1">
      <c r="A124" s="146"/>
      <c r="B124" s="147"/>
      <c r="C124" s="148" t="s">
        <v>137</v>
      </c>
      <c r="D124" s="149" t="s">
        <v>58</v>
      </c>
      <c r="E124" s="149" t="s">
        <v>54</v>
      </c>
      <c r="F124" s="149" t="s">
        <v>55</v>
      </c>
      <c r="G124" s="149" t="s">
        <v>138</v>
      </c>
      <c r="H124" s="149" t="s">
        <v>139</v>
      </c>
      <c r="I124" s="149" t="s">
        <v>140</v>
      </c>
      <c r="J124" s="150" t="s">
        <v>124</v>
      </c>
      <c r="K124" s="151" t="s">
        <v>141</v>
      </c>
      <c r="L124" s="152"/>
      <c r="M124" s="80" t="s">
        <v>1</v>
      </c>
      <c r="N124" s="81" t="s">
        <v>37</v>
      </c>
      <c r="O124" s="81" t="s">
        <v>142</v>
      </c>
      <c r="P124" s="81" t="s">
        <v>143</v>
      </c>
      <c r="Q124" s="81" t="s">
        <v>144</v>
      </c>
      <c r="R124" s="81" t="s">
        <v>145</v>
      </c>
      <c r="S124" s="81" t="s">
        <v>146</v>
      </c>
      <c r="T124" s="82" t="s">
        <v>147</v>
      </c>
      <c r="U124" s="146"/>
      <c r="V124" s="146"/>
      <c r="W124" s="146"/>
      <c r="X124" s="146"/>
      <c r="Y124" s="146"/>
      <c r="Z124" s="146"/>
      <c r="AA124" s="146"/>
      <c r="AB124" s="146"/>
      <c r="AC124" s="146"/>
      <c r="AD124" s="146"/>
      <c r="AE124" s="146"/>
    </row>
    <row r="125" s="2" customFormat="1" ht="22.8" customHeight="1">
      <c r="A125" s="28"/>
      <c r="B125" s="29"/>
      <c r="C125" s="87" t="s">
        <v>125</v>
      </c>
      <c r="D125" s="28"/>
      <c r="E125" s="28"/>
      <c r="F125" s="28"/>
      <c r="G125" s="28"/>
      <c r="H125" s="28"/>
      <c r="I125" s="28"/>
      <c r="J125" s="153">
        <f>BK125</f>
        <v>188524.95000000001</v>
      </c>
      <c r="K125" s="28"/>
      <c r="L125" s="29"/>
      <c r="M125" s="83"/>
      <c r="N125" s="67"/>
      <c r="O125" s="84"/>
      <c r="P125" s="154">
        <f>P126+P150+P168</f>
        <v>0</v>
      </c>
      <c r="Q125" s="84"/>
      <c r="R125" s="154">
        <f>R126+R150+R168</f>
        <v>0</v>
      </c>
      <c r="S125" s="84"/>
      <c r="T125" s="155">
        <f>T126+T150+T168</f>
        <v>0</v>
      </c>
      <c r="U125" s="28"/>
      <c r="V125" s="28"/>
      <c r="W125" s="28"/>
      <c r="X125" s="28"/>
      <c r="Y125" s="28"/>
      <c r="Z125" s="28"/>
      <c r="AA125" s="28"/>
      <c r="AB125" s="28"/>
      <c r="AC125" s="28"/>
      <c r="AD125" s="28"/>
      <c r="AE125" s="28"/>
      <c r="AT125" s="15" t="s">
        <v>72</v>
      </c>
      <c r="AU125" s="15" t="s">
        <v>126</v>
      </c>
      <c r="BK125" s="156">
        <f>BK126+BK150+BK168</f>
        <v>188524.95000000001</v>
      </c>
    </row>
    <row r="126" s="12" customFormat="1" ht="25.92" customHeight="1">
      <c r="A126" s="12"/>
      <c r="B126" s="157"/>
      <c r="C126" s="12"/>
      <c r="D126" s="158" t="s">
        <v>72</v>
      </c>
      <c r="E126" s="159" t="s">
        <v>148</v>
      </c>
      <c r="F126" s="159" t="s">
        <v>1</v>
      </c>
      <c r="G126" s="12"/>
      <c r="H126" s="12"/>
      <c r="I126" s="12"/>
      <c r="J126" s="160">
        <f>BK126</f>
        <v>63976.230000000003</v>
      </c>
      <c r="K126" s="12"/>
      <c r="L126" s="157"/>
      <c r="M126" s="161"/>
      <c r="N126" s="162"/>
      <c r="O126" s="162"/>
      <c r="P126" s="163">
        <f>P127+SUM(P128:P135)</f>
        <v>0</v>
      </c>
      <c r="Q126" s="162"/>
      <c r="R126" s="163">
        <f>R127+SUM(R128:R135)</f>
        <v>0</v>
      </c>
      <c r="S126" s="162"/>
      <c r="T126" s="164">
        <f>T127+SUM(T128:T135)</f>
        <v>0</v>
      </c>
      <c r="U126" s="12"/>
      <c r="V126" s="12"/>
      <c r="W126" s="12"/>
      <c r="X126" s="12"/>
      <c r="Y126" s="12"/>
      <c r="Z126" s="12"/>
      <c r="AA126" s="12"/>
      <c r="AB126" s="12"/>
      <c r="AC126" s="12"/>
      <c r="AD126" s="12"/>
      <c r="AE126" s="12"/>
      <c r="AR126" s="158" t="s">
        <v>81</v>
      </c>
      <c r="AT126" s="165" t="s">
        <v>72</v>
      </c>
      <c r="AU126" s="165" t="s">
        <v>73</v>
      </c>
      <c r="AY126" s="158" t="s">
        <v>149</v>
      </c>
      <c r="BK126" s="166">
        <f>BK127+SUM(BK128:BK135)</f>
        <v>63976.230000000003</v>
      </c>
    </row>
    <row r="127" s="2" customFormat="1" ht="21.75" customHeight="1">
      <c r="A127" s="28"/>
      <c r="B127" s="167"/>
      <c r="C127" s="168" t="s">
        <v>150</v>
      </c>
      <c r="D127" s="168" t="s">
        <v>151</v>
      </c>
      <c r="E127" s="169" t="s">
        <v>152</v>
      </c>
      <c r="F127" s="170" t="s">
        <v>153</v>
      </c>
      <c r="G127" s="171" t="s">
        <v>154</v>
      </c>
      <c r="H127" s="172">
        <v>27.170000000000002</v>
      </c>
      <c r="I127" s="173">
        <v>13.93</v>
      </c>
      <c r="J127" s="173">
        <f>ROUND(I127*H127,2)</f>
        <v>378.48000000000002</v>
      </c>
      <c r="K127" s="174"/>
      <c r="L127" s="29"/>
      <c r="M127" s="175" t="s">
        <v>1</v>
      </c>
      <c r="N127" s="176" t="s">
        <v>39</v>
      </c>
      <c r="O127" s="177">
        <v>0</v>
      </c>
      <c r="P127" s="177">
        <f>O127*H127</f>
        <v>0</v>
      </c>
      <c r="Q127" s="177">
        <v>0</v>
      </c>
      <c r="R127" s="177">
        <f>Q127*H127</f>
        <v>0</v>
      </c>
      <c r="S127" s="177">
        <v>0</v>
      </c>
      <c r="T127" s="178">
        <f>S127*H127</f>
        <v>0</v>
      </c>
      <c r="U127" s="28"/>
      <c r="V127" s="28"/>
      <c r="W127" s="28"/>
      <c r="X127" s="28"/>
      <c r="Y127" s="28"/>
      <c r="Z127" s="28"/>
      <c r="AA127" s="28"/>
      <c r="AB127" s="28"/>
      <c r="AC127" s="28"/>
      <c r="AD127" s="28"/>
      <c r="AE127" s="28"/>
      <c r="AR127" s="179" t="s">
        <v>155</v>
      </c>
      <c r="AT127" s="179" t="s">
        <v>151</v>
      </c>
      <c r="AU127" s="179" t="s">
        <v>81</v>
      </c>
      <c r="AY127" s="15" t="s">
        <v>149</v>
      </c>
      <c r="BE127" s="180">
        <f>IF(N127="základná",J127,0)</f>
        <v>0</v>
      </c>
      <c r="BF127" s="180">
        <f>IF(N127="znížená",J127,0)</f>
        <v>378.48000000000002</v>
      </c>
      <c r="BG127" s="180">
        <f>IF(N127="zákl. prenesená",J127,0)</f>
        <v>0</v>
      </c>
      <c r="BH127" s="180">
        <f>IF(N127="zníž. prenesená",J127,0)</f>
        <v>0</v>
      </c>
      <c r="BI127" s="180">
        <f>IF(N127="nulová",J127,0)</f>
        <v>0</v>
      </c>
      <c r="BJ127" s="15" t="s">
        <v>156</v>
      </c>
      <c r="BK127" s="180">
        <f>ROUND(I127*H127,2)</f>
        <v>378.48000000000002</v>
      </c>
      <c r="BL127" s="15" t="s">
        <v>155</v>
      </c>
      <c r="BM127" s="179" t="s">
        <v>157</v>
      </c>
    </row>
    <row r="128" s="2" customFormat="1" ht="16.5" customHeight="1">
      <c r="A128" s="28"/>
      <c r="B128" s="167"/>
      <c r="C128" s="168" t="s">
        <v>158</v>
      </c>
      <c r="D128" s="168" t="s">
        <v>151</v>
      </c>
      <c r="E128" s="169" t="s">
        <v>159</v>
      </c>
      <c r="F128" s="170" t="s">
        <v>160</v>
      </c>
      <c r="G128" s="171" t="s">
        <v>161</v>
      </c>
      <c r="H128" s="172">
        <v>780</v>
      </c>
      <c r="I128" s="173">
        <v>2.52</v>
      </c>
      <c r="J128" s="173">
        <f>ROUND(I128*H128,2)</f>
        <v>1965.5999999999999</v>
      </c>
      <c r="K128" s="174"/>
      <c r="L128" s="29"/>
      <c r="M128" s="175" t="s">
        <v>1</v>
      </c>
      <c r="N128" s="176" t="s">
        <v>39</v>
      </c>
      <c r="O128" s="177">
        <v>0</v>
      </c>
      <c r="P128" s="177">
        <f>O128*H128</f>
        <v>0</v>
      </c>
      <c r="Q128" s="177">
        <v>0</v>
      </c>
      <c r="R128" s="177">
        <f>Q128*H128</f>
        <v>0</v>
      </c>
      <c r="S128" s="177">
        <v>0</v>
      </c>
      <c r="T128" s="178">
        <f>S128*H128</f>
        <v>0</v>
      </c>
      <c r="U128" s="28"/>
      <c r="V128" s="28"/>
      <c r="W128" s="28"/>
      <c r="X128" s="28"/>
      <c r="Y128" s="28"/>
      <c r="Z128" s="28"/>
      <c r="AA128" s="28"/>
      <c r="AB128" s="28"/>
      <c r="AC128" s="28"/>
      <c r="AD128" s="28"/>
      <c r="AE128" s="28"/>
      <c r="AR128" s="179" t="s">
        <v>155</v>
      </c>
      <c r="AT128" s="179" t="s">
        <v>151</v>
      </c>
      <c r="AU128" s="179" t="s">
        <v>81</v>
      </c>
      <c r="AY128" s="15" t="s">
        <v>149</v>
      </c>
      <c r="BE128" s="180">
        <f>IF(N128="základná",J128,0)</f>
        <v>0</v>
      </c>
      <c r="BF128" s="180">
        <f>IF(N128="znížená",J128,0)</f>
        <v>1965.5999999999999</v>
      </c>
      <c r="BG128" s="180">
        <f>IF(N128="zákl. prenesená",J128,0)</f>
        <v>0</v>
      </c>
      <c r="BH128" s="180">
        <f>IF(N128="zníž. prenesená",J128,0)</f>
        <v>0</v>
      </c>
      <c r="BI128" s="180">
        <f>IF(N128="nulová",J128,0)</f>
        <v>0</v>
      </c>
      <c r="BJ128" s="15" t="s">
        <v>156</v>
      </c>
      <c r="BK128" s="180">
        <f>ROUND(I128*H128,2)</f>
        <v>1965.5999999999999</v>
      </c>
      <c r="BL128" s="15" t="s">
        <v>155</v>
      </c>
      <c r="BM128" s="179" t="s">
        <v>162</v>
      </c>
    </row>
    <row r="129" s="2" customFormat="1" ht="16.5" customHeight="1">
      <c r="A129" s="28"/>
      <c r="B129" s="167"/>
      <c r="C129" s="168" t="s">
        <v>163</v>
      </c>
      <c r="D129" s="168" t="s">
        <v>151</v>
      </c>
      <c r="E129" s="169" t="s">
        <v>164</v>
      </c>
      <c r="F129" s="170" t="s">
        <v>165</v>
      </c>
      <c r="G129" s="171" t="s">
        <v>166</v>
      </c>
      <c r="H129" s="172">
        <v>12</v>
      </c>
      <c r="I129" s="173">
        <v>75.140000000000001</v>
      </c>
      <c r="J129" s="173">
        <f>ROUND(I129*H129,2)</f>
        <v>901.67999999999995</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81</v>
      </c>
      <c r="AY129" s="15" t="s">
        <v>149</v>
      </c>
      <c r="BE129" s="180">
        <f>IF(N129="základná",J129,0)</f>
        <v>0</v>
      </c>
      <c r="BF129" s="180">
        <f>IF(N129="znížená",J129,0)</f>
        <v>901.67999999999995</v>
      </c>
      <c r="BG129" s="180">
        <f>IF(N129="zákl. prenesená",J129,0)</f>
        <v>0</v>
      </c>
      <c r="BH129" s="180">
        <f>IF(N129="zníž. prenesená",J129,0)</f>
        <v>0</v>
      </c>
      <c r="BI129" s="180">
        <f>IF(N129="nulová",J129,0)</f>
        <v>0</v>
      </c>
      <c r="BJ129" s="15" t="s">
        <v>156</v>
      </c>
      <c r="BK129" s="180">
        <f>ROUND(I129*H129,2)</f>
        <v>901.67999999999995</v>
      </c>
      <c r="BL129" s="15" t="s">
        <v>155</v>
      </c>
      <c r="BM129" s="179" t="s">
        <v>167</v>
      </c>
    </row>
    <row r="130" s="2" customFormat="1" ht="16.5" customHeight="1">
      <c r="A130" s="28"/>
      <c r="B130" s="167"/>
      <c r="C130" s="168" t="s">
        <v>168</v>
      </c>
      <c r="D130" s="168" t="s">
        <v>151</v>
      </c>
      <c r="E130" s="169" t="s">
        <v>169</v>
      </c>
      <c r="F130" s="170" t="s">
        <v>170</v>
      </c>
      <c r="G130" s="171" t="s">
        <v>166</v>
      </c>
      <c r="H130" s="172">
        <v>12</v>
      </c>
      <c r="I130" s="173">
        <v>91.760000000000005</v>
      </c>
      <c r="J130" s="173">
        <f>ROUND(I130*H130,2)</f>
        <v>1101.1199999999999</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81</v>
      </c>
      <c r="AY130" s="15" t="s">
        <v>149</v>
      </c>
      <c r="BE130" s="180">
        <f>IF(N130="základná",J130,0)</f>
        <v>0</v>
      </c>
      <c r="BF130" s="180">
        <f>IF(N130="znížená",J130,0)</f>
        <v>1101.1199999999999</v>
      </c>
      <c r="BG130" s="180">
        <f>IF(N130="zákl. prenesená",J130,0)</f>
        <v>0</v>
      </c>
      <c r="BH130" s="180">
        <f>IF(N130="zníž. prenesená",J130,0)</f>
        <v>0</v>
      </c>
      <c r="BI130" s="180">
        <f>IF(N130="nulová",J130,0)</f>
        <v>0</v>
      </c>
      <c r="BJ130" s="15" t="s">
        <v>156</v>
      </c>
      <c r="BK130" s="180">
        <f>ROUND(I130*H130,2)</f>
        <v>1101.1199999999999</v>
      </c>
      <c r="BL130" s="15" t="s">
        <v>155</v>
      </c>
      <c r="BM130" s="179" t="s">
        <v>171</v>
      </c>
    </row>
    <row r="131" s="2" customFormat="1" ht="16.5" customHeight="1">
      <c r="A131" s="28"/>
      <c r="B131" s="167"/>
      <c r="C131" s="168" t="s">
        <v>172</v>
      </c>
      <c r="D131" s="168" t="s">
        <v>151</v>
      </c>
      <c r="E131" s="169" t="s">
        <v>173</v>
      </c>
      <c r="F131" s="170" t="s">
        <v>174</v>
      </c>
      <c r="G131" s="171" t="s">
        <v>166</v>
      </c>
      <c r="H131" s="172">
        <v>12</v>
      </c>
      <c r="I131" s="173">
        <v>80.599999999999994</v>
      </c>
      <c r="J131" s="173">
        <f>ROUND(I131*H131,2)</f>
        <v>967.20000000000005</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81</v>
      </c>
      <c r="AY131" s="15" t="s">
        <v>149</v>
      </c>
      <c r="BE131" s="180">
        <f>IF(N131="základná",J131,0)</f>
        <v>0</v>
      </c>
      <c r="BF131" s="180">
        <f>IF(N131="znížená",J131,0)</f>
        <v>967.20000000000005</v>
      </c>
      <c r="BG131" s="180">
        <f>IF(N131="zákl. prenesená",J131,0)</f>
        <v>0</v>
      </c>
      <c r="BH131" s="180">
        <f>IF(N131="zníž. prenesená",J131,0)</f>
        <v>0</v>
      </c>
      <c r="BI131" s="180">
        <f>IF(N131="nulová",J131,0)</f>
        <v>0</v>
      </c>
      <c r="BJ131" s="15" t="s">
        <v>156</v>
      </c>
      <c r="BK131" s="180">
        <f>ROUND(I131*H131,2)</f>
        <v>967.20000000000005</v>
      </c>
      <c r="BL131" s="15" t="s">
        <v>155</v>
      </c>
      <c r="BM131" s="179" t="s">
        <v>175</v>
      </c>
    </row>
    <row r="132" s="2" customFormat="1" ht="16.5" customHeight="1">
      <c r="A132" s="28"/>
      <c r="B132" s="167"/>
      <c r="C132" s="168" t="s">
        <v>176</v>
      </c>
      <c r="D132" s="168" t="s">
        <v>151</v>
      </c>
      <c r="E132" s="169" t="s">
        <v>177</v>
      </c>
      <c r="F132" s="170" t="s">
        <v>178</v>
      </c>
      <c r="G132" s="171" t="s">
        <v>154</v>
      </c>
      <c r="H132" s="172">
        <v>27.170000000000002</v>
      </c>
      <c r="I132" s="173">
        <v>16.66</v>
      </c>
      <c r="J132" s="173">
        <f>ROUND(I132*H132,2)</f>
        <v>452.64999999999998</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81</v>
      </c>
      <c r="AY132" s="15" t="s">
        <v>149</v>
      </c>
      <c r="BE132" s="180">
        <f>IF(N132="základná",J132,0)</f>
        <v>0</v>
      </c>
      <c r="BF132" s="180">
        <f>IF(N132="znížená",J132,0)</f>
        <v>452.64999999999998</v>
      </c>
      <c r="BG132" s="180">
        <f>IF(N132="zákl. prenesená",J132,0)</f>
        <v>0</v>
      </c>
      <c r="BH132" s="180">
        <f>IF(N132="zníž. prenesená",J132,0)</f>
        <v>0</v>
      </c>
      <c r="BI132" s="180">
        <f>IF(N132="nulová",J132,0)</f>
        <v>0</v>
      </c>
      <c r="BJ132" s="15" t="s">
        <v>156</v>
      </c>
      <c r="BK132" s="180">
        <f>ROUND(I132*H132,2)</f>
        <v>452.64999999999998</v>
      </c>
      <c r="BL132" s="15" t="s">
        <v>155</v>
      </c>
      <c r="BM132" s="179" t="s">
        <v>179</v>
      </c>
    </row>
    <row r="133" s="2" customFormat="1" ht="16.5" customHeight="1">
      <c r="A133" s="28"/>
      <c r="B133" s="167"/>
      <c r="C133" s="168" t="s">
        <v>180</v>
      </c>
      <c r="D133" s="168" t="s">
        <v>151</v>
      </c>
      <c r="E133" s="169" t="s">
        <v>181</v>
      </c>
      <c r="F133" s="170" t="s">
        <v>182</v>
      </c>
      <c r="G133" s="171" t="s">
        <v>154</v>
      </c>
      <c r="H133" s="172">
        <v>27.170000000000002</v>
      </c>
      <c r="I133" s="173">
        <v>25.43</v>
      </c>
      <c r="J133" s="173">
        <f>ROUND(I133*H133,2)</f>
        <v>690.92999999999995</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81</v>
      </c>
      <c r="AY133" s="15" t="s">
        <v>149</v>
      </c>
      <c r="BE133" s="180">
        <f>IF(N133="základná",J133,0)</f>
        <v>0</v>
      </c>
      <c r="BF133" s="180">
        <f>IF(N133="znížená",J133,0)</f>
        <v>690.92999999999995</v>
      </c>
      <c r="BG133" s="180">
        <f>IF(N133="zákl. prenesená",J133,0)</f>
        <v>0</v>
      </c>
      <c r="BH133" s="180">
        <f>IF(N133="zníž. prenesená",J133,0)</f>
        <v>0</v>
      </c>
      <c r="BI133" s="180">
        <f>IF(N133="nulová",J133,0)</f>
        <v>0</v>
      </c>
      <c r="BJ133" s="15" t="s">
        <v>156</v>
      </c>
      <c r="BK133" s="180">
        <f>ROUND(I133*H133,2)</f>
        <v>690.92999999999995</v>
      </c>
      <c r="BL133" s="15" t="s">
        <v>155</v>
      </c>
      <c r="BM133" s="179" t="s">
        <v>183</v>
      </c>
    </row>
    <row r="134" s="2" customFormat="1" ht="16.5" customHeight="1">
      <c r="A134" s="28"/>
      <c r="B134" s="167"/>
      <c r="C134" s="168" t="s">
        <v>184</v>
      </c>
      <c r="D134" s="168" t="s">
        <v>151</v>
      </c>
      <c r="E134" s="169" t="s">
        <v>185</v>
      </c>
      <c r="F134" s="170" t="s">
        <v>186</v>
      </c>
      <c r="G134" s="171" t="s">
        <v>166</v>
      </c>
      <c r="H134" s="172">
        <v>12</v>
      </c>
      <c r="I134" s="173">
        <v>86.349999999999994</v>
      </c>
      <c r="J134" s="173">
        <f>ROUND(I134*H134,2)</f>
        <v>1036.2000000000001</v>
      </c>
      <c r="K134" s="174"/>
      <c r="L134" s="29"/>
      <c r="M134" s="175" t="s">
        <v>1</v>
      </c>
      <c r="N134" s="176" t="s">
        <v>39</v>
      </c>
      <c r="O134" s="177">
        <v>0</v>
      </c>
      <c r="P134" s="177">
        <f>O134*H134</f>
        <v>0</v>
      </c>
      <c r="Q134" s="177">
        <v>0</v>
      </c>
      <c r="R134" s="177">
        <f>Q134*H134</f>
        <v>0</v>
      </c>
      <c r="S134" s="177">
        <v>0</v>
      </c>
      <c r="T134" s="178">
        <f>S134*H134</f>
        <v>0</v>
      </c>
      <c r="U134" s="28"/>
      <c r="V134" s="28"/>
      <c r="W134" s="28"/>
      <c r="X134" s="28"/>
      <c r="Y134" s="28"/>
      <c r="Z134" s="28"/>
      <c r="AA134" s="28"/>
      <c r="AB134" s="28"/>
      <c r="AC134" s="28"/>
      <c r="AD134" s="28"/>
      <c r="AE134" s="28"/>
      <c r="AR134" s="179" t="s">
        <v>155</v>
      </c>
      <c r="AT134" s="179" t="s">
        <v>151</v>
      </c>
      <c r="AU134" s="179" t="s">
        <v>81</v>
      </c>
      <c r="AY134" s="15" t="s">
        <v>149</v>
      </c>
      <c r="BE134" s="180">
        <f>IF(N134="základná",J134,0)</f>
        <v>0</v>
      </c>
      <c r="BF134" s="180">
        <f>IF(N134="znížená",J134,0)</f>
        <v>1036.2000000000001</v>
      </c>
      <c r="BG134" s="180">
        <f>IF(N134="zákl. prenesená",J134,0)</f>
        <v>0</v>
      </c>
      <c r="BH134" s="180">
        <f>IF(N134="zníž. prenesená",J134,0)</f>
        <v>0</v>
      </c>
      <c r="BI134" s="180">
        <f>IF(N134="nulová",J134,0)</f>
        <v>0</v>
      </c>
      <c r="BJ134" s="15" t="s">
        <v>156</v>
      </c>
      <c r="BK134" s="180">
        <f>ROUND(I134*H134,2)</f>
        <v>1036.2000000000001</v>
      </c>
      <c r="BL134" s="15" t="s">
        <v>155</v>
      </c>
      <c r="BM134" s="179" t="s">
        <v>187</v>
      </c>
    </row>
    <row r="135" s="12" customFormat="1" ht="22.8" customHeight="1">
      <c r="A135" s="12"/>
      <c r="B135" s="157"/>
      <c r="C135" s="12"/>
      <c r="D135" s="158" t="s">
        <v>72</v>
      </c>
      <c r="E135" s="181" t="s">
        <v>188</v>
      </c>
      <c r="F135" s="181" t="s">
        <v>189</v>
      </c>
      <c r="G135" s="12"/>
      <c r="H135" s="12"/>
      <c r="I135" s="12"/>
      <c r="J135" s="182">
        <f>BK135</f>
        <v>56482.370000000003</v>
      </c>
      <c r="K135" s="12"/>
      <c r="L135" s="157"/>
      <c r="M135" s="161"/>
      <c r="N135" s="162"/>
      <c r="O135" s="162"/>
      <c r="P135" s="163">
        <f>SUM(P136:P149)</f>
        <v>0</v>
      </c>
      <c r="Q135" s="162"/>
      <c r="R135" s="163">
        <f>SUM(R136:R149)</f>
        <v>0</v>
      </c>
      <c r="S135" s="162"/>
      <c r="T135" s="164">
        <f>SUM(T136:T149)</f>
        <v>0</v>
      </c>
      <c r="U135" s="12"/>
      <c r="V135" s="12"/>
      <c r="W135" s="12"/>
      <c r="X135" s="12"/>
      <c r="Y135" s="12"/>
      <c r="Z135" s="12"/>
      <c r="AA135" s="12"/>
      <c r="AB135" s="12"/>
      <c r="AC135" s="12"/>
      <c r="AD135" s="12"/>
      <c r="AE135" s="12"/>
      <c r="AR135" s="158" t="s">
        <v>81</v>
      </c>
      <c r="AT135" s="165" t="s">
        <v>72</v>
      </c>
      <c r="AU135" s="165" t="s">
        <v>81</v>
      </c>
      <c r="AY135" s="158" t="s">
        <v>149</v>
      </c>
      <c r="BK135" s="166">
        <f>SUM(BK136:BK149)</f>
        <v>56482.370000000003</v>
      </c>
    </row>
    <row r="136" s="2" customFormat="1" ht="21.75" customHeight="1">
      <c r="A136" s="28"/>
      <c r="B136" s="167"/>
      <c r="C136" s="168" t="s">
        <v>81</v>
      </c>
      <c r="D136" s="168" t="s">
        <v>151</v>
      </c>
      <c r="E136" s="169" t="s">
        <v>190</v>
      </c>
      <c r="F136" s="170" t="s">
        <v>191</v>
      </c>
      <c r="G136" s="171" t="s">
        <v>166</v>
      </c>
      <c r="H136" s="172">
        <v>9.9280000000000008</v>
      </c>
      <c r="I136" s="173">
        <v>101.84999999999999</v>
      </c>
      <c r="J136" s="173">
        <f>ROUND(I136*H136,2)</f>
        <v>1011.17</v>
      </c>
      <c r="K136" s="174"/>
      <c r="L136" s="29"/>
      <c r="M136" s="175" t="s">
        <v>1</v>
      </c>
      <c r="N136" s="176" t="s">
        <v>39</v>
      </c>
      <c r="O136" s="177">
        <v>0</v>
      </c>
      <c r="P136" s="177">
        <f>O136*H136</f>
        <v>0</v>
      </c>
      <c r="Q136" s="177">
        <v>0</v>
      </c>
      <c r="R136" s="177">
        <f>Q136*H136</f>
        <v>0</v>
      </c>
      <c r="S136" s="177">
        <v>0</v>
      </c>
      <c r="T136" s="178">
        <f>S136*H136</f>
        <v>0</v>
      </c>
      <c r="U136" s="28"/>
      <c r="V136" s="28"/>
      <c r="W136" s="28"/>
      <c r="X136" s="28"/>
      <c r="Y136" s="28"/>
      <c r="Z136" s="28"/>
      <c r="AA136" s="28"/>
      <c r="AB136" s="28"/>
      <c r="AC136" s="28"/>
      <c r="AD136" s="28"/>
      <c r="AE136" s="28"/>
      <c r="AR136" s="179" t="s">
        <v>155</v>
      </c>
      <c r="AT136" s="179" t="s">
        <v>151</v>
      </c>
      <c r="AU136" s="179" t="s">
        <v>156</v>
      </c>
      <c r="AY136" s="15" t="s">
        <v>149</v>
      </c>
      <c r="BE136" s="180">
        <f>IF(N136="základná",J136,0)</f>
        <v>0</v>
      </c>
      <c r="BF136" s="180">
        <f>IF(N136="znížená",J136,0)</f>
        <v>1011.17</v>
      </c>
      <c r="BG136" s="180">
        <f>IF(N136="zákl. prenesená",J136,0)</f>
        <v>0</v>
      </c>
      <c r="BH136" s="180">
        <f>IF(N136="zníž. prenesená",J136,0)</f>
        <v>0</v>
      </c>
      <c r="BI136" s="180">
        <f>IF(N136="nulová",J136,0)</f>
        <v>0</v>
      </c>
      <c r="BJ136" s="15" t="s">
        <v>156</v>
      </c>
      <c r="BK136" s="180">
        <f>ROUND(I136*H136,2)</f>
        <v>1011.17</v>
      </c>
      <c r="BL136" s="15" t="s">
        <v>155</v>
      </c>
      <c r="BM136" s="179" t="s">
        <v>156</v>
      </c>
    </row>
    <row r="137" s="2" customFormat="1" ht="24.15" customHeight="1">
      <c r="A137" s="28"/>
      <c r="B137" s="167"/>
      <c r="C137" s="168" t="s">
        <v>156</v>
      </c>
      <c r="D137" s="168" t="s">
        <v>151</v>
      </c>
      <c r="E137" s="169" t="s">
        <v>192</v>
      </c>
      <c r="F137" s="170" t="s">
        <v>193</v>
      </c>
      <c r="G137" s="171" t="s">
        <v>154</v>
      </c>
      <c r="H137" s="172">
        <v>175.91300000000001</v>
      </c>
      <c r="I137" s="173">
        <v>24.25</v>
      </c>
      <c r="J137" s="173">
        <f>ROUND(I137*H137,2)</f>
        <v>4265.8900000000003</v>
      </c>
      <c r="K137" s="174"/>
      <c r="L137" s="29"/>
      <c r="M137" s="175" t="s">
        <v>1</v>
      </c>
      <c r="N137" s="176" t="s">
        <v>39</v>
      </c>
      <c r="O137" s="177">
        <v>0</v>
      </c>
      <c r="P137" s="177">
        <f>O137*H137</f>
        <v>0</v>
      </c>
      <c r="Q137" s="177">
        <v>0</v>
      </c>
      <c r="R137" s="177">
        <f>Q137*H137</f>
        <v>0</v>
      </c>
      <c r="S137" s="177">
        <v>0</v>
      </c>
      <c r="T137" s="178">
        <f>S137*H137</f>
        <v>0</v>
      </c>
      <c r="U137" s="28"/>
      <c r="V137" s="28"/>
      <c r="W137" s="28"/>
      <c r="X137" s="28"/>
      <c r="Y137" s="28"/>
      <c r="Z137" s="28"/>
      <c r="AA137" s="28"/>
      <c r="AB137" s="28"/>
      <c r="AC137" s="28"/>
      <c r="AD137" s="28"/>
      <c r="AE137" s="28"/>
      <c r="AR137" s="179" t="s">
        <v>155</v>
      </c>
      <c r="AT137" s="179" t="s">
        <v>151</v>
      </c>
      <c r="AU137" s="179" t="s">
        <v>156</v>
      </c>
      <c r="AY137" s="15" t="s">
        <v>149</v>
      </c>
      <c r="BE137" s="180">
        <f>IF(N137="základná",J137,0)</f>
        <v>0</v>
      </c>
      <c r="BF137" s="180">
        <f>IF(N137="znížená",J137,0)</f>
        <v>4265.8900000000003</v>
      </c>
      <c r="BG137" s="180">
        <f>IF(N137="zákl. prenesená",J137,0)</f>
        <v>0</v>
      </c>
      <c r="BH137" s="180">
        <f>IF(N137="zníž. prenesená",J137,0)</f>
        <v>0</v>
      </c>
      <c r="BI137" s="180">
        <f>IF(N137="nulová",J137,0)</f>
        <v>0</v>
      </c>
      <c r="BJ137" s="15" t="s">
        <v>156</v>
      </c>
      <c r="BK137" s="180">
        <f>ROUND(I137*H137,2)</f>
        <v>4265.8900000000003</v>
      </c>
      <c r="BL137" s="15" t="s">
        <v>155</v>
      </c>
      <c r="BM137" s="179" t="s">
        <v>155</v>
      </c>
    </row>
    <row r="138" s="2" customFormat="1" ht="21.75" customHeight="1">
      <c r="A138" s="28"/>
      <c r="B138" s="167"/>
      <c r="C138" s="168" t="s">
        <v>194</v>
      </c>
      <c r="D138" s="168" t="s">
        <v>151</v>
      </c>
      <c r="E138" s="169" t="s">
        <v>195</v>
      </c>
      <c r="F138" s="170" t="s">
        <v>196</v>
      </c>
      <c r="G138" s="171" t="s">
        <v>197</v>
      </c>
      <c r="H138" s="172">
        <v>183.173</v>
      </c>
      <c r="I138" s="173">
        <v>8.25</v>
      </c>
      <c r="J138" s="173">
        <f>ROUND(I138*H138,2)</f>
        <v>1511.1800000000001</v>
      </c>
      <c r="K138" s="174"/>
      <c r="L138" s="29"/>
      <c r="M138" s="175" t="s">
        <v>1</v>
      </c>
      <c r="N138" s="176" t="s">
        <v>39</v>
      </c>
      <c r="O138" s="177">
        <v>0</v>
      </c>
      <c r="P138" s="177">
        <f>O138*H138</f>
        <v>0</v>
      </c>
      <c r="Q138" s="177">
        <v>0</v>
      </c>
      <c r="R138" s="177">
        <f>Q138*H138</f>
        <v>0</v>
      </c>
      <c r="S138" s="177">
        <v>0</v>
      </c>
      <c r="T138" s="178">
        <f>S138*H138</f>
        <v>0</v>
      </c>
      <c r="U138" s="28"/>
      <c r="V138" s="28"/>
      <c r="W138" s="28"/>
      <c r="X138" s="28"/>
      <c r="Y138" s="28"/>
      <c r="Z138" s="28"/>
      <c r="AA138" s="28"/>
      <c r="AB138" s="28"/>
      <c r="AC138" s="28"/>
      <c r="AD138" s="28"/>
      <c r="AE138" s="28"/>
      <c r="AR138" s="179" t="s">
        <v>155</v>
      </c>
      <c r="AT138" s="179" t="s">
        <v>151</v>
      </c>
      <c r="AU138" s="179" t="s">
        <v>156</v>
      </c>
      <c r="AY138" s="15" t="s">
        <v>149</v>
      </c>
      <c r="BE138" s="180">
        <f>IF(N138="základná",J138,0)</f>
        <v>0</v>
      </c>
      <c r="BF138" s="180">
        <f>IF(N138="znížená",J138,0)</f>
        <v>1511.1800000000001</v>
      </c>
      <c r="BG138" s="180">
        <f>IF(N138="zákl. prenesená",J138,0)</f>
        <v>0</v>
      </c>
      <c r="BH138" s="180">
        <f>IF(N138="zníž. prenesená",J138,0)</f>
        <v>0</v>
      </c>
      <c r="BI138" s="180">
        <f>IF(N138="nulová",J138,0)</f>
        <v>0</v>
      </c>
      <c r="BJ138" s="15" t="s">
        <v>156</v>
      </c>
      <c r="BK138" s="180">
        <f>ROUND(I138*H138,2)</f>
        <v>1511.1800000000001</v>
      </c>
      <c r="BL138" s="15" t="s">
        <v>155</v>
      </c>
      <c r="BM138" s="179" t="s">
        <v>198</v>
      </c>
    </row>
    <row r="139" s="2" customFormat="1" ht="24.15" customHeight="1">
      <c r="A139" s="28"/>
      <c r="B139" s="167"/>
      <c r="C139" s="168" t="s">
        <v>155</v>
      </c>
      <c r="D139" s="168" t="s">
        <v>151</v>
      </c>
      <c r="E139" s="169" t="s">
        <v>199</v>
      </c>
      <c r="F139" s="170" t="s">
        <v>200</v>
      </c>
      <c r="G139" s="171" t="s">
        <v>197</v>
      </c>
      <c r="H139" s="172">
        <v>183.173</v>
      </c>
      <c r="I139" s="173">
        <v>5.8200000000000003</v>
      </c>
      <c r="J139" s="173">
        <f>ROUND(I139*H139,2)</f>
        <v>1066.0699999999999</v>
      </c>
      <c r="K139" s="174"/>
      <c r="L139" s="29"/>
      <c r="M139" s="175" t="s">
        <v>1</v>
      </c>
      <c r="N139" s="176" t="s">
        <v>39</v>
      </c>
      <c r="O139" s="177">
        <v>0</v>
      </c>
      <c r="P139" s="177">
        <f>O139*H139</f>
        <v>0</v>
      </c>
      <c r="Q139" s="177">
        <v>0</v>
      </c>
      <c r="R139" s="177">
        <f>Q139*H139</f>
        <v>0</v>
      </c>
      <c r="S139" s="177">
        <v>0</v>
      </c>
      <c r="T139" s="178">
        <f>S139*H139</f>
        <v>0</v>
      </c>
      <c r="U139" s="28"/>
      <c r="V139" s="28"/>
      <c r="W139" s="28"/>
      <c r="X139" s="28"/>
      <c r="Y139" s="28"/>
      <c r="Z139" s="28"/>
      <c r="AA139" s="28"/>
      <c r="AB139" s="28"/>
      <c r="AC139" s="28"/>
      <c r="AD139" s="28"/>
      <c r="AE139" s="28"/>
      <c r="AR139" s="179" t="s">
        <v>155</v>
      </c>
      <c r="AT139" s="179" t="s">
        <v>151</v>
      </c>
      <c r="AU139" s="179" t="s">
        <v>156</v>
      </c>
      <c r="AY139" s="15" t="s">
        <v>149</v>
      </c>
      <c r="BE139" s="180">
        <f>IF(N139="základná",J139,0)</f>
        <v>0</v>
      </c>
      <c r="BF139" s="180">
        <f>IF(N139="znížená",J139,0)</f>
        <v>1066.0699999999999</v>
      </c>
      <c r="BG139" s="180">
        <f>IF(N139="zákl. prenesená",J139,0)</f>
        <v>0</v>
      </c>
      <c r="BH139" s="180">
        <f>IF(N139="zníž. prenesená",J139,0)</f>
        <v>0</v>
      </c>
      <c r="BI139" s="180">
        <f>IF(N139="nulová",J139,0)</f>
        <v>0</v>
      </c>
      <c r="BJ139" s="15" t="s">
        <v>156</v>
      </c>
      <c r="BK139" s="180">
        <f>ROUND(I139*H139,2)</f>
        <v>1066.0699999999999</v>
      </c>
      <c r="BL139" s="15" t="s">
        <v>155</v>
      </c>
      <c r="BM139" s="179" t="s">
        <v>201</v>
      </c>
    </row>
    <row r="140" s="2" customFormat="1" ht="21.75" customHeight="1">
      <c r="A140" s="28"/>
      <c r="B140" s="167"/>
      <c r="C140" s="168" t="s">
        <v>202</v>
      </c>
      <c r="D140" s="168" t="s">
        <v>151</v>
      </c>
      <c r="E140" s="169" t="s">
        <v>203</v>
      </c>
      <c r="F140" s="170" t="s">
        <v>204</v>
      </c>
      <c r="G140" s="171" t="s">
        <v>197</v>
      </c>
      <c r="H140" s="172">
        <v>183.173</v>
      </c>
      <c r="I140" s="173">
        <v>5.04</v>
      </c>
      <c r="J140" s="173">
        <f>ROUND(I140*H140,2)</f>
        <v>923.19000000000005</v>
      </c>
      <c r="K140" s="174"/>
      <c r="L140" s="29"/>
      <c r="M140" s="175" t="s">
        <v>1</v>
      </c>
      <c r="N140" s="176" t="s">
        <v>39</v>
      </c>
      <c r="O140" s="177">
        <v>0</v>
      </c>
      <c r="P140" s="177">
        <f>O140*H140</f>
        <v>0</v>
      </c>
      <c r="Q140" s="177">
        <v>0</v>
      </c>
      <c r="R140" s="177">
        <f>Q140*H140</f>
        <v>0</v>
      </c>
      <c r="S140" s="177">
        <v>0</v>
      </c>
      <c r="T140" s="178">
        <f>S140*H140</f>
        <v>0</v>
      </c>
      <c r="U140" s="28"/>
      <c r="V140" s="28"/>
      <c r="W140" s="28"/>
      <c r="X140" s="28"/>
      <c r="Y140" s="28"/>
      <c r="Z140" s="28"/>
      <c r="AA140" s="28"/>
      <c r="AB140" s="28"/>
      <c r="AC140" s="28"/>
      <c r="AD140" s="28"/>
      <c r="AE140" s="28"/>
      <c r="AR140" s="179" t="s">
        <v>155</v>
      </c>
      <c r="AT140" s="179" t="s">
        <v>151</v>
      </c>
      <c r="AU140" s="179" t="s">
        <v>156</v>
      </c>
      <c r="AY140" s="15" t="s">
        <v>149</v>
      </c>
      <c r="BE140" s="180">
        <f>IF(N140="základná",J140,0)</f>
        <v>0</v>
      </c>
      <c r="BF140" s="180">
        <f>IF(N140="znížená",J140,0)</f>
        <v>923.19000000000005</v>
      </c>
      <c r="BG140" s="180">
        <f>IF(N140="zákl. prenesená",J140,0)</f>
        <v>0</v>
      </c>
      <c r="BH140" s="180">
        <f>IF(N140="zníž. prenesená",J140,0)</f>
        <v>0</v>
      </c>
      <c r="BI140" s="180">
        <f>IF(N140="nulová",J140,0)</f>
        <v>0</v>
      </c>
      <c r="BJ140" s="15" t="s">
        <v>156</v>
      </c>
      <c r="BK140" s="180">
        <f>ROUND(I140*H140,2)</f>
        <v>923.19000000000005</v>
      </c>
      <c r="BL140" s="15" t="s">
        <v>155</v>
      </c>
      <c r="BM140" s="179" t="s">
        <v>205</v>
      </c>
    </row>
    <row r="141" s="2" customFormat="1" ht="24.15" customHeight="1">
      <c r="A141" s="28"/>
      <c r="B141" s="167"/>
      <c r="C141" s="168" t="s">
        <v>198</v>
      </c>
      <c r="D141" s="168" t="s">
        <v>151</v>
      </c>
      <c r="E141" s="169" t="s">
        <v>206</v>
      </c>
      <c r="F141" s="170" t="s">
        <v>207</v>
      </c>
      <c r="G141" s="171" t="s">
        <v>197</v>
      </c>
      <c r="H141" s="172">
        <v>2014.903</v>
      </c>
      <c r="I141" s="173">
        <v>0.28999999999999998</v>
      </c>
      <c r="J141" s="173">
        <f>ROUND(I141*H141,2)</f>
        <v>584.32000000000005</v>
      </c>
      <c r="K141" s="174"/>
      <c r="L141" s="29"/>
      <c r="M141" s="175" t="s">
        <v>1</v>
      </c>
      <c r="N141" s="176" t="s">
        <v>39</v>
      </c>
      <c r="O141" s="177">
        <v>0</v>
      </c>
      <c r="P141" s="177">
        <f>O141*H141</f>
        <v>0</v>
      </c>
      <c r="Q141" s="177">
        <v>0</v>
      </c>
      <c r="R141" s="177">
        <f>Q141*H141</f>
        <v>0</v>
      </c>
      <c r="S141" s="177">
        <v>0</v>
      </c>
      <c r="T141" s="178">
        <f>S141*H141</f>
        <v>0</v>
      </c>
      <c r="U141" s="28"/>
      <c r="V141" s="28"/>
      <c r="W141" s="28"/>
      <c r="X141" s="28"/>
      <c r="Y141" s="28"/>
      <c r="Z141" s="28"/>
      <c r="AA141" s="28"/>
      <c r="AB141" s="28"/>
      <c r="AC141" s="28"/>
      <c r="AD141" s="28"/>
      <c r="AE141" s="28"/>
      <c r="AR141" s="179" t="s">
        <v>155</v>
      </c>
      <c r="AT141" s="179" t="s">
        <v>151</v>
      </c>
      <c r="AU141" s="179" t="s">
        <v>156</v>
      </c>
      <c r="AY141" s="15" t="s">
        <v>149</v>
      </c>
      <c r="BE141" s="180">
        <f>IF(N141="základná",J141,0)</f>
        <v>0</v>
      </c>
      <c r="BF141" s="180">
        <f>IF(N141="znížená",J141,0)</f>
        <v>584.32000000000005</v>
      </c>
      <c r="BG141" s="180">
        <f>IF(N141="zákl. prenesená",J141,0)</f>
        <v>0</v>
      </c>
      <c r="BH141" s="180">
        <f>IF(N141="zníž. prenesená",J141,0)</f>
        <v>0</v>
      </c>
      <c r="BI141" s="180">
        <f>IF(N141="nulová",J141,0)</f>
        <v>0</v>
      </c>
      <c r="BJ141" s="15" t="s">
        <v>156</v>
      </c>
      <c r="BK141" s="180">
        <f>ROUND(I141*H141,2)</f>
        <v>584.32000000000005</v>
      </c>
      <c r="BL141" s="15" t="s">
        <v>155</v>
      </c>
      <c r="BM141" s="179" t="s">
        <v>208</v>
      </c>
    </row>
    <row r="142" s="2" customFormat="1" ht="24.15" customHeight="1">
      <c r="A142" s="28"/>
      <c r="B142" s="167"/>
      <c r="C142" s="168" t="s">
        <v>209</v>
      </c>
      <c r="D142" s="168" t="s">
        <v>151</v>
      </c>
      <c r="E142" s="169" t="s">
        <v>210</v>
      </c>
      <c r="F142" s="170" t="s">
        <v>211</v>
      </c>
      <c r="G142" s="171" t="s">
        <v>197</v>
      </c>
      <c r="H142" s="172">
        <v>183.173</v>
      </c>
      <c r="I142" s="173">
        <v>8.25</v>
      </c>
      <c r="J142" s="173">
        <f>ROUND(I142*H142,2)</f>
        <v>1511.1800000000001</v>
      </c>
      <c r="K142" s="174"/>
      <c r="L142" s="29"/>
      <c r="M142" s="175" t="s">
        <v>1</v>
      </c>
      <c r="N142" s="176" t="s">
        <v>39</v>
      </c>
      <c r="O142" s="177">
        <v>0</v>
      </c>
      <c r="P142" s="177">
        <f>O142*H142</f>
        <v>0</v>
      </c>
      <c r="Q142" s="177">
        <v>0</v>
      </c>
      <c r="R142" s="177">
        <f>Q142*H142</f>
        <v>0</v>
      </c>
      <c r="S142" s="177">
        <v>0</v>
      </c>
      <c r="T142" s="178">
        <f>S142*H142</f>
        <v>0</v>
      </c>
      <c r="U142" s="28"/>
      <c r="V142" s="28"/>
      <c r="W142" s="28"/>
      <c r="X142" s="28"/>
      <c r="Y142" s="28"/>
      <c r="Z142" s="28"/>
      <c r="AA142" s="28"/>
      <c r="AB142" s="28"/>
      <c r="AC142" s="28"/>
      <c r="AD142" s="28"/>
      <c r="AE142" s="28"/>
      <c r="AR142" s="179" t="s">
        <v>155</v>
      </c>
      <c r="AT142" s="179" t="s">
        <v>151</v>
      </c>
      <c r="AU142" s="179" t="s">
        <v>156</v>
      </c>
      <c r="AY142" s="15" t="s">
        <v>149</v>
      </c>
      <c r="BE142" s="180">
        <f>IF(N142="základná",J142,0)</f>
        <v>0</v>
      </c>
      <c r="BF142" s="180">
        <f>IF(N142="znížená",J142,0)</f>
        <v>1511.1800000000001</v>
      </c>
      <c r="BG142" s="180">
        <f>IF(N142="zákl. prenesená",J142,0)</f>
        <v>0</v>
      </c>
      <c r="BH142" s="180">
        <f>IF(N142="zníž. prenesená",J142,0)</f>
        <v>0</v>
      </c>
      <c r="BI142" s="180">
        <f>IF(N142="nulová",J142,0)</f>
        <v>0</v>
      </c>
      <c r="BJ142" s="15" t="s">
        <v>156</v>
      </c>
      <c r="BK142" s="180">
        <f>ROUND(I142*H142,2)</f>
        <v>1511.1800000000001</v>
      </c>
      <c r="BL142" s="15" t="s">
        <v>155</v>
      </c>
      <c r="BM142" s="179" t="s">
        <v>212</v>
      </c>
    </row>
    <row r="143" s="2" customFormat="1" ht="24.15" customHeight="1">
      <c r="A143" s="28"/>
      <c r="B143" s="167"/>
      <c r="C143" s="168" t="s">
        <v>201</v>
      </c>
      <c r="D143" s="168" t="s">
        <v>151</v>
      </c>
      <c r="E143" s="169" t="s">
        <v>213</v>
      </c>
      <c r="F143" s="170" t="s">
        <v>214</v>
      </c>
      <c r="G143" s="171" t="s">
        <v>197</v>
      </c>
      <c r="H143" s="172">
        <v>915.86500000000001</v>
      </c>
      <c r="I143" s="173">
        <v>0.96999999999999997</v>
      </c>
      <c r="J143" s="173">
        <f>ROUND(I143*H143,2)</f>
        <v>888.38999999999999</v>
      </c>
      <c r="K143" s="174"/>
      <c r="L143" s="29"/>
      <c r="M143" s="175" t="s">
        <v>1</v>
      </c>
      <c r="N143" s="176" t="s">
        <v>39</v>
      </c>
      <c r="O143" s="177">
        <v>0</v>
      </c>
      <c r="P143" s="177">
        <f>O143*H143</f>
        <v>0</v>
      </c>
      <c r="Q143" s="177">
        <v>0</v>
      </c>
      <c r="R143" s="177">
        <f>Q143*H143</f>
        <v>0</v>
      </c>
      <c r="S143" s="177">
        <v>0</v>
      </c>
      <c r="T143" s="178">
        <f>S143*H143</f>
        <v>0</v>
      </c>
      <c r="U143" s="28"/>
      <c r="V143" s="28"/>
      <c r="W143" s="28"/>
      <c r="X143" s="28"/>
      <c r="Y143" s="28"/>
      <c r="Z143" s="28"/>
      <c r="AA143" s="28"/>
      <c r="AB143" s="28"/>
      <c r="AC143" s="28"/>
      <c r="AD143" s="28"/>
      <c r="AE143" s="28"/>
      <c r="AR143" s="179" t="s">
        <v>155</v>
      </c>
      <c r="AT143" s="179" t="s">
        <v>151</v>
      </c>
      <c r="AU143" s="179" t="s">
        <v>156</v>
      </c>
      <c r="AY143" s="15" t="s">
        <v>149</v>
      </c>
      <c r="BE143" s="180">
        <f>IF(N143="základná",J143,0)</f>
        <v>0</v>
      </c>
      <c r="BF143" s="180">
        <f>IF(N143="znížená",J143,0)</f>
        <v>888.38999999999999</v>
      </c>
      <c r="BG143" s="180">
        <f>IF(N143="zákl. prenesená",J143,0)</f>
        <v>0</v>
      </c>
      <c r="BH143" s="180">
        <f>IF(N143="zníž. prenesená",J143,0)</f>
        <v>0</v>
      </c>
      <c r="BI143" s="180">
        <f>IF(N143="nulová",J143,0)</f>
        <v>0</v>
      </c>
      <c r="BJ143" s="15" t="s">
        <v>156</v>
      </c>
      <c r="BK143" s="180">
        <f>ROUND(I143*H143,2)</f>
        <v>888.38999999999999</v>
      </c>
      <c r="BL143" s="15" t="s">
        <v>155</v>
      </c>
      <c r="BM143" s="179" t="s">
        <v>215</v>
      </c>
    </row>
    <row r="144" s="2" customFormat="1" ht="24.15" customHeight="1">
      <c r="A144" s="28"/>
      <c r="B144" s="167"/>
      <c r="C144" s="168" t="s">
        <v>216</v>
      </c>
      <c r="D144" s="168" t="s">
        <v>151</v>
      </c>
      <c r="E144" s="169" t="s">
        <v>217</v>
      </c>
      <c r="F144" s="170" t="s">
        <v>218</v>
      </c>
      <c r="G144" s="171" t="s">
        <v>197</v>
      </c>
      <c r="H144" s="172">
        <v>104.581</v>
      </c>
      <c r="I144" s="173">
        <v>68.870000000000005</v>
      </c>
      <c r="J144" s="173">
        <f>ROUND(I144*H144,2)</f>
        <v>7202.4899999999998</v>
      </c>
      <c r="K144" s="174"/>
      <c r="L144" s="29"/>
      <c r="M144" s="175" t="s">
        <v>1</v>
      </c>
      <c r="N144" s="176" t="s">
        <v>39</v>
      </c>
      <c r="O144" s="177">
        <v>0</v>
      </c>
      <c r="P144" s="177">
        <f>O144*H144</f>
        <v>0</v>
      </c>
      <c r="Q144" s="177">
        <v>0</v>
      </c>
      <c r="R144" s="177">
        <f>Q144*H144</f>
        <v>0</v>
      </c>
      <c r="S144" s="177">
        <v>0</v>
      </c>
      <c r="T144" s="178">
        <f>S144*H144</f>
        <v>0</v>
      </c>
      <c r="U144" s="28"/>
      <c r="V144" s="28"/>
      <c r="W144" s="28"/>
      <c r="X144" s="28"/>
      <c r="Y144" s="28"/>
      <c r="Z144" s="28"/>
      <c r="AA144" s="28"/>
      <c r="AB144" s="28"/>
      <c r="AC144" s="28"/>
      <c r="AD144" s="28"/>
      <c r="AE144" s="28"/>
      <c r="AR144" s="179" t="s">
        <v>155</v>
      </c>
      <c r="AT144" s="179" t="s">
        <v>151</v>
      </c>
      <c r="AU144" s="179" t="s">
        <v>156</v>
      </c>
      <c r="AY144" s="15" t="s">
        <v>149</v>
      </c>
      <c r="BE144" s="180">
        <f>IF(N144="základná",J144,0)</f>
        <v>0</v>
      </c>
      <c r="BF144" s="180">
        <f>IF(N144="znížená",J144,0)</f>
        <v>7202.4899999999998</v>
      </c>
      <c r="BG144" s="180">
        <f>IF(N144="zákl. prenesená",J144,0)</f>
        <v>0</v>
      </c>
      <c r="BH144" s="180">
        <f>IF(N144="zníž. prenesená",J144,0)</f>
        <v>0</v>
      </c>
      <c r="BI144" s="180">
        <f>IF(N144="nulová",J144,0)</f>
        <v>0</v>
      </c>
      <c r="BJ144" s="15" t="s">
        <v>156</v>
      </c>
      <c r="BK144" s="180">
        <f>ROUND(I144*H144,2)</f>
        <v>7202.4899999999998</v>
      </c>
      <c r="BL144" s="15" t="s">
        <v>155</v>
      </c>
      <c r="BM144" s="179" t="s">
        <v>219</v>
      </c>
    </row>
    <row r="145" s="2" customFormat="1" ht="24.15" customHeight="1">
      <c r="A145" s="28"/>
      <c r="B145" s="167"/>
      <c r="C145" s="168" t="s">
        <v>205</v>
      </c>
      <c r="D145" s="168" t="s">
        <v>151</v>
      </c>
      <c r="E145" s="169" t="s">
        <v>220</v>
      </c>
      <c r="F145" s="170" t="s">
        <v>221</v>
      </c>
      <c r="G145" s="171" t="s">
        <v>197</v>
      </c>
      <c r="H145" s="172">
        <v>54.765000000000001</v>
      </c>
      <c r="I145" s="173">
        <v>123.19</v>
      </c>
      <c r="J145" s="173">
        <f>ROUND(I145*H145,2)</f>
        <v>6746.5</v>
      </c>
      <c r="K145" s="174"/>
      <c r="L145" s="29"/>
      <c r="M145" s="175" t="s">
        <v>1</v>
      </c>
      <c r="N145" s="176" t="s">
        <v>39</v>
      </c>
      <c r="O145" s="177">
        <v>0</v>
      </c>
      <c r="P145" s="177">
        <f>O145*H145</f>
        <v>0</v>
      </c>
      <c r="Q145" s="177">
        <v>0</v>
      </c>
      <c r="R145" s="177">
        <f>Q145*H145</f>
        <v>0</v>
      </c>
      <c r="S145" s="177">
        <v>0</v>
      </c>
      <c r="T145" s="178">
        <f>S145*H145</f>
        <v>0</v>
      </c>
      <c r="U145" s="28"/>
      <c r="V145" s="28"/>
      <c r="W145" s="28"/>
      <c r="X145" s="28"/>
      <c r="Y145" s="28"/>
      <c r="Z145" s="28"/>
      <c r="AA145" s="28"/>
      <c r="AB145" s="28"/>
      <c r="AC145" s="28"/>
      <c r="AD145" s="28"/>
      <c r="AE145" s="28"/>
      <c r="AR145" s="179" t="s">
        <v>155</v>
      </c>
      <c r="AT145" s="179" t="s">
        <v>151</v>
      </c>
      <c r="AU145" s="179" t="s">
        <v>156</v>
      </c>
      <c r="AY145" s="15" t="s">
        <v>149</v>
      </c>
      <c r="BE145" s="180">
        <f>IF(N145="základná",J145,0)</f>
        <v>0</v>
      </c>
      <c r="BF145" s="180">
        <f>IF(N145="znížená",J145,0)</f>
        <v>6746.5</v>
      </c>
      <c r="BG145" s="180">
        <f>IF(N145="zákl. prenesená",J145,0)</f>
        <v>0</v>
      </c>
      <c r="BH145" s="180">
        <f>IF(N145="zníž. prenesená",J145,0)</f>
        <v>0</v>
      </c>
      <c r="BI145" s="180">
        <f>IF(N145="nulová",J145,0)</f>
        <v>0</v>
      </c>
      <c r="BJ145" s="15" t="s">
        <v>156</v>
      </c>
      <c r="BK145" s="180">
        <f>ROUND(I145*H145,2)</f>
        <v>6746.5</v>
      </c>
      <c r="BL145" s="15" t="s">
        <v>155</v>
      </c>
      <c r="BM145" s="179" t="s">
        <v>7</v>
      </c>
    </row>
    <row r="146" s="2" customFormat="1" ht="24.15" customHeight="1">
      <c r="A146" s="28"/>
      <c r="B146" s="167"/>
      <c r="C146" s="168" t="s">
        <v>222</v>
      </c>
      <c r="D146" s="168" t="s">
        <v>151</v>
      </c>
      <c r="E146" s="169" t="s">
        <v>223</v>
      </c>
      <c r="F146" s="170" t="s">
        <v>224</v>
      </c>
      <c r="G146" s="171" t="s">
        <v>197</v>
      </c>
      <c r="H146" s="172">
        <v>23.827000000000002</v>
      </c>
      <c r="I146" s="173">
        <v>41.710000000000001</v>
      </c>
      <c r="J146" s="173">
        <f>ROUND(I146*H146,2)</f>
        <v>993.82000000000005</v>
      </c>
      <c r="K146" s="174"/>
      <c r="L146" s="29"/>
      <c r="M146" s="175" t="s">
        <v>1</v>
      </c>
      <c r="N146" s="176" t="s">
        <v>39</v>
      </c>
      <c r="O146" s="177">
        <v>0</v>
      </c>
      <c r="P146" s="177">
        <f>O146*H146</f>
        <v>0</v>
      </c>
      <c r="Q146" s="177">
        <v>0</v>
      </c>
      <c r="R146" s="177">
        <f>Q146*H146</f>
        <v>0</v>
      </c>
      <c r="S146" s="177">
        <v>0</v>
      </c>
      <c r="T146" s="178">
        <f>S146*H146</f>
        <v>0</v>
      </c>
      <c r="U146" s="28"/>
      <c r="V146" s="28"/>
      <c r="W146" s="28"/>
      <c r="X146" s="28"/>
      <c r="Y146" s="28"/>
      <c r="Z146" s="28"/>
      <c r="AA146" s="28"/>
      <c r="AB146" s="28"/>
      <c r="AC146" s="28"/>
      <c r="AD146" s="28"/>
      <c r="AE146" s="28"/>
      <c r="AR146" s="179" t="s">
        <v>155</v>
      </c>
      <c r="AT146" s="179" t="s">
        <v>151</v>
      </c>
      <c r="AU146" s="179" t="s">
        <v>156</v>
      </c>
      <c r="AY146" s="15" t="s">
        <v>149</v>
      </c>
      <c r="BE146" s="180">
        <f>IF(N146="základná",J146,0)</f>
        <v>0</v>
      </c>
      <c r="BF146" s="180">
        <f>IF(N146="znížená",J146,0)</f>
        <v>993.82000000000005</v>
      </c>
      <c r="BG146" s="180">
        <f>IF(N146="zákl. prenesená",J146,0)</f>
        <v>0</v>
      </c>
      <c r="BH146" s="180">
        <f>IF(N146="zníž. prenesená",J146,0)</f>
        <v>0</v>
      </c>
      <c r="BI146" s="180">
        <f>IF(N146="nulová",J146,0)</f>
        <v>0</v>
      </c>
      <c r="BJ146" s="15" t="s">
        <v>156</v>
      </c>
      <c r="BK146" s="180">
        <f>ROUND(I146*H146,2)</f>
        <v>993.82000000000005</v>
      </c>
      <c r="BL146" s="15" t="s">
        <v>155</v>
      </c>
      <c r="BM146" s="179" t="s">
        <v>225</v>
      </c>
    </row>
    <row r="147" s="2" customFormat="1" ht="16.5" customHeight="1">
      <c r="A147" s="28"/>
      <c r="B147" s="167"/>
      <c r="C147" s="168" t="s">
        <v>208</v>
      </c>
      <c r="D147" s="168" t="s">
        <v>151</v>
      </c>
      <c r="E147" s="169" t="s">
        <v>226</v>
      </c>
      <c r="F147" s="170" t="s">
        <v>227</v>
      </c>
      <c r="G147" s="171" t="s">
        <v>228</v>
      </c>
      <c r="H147" s="172">
        <v>1</v>
      </c>
      <c r="I147" s="173">
        <v>12125.02</v>
      </c>
      <c r="J147" s="173">
        <f>ROUND(I147*H147,2)</f>
        <v>12125.02</v>
      </c>
      <c r="K147" s="174"/>
      <c r="L147" s="29"/>
      <c r="M147" s="175" t="s">
        <v>1</v>
      </c>
      <c r="N147" s="176" t="s">
        <v>39</v>
      </c>
      <c r="O147" s="177">
        <v>0</v>
      </c>
      <c r="P147" s="177">
        <f>O147*H147</f>
        <v>0</v>
      </c>
      <c r="Q147" s="177">
        <v>0</v>
      </c>
      <c r="R147" s="177">
        <f>Q147*H147</f>
        <v>0</v>
      </c>
      <c r="S147" s="177">
        <v>0</v>
      </c>
      <c r="T147" s="178">
        <f>S147*H147</f>
        <v>0</v>
      </c>
      <c r="U147" s="28"/>
      <c r="V147" s="28"/>
      <c r="W147" s="28"/>
      <c r="X147" s="28"/>
      <c r="Y147" s="28"/>
      <c r="Z147" s="28"/>
      <c r="AA147" s="28"/>
      <c r="AB147" s="28"/>
      <c r="AC147" s="28"/>
      <c r="AD147" s="28"/>
      <c r="AE147" s="28"/>
      <c r="AR147" s="179" t="s">
        <v>155</v>
      </c>
      <c r="AT147" s="179" t="s">
        <v>151</v>
      </c>
      <c r="AU147" s="179" t="s">
        <v>156</v>
      </c>
      <c r="AY147" s="15" t="s">
        <v>149</v>
      </c>
      <c r="BE147" s="180">
        <f>IF(N147="základná",J147,0)</f>
        <v>0</v>
      </c>
      <c r="BF147" s="180">
        <f>IF(N147="znížená",J147,0)</f>
        <v>12125.02</v>
      </c>
      <c r="BG147" s="180">
        <f>IF(N147="zákl. prenesená",J147,0)</f>
        <v>0</v>
      </c>
      <c r="BH147" s="180">
        <f>IF(N147="zníž. prenesená",J147,0)</f>
        <v>0</v>
      </c>
      <c r="BI147" s="180">
        <f>IF(N147="nulová",J147,0)</f>
        <v>0</v>
      </c>
      <c r="BJ147" s="15" t="s">
        <v>156</v>
      </c>
      <c r="BK147" s="180">
        <f>ROUND(I147*H147,2)</f>
        <v>12125.02</v>
      </c>
      <c r="BL147" s="15" t="s">
        <v>155</v>
      </c>
      <c r="BM147" s="179" t="s">
        <v>229</v>
      </c>
    </row>
    <row r="148" s="2" customFormat="1" ht="24.15" customHeight="1">
      <c r="A148" s="28"/>
      <c r="B148" s="167"/>
      <c r="C148" s="168" t="s">
        <v>230</v>
      </c>
      <c r="D148" s="168" t="s">
        <v>151</v>
      </c>
      <c r="E148" s="169" t="s">
        <v>231</v>
      </c>
      <c r="F148" s="170" t="s">
        <v>232</v>
      </c>
      <c r="G148" s="171" t="s">
        <v>228</v>
      </c>
      <c r="H148" s="172">
        <v>1</v>
      </c>
      <c r="I148" s="173">
        <v>7838.1499999999996</v>
      </c>
      <c r="J148" s="173">
        <f>ROUND(I148*H148,2)</f>
        <v>7838.1499999999996</v>
      </c>
      <c r="K148" s="174"/>
      <c r="L148" s="29"/>
      <c r="M148" s="175" t="s">
        <v>1</v>
      </c>
      <c r="N148" s="176" t="s">
        <v>39</v>
      </c>
      <c r="O148" s="177">
        <v>0</v>
      </c>
      <c r="P148" s="177">
        <f>O148*H148</f>
        <v>0</v>
      </c>
      <c r="Q148" s="177">
        <v>0</v>
      </c>
      <c r="R148" s="177">
        <f>Q148*H148</f>
        <v>0</v>
      </c>
      <c r="S148" s="177">
        <v>0</v>
      </c>
      <c r="T148" s="178">
        <f>S148*H148</f>
        <v>0</v>
      </c>
      <c r="U148" s="28"/>
      <c r="V148" s="28"/>
      <c r="W148" s="28"/>
      <c r="X148" s="28"/>
      <c r="Y148" s="28"/>
      <c r="Z148" s="28"/>
      <c r="AA148" s="28"/>
      <c r="AB148" s="28"/>
      <c r="AC148" s="28"/>
      <c r="AD148" s="28"/>
      <c r="AE148" s="28"/>
      <c r="AR148" s="179" t="s">
        <v>155</v>
      </c>
      <c r="AT148" s="179" t="s">
        <v>151</v>
      </c>
      <c r="AU148" s="179" t="s">
        <v>156</v>
      </c>
      <c r="AY148" s="15" t="s">
        <v>149</v>
      </c>
      <c r="BE148" s="180">
        <f>IF(N148="základná",J148,0)</f>
        <v>0</v>
      </c>
      <c r="BF148" s="180">
        <f>IF(N148="znížená",J148,0)</f>
        <v>7838.1499999999996</v>
      </c>
      <c r="BG148" s="180">
        <f>IF(N148="zákl. prenesená",J148,0)</f>
        <v>0</v>
      </c>
      <c r="BH148" s="180">
        <f>IF(N148="zníž. prenesená",J148,0)</f>
        <v>0</v>
      </c>
      <c r="BI148" s="180">
        <f>IF(N148="nulová",J148,0)</f>
        <v>0</v>
      </c>
      <c r="BJ148" s="15" t="s">
        <v>156</v>
      </c>
      <c r="BK148" s="180">
        <f>ROUND(I148*H148,2)</f>
        <v>7838.1499999999996</v>
      </c>
      <c r="BL148" s="15" t="s">
        <v>155</v>
      </c>
      <c r="BM148" s="179" t="s">
        <v>233</v>
      </c>
    </row>
    <row r="149" s="2" customFormat="1" ht="24.15" customHeight="1">
      <c r="A149" s="28"/>
      <c r="B149" s="167"/>
      <c r="C149" s="168" t="s">
        <v>7</v>
      </c>
      <c r="D149" s="168" t="s">
        <v>151</v>
      </c>
      <c r="E149" s="169" t="s">
        <v>234</v>
      </c>
      <c r="F149" s="170" t="s">
        <v>235</v>
      </c>
      <c r="G149" s="171" t="s">
        <v>228</v>
      </c>
      <c r="H149" s="172">
        <v>1</v>
      </c>
      <c r="I149" s="173">
        <v>9815</v>
      </c>
      <c r="J149" s="173">
        <f>ROUND(I149*H149,2)</f>
        <v>9815</v>
      </c>
      <c r="K149" s="174"/>
      <c r="L149" s="29"/>
      <c r="M149" s="175" t="s">
        <v>1</v>
      </c>
      <c r="N149" s="176" t="s">
        <v>39</v>
      </c>
      <c r="O149" s="177">
        <v>0</v>
      </c>
      <c r="P149" s="177">
        <f>O149*H149</f>
        <v>0</v>
      </c>
      <c r="Q149" s="177">
        <v>0</v>
      </c>
      <c r="R149" s="177">
        <f>Q149*H149</f>
        <v>0</v>
      </c>
      <c r="S149" s="177">
        <v>0</v>
      </c>
      <c r="T149" s="178">
        <f>S149*H149</f>
        <v>0</v>
      </c>
      <c r="U149" s="28"/>
      <c r="V149" s="28"/>
      <c r="W149" s="28"/>
      <c r="X149" s="28"/>
      <c r="Y149" s="28"/>
      <c r="Z149" s="28"/>
      <c r="AA149" s="28"/>
      <c r="AB149" s="28"/>
      <c r="AC149" s="28"/>
      <c r="AD149" s="28"/>
      <c r="AE149" s="28"/>
      <c r="AR149" s="179" t="s">
        <v>155</v>
      </c>
      <c r="AT149" s="179" t="s">
        <v>151</v>
      </c>
      <c r="AU149" s="179" t="s">
        <v>156</v>
      </c>
      <c r="AY149" s="15" t="s">
        <v>149</v>
      </c>
      <c r="BE149" s="180">
        <f>IF(N149="základná",J149,0)</f>
        <v>0</v>
      </c>
      <c r="BF149" s="180">
        <f>IF(N149="znížená",J149,0)</f>
        <v>9815</v>
      </c>
      <c r="BG149" s="180">
        <f>IF(N149="zákl. prenesená",J149,0)</f>
        <v>0</v>
      </c>
      <c r="BH149" s="180">
        <f>IF(N149="zníž. prenesená",J149,0)</f>
        <v>0</v>
      </c>
      <c r="BI149" s="180">
        <f>IF(N149="nulová",J149,0)</f>
        <v>0</v>
      </c>
      <c r="BJ149" s="15" t="s">
        <v>156</v>
      </c>
      <c r="BK149" s="180">
        <f>ROUND(I149*H149,2)</f>
        <v>9815</v>
      </c>
      <c r="BL149" s="15" t="s">
        <v>155</v>
      </c>
      <c r="BM149" s="179" t="s">
        <v>236</v>
      </c>
    </row>
    <row r="150" s="12" customFormat="1" ht="25.92" customHeight="1">
      <c r="A150" s="12"/>
      <c r="B150" s="157"/>
      <c r="C150" s="12"/>
      <c r="D150" s="158" t="s">
        <v>72</v>
      </c>
      <c r="E150" s="159" t="s">
        <v>237</v>
      </c>
      <c r="F150" s="159" t="s">
        <v>238</v>
      </c>
      <c r="G150" s="12"/>
      <c r="H150" s="12"/>
      <c r="I150" s="12"/>
      <c r="J150" s="160">
        <f>BK150</f>
        <v>117178.32000000001</v>
      </c>
      <c r="K150" s="12"/>
      <c r="L150" s="157"/>
      <c r="M150" s="161"/>
      <c r="N150" s="162"/>
      <c r="O150" s="162"/>
      <c r="P150" s="163">
        <f>P151+P153+P156+P159</f>
        <v>0</v>
      </c>
      <c r="Q150" s="162"/>
      <c r="R150" s="163">
        <f>R151+R153+R156+R159</f>
        <v>0</v>
      </c>
      <c r="S150" s="162"/>
      <c r="T150" s="164">
        <f>T151+T153+T156+T159</f>
        <v>0</v>
      </c>
      <c r="U150" s="12"/>
      <c r="V150" s="12"/>
      <c r="W150" s="12"/>
      <c r="X150" s="12"/>
      <c r="Y150" s="12"/>
      <c r="Z150" s="12"/>
      <c r="AA150" s="12"/>
      <c r="AB150" s="12"/>
      <c r="AC150" s="12"/>
      <c r="AD150" s="12"/>
      <c r="AE150" s="12"/>
      <c r="AR150" s="158" t="s">
        <v>81</v>
      </c>
      <c r="AT150" s="165" t="s">
        <v>72</v>
      </c>
      <c r="AU150" s="165" t="s">
        <v>73</v>
      </c>
      <c r="AY150" s="158" t="s">
        <v>149</v>
      </c>
      <c r="BK150" s="166">
        <f>BK151+BK153+BK156+BK159</f>
        <v>117178.32000000001</v>
      </c>
    </row>
    <row r="151" s="12" customFormat="1" ht="22.8" customHeight="1">
      <c r="A151" s="12"/>
      <c r="B151" s="157"/>
      <c r="C151" s="12"/>
      <c r="D151" s="158" t="s">
        <v>72</v>
      </c>
      <c r="E151" s="181" t="s">
        <v>239</v>
      </c>
      <c r="F151" s="181" t="s">
        <v>240</v>
      </c>
      <c r="G151" s="12"/>
      <c r="H151" s="12"/>
      <c r="I151" s="12"/>
      <c r="J151" s="182">
        <f>BK151</f>
        <v>20689</v>
      </c>
      <c r="K151" s="12"/>
      <c r="L151" s="157"/>
      <c r="M151" s="161"/>
      <c r="N151" s="162"/>
      <c r="O151" s="162"/>
      <c r="P151" s="163">
        <f>P152</f>
        <v>0</v>
      </c>
      <c r="Q151" s="162"/>
      <c r="R151" s="163">
        <f>R152</f>
        <v>0</v>
      </c>
      <c r="S151" s="162"/>
      <c r="T151" s="164">
        <f>T152</f>
        <v>0</v>
      </c>
      <c r="U151" s="12"/>
      <c r="V151" s="12"/>
      <c r="W151" s="12"/>
      <c r="X151" s="12"/>
      <c r="Y151" s="12"/>
      <c r="Z151" s="12"/>
      <c r="AA151" s="12"/>
      <c r="AB151" s="12"/>
      <c r="AC151" s="12"/>
      <c r="AD151" s="12"/>
      <c r="AE151" s="12"/>
      <c r="AR151" s="158" t="s">
        <v>81</v>
      </c>
      <c r="AT151" s="165" t="s">
        <v>72</v>
      </c>
      <c r="AU151" s="165" t="s">
        <v>81</v>
      </c>
      <c r="AY151" s="158" t="s">
        <v>149</v>
      </c>
      <c r="BK151" s="166">
        <f>BK152</f>
        <v>20689</v>
      </c>
    </row>
    <row r="152" s="2" customFormat="1" ht="21.75" customHeight="1">
      <c r="A152" s="28"/>
      <c r="B152" s="167"/>
      <c r="C152" s="168" t="s">
        <v>241</v>
      </c>
      <c r="D152" s="168" t="s">
        <v>151</v>
      </c>
      <c r="E152" s="169" t="s">
        <v>242</v>
      </c>
      <c r="F152" s="170" t="s">
        <v>243</v>
      </c>
      <c r="G152" s="171" t="s">
        <v>154</v>
      </c>
      <c r="H152" s="172">
        <v>6085</v>
      </c>
      <c r="I152" s="173">
        <v>3.3999999999999999</v>
      </c>
      <c r="J152" s="173">
        <f>ROUND(I152*H152,2)</f>
        <v>20689</v>
      </c>
      <c r="K152" s="174"/>
      <c r="L152" s="29"/>
      <c r="M152" s="175" t="s">
        <v>1</v>
      </c>
      <c r="N152" s="176" t="s">
        <v>39</v>
      </c>
      <c r="O152" s="177">
        <v>0</v>
      </c>
      <c r="P152" s="177">
        <f>O152*H152</f>
        <v>0</v>
      </c>
      <c r="Q152" s="177">
        <v>0</v>
      </c>
      <c r="R152" s="177">
        <f>Q152*H152</f>
        <v>0</v>
      </c>
      <c r="S152" s="177">
        <v>0</v>
      </c>
      <c r="T152" s="178">
        <f>S152*H152</f>
        <v>0</v>
      </c>
      <c r="U152" s="28"/>
      <c r="V152" s="28"/>
      <c r="W152" s="28"/>
      <c r="X152" s="28"/>
      <c r="Y152" s="28"/>
      <c r="Z152" s="28"/>
      <c r="AA152" s="28"/>
      <c r="AB152" s="28"/>
      <c r="AC152" s="28"/>
      <c r="AD152" s="28"/>
      <c r="AE152" s="28"/>
      <c r="AR152" s="179" t="s">
        <v>155</v>
      </c>
      <c r="AT152" s="179" t="s">
        <v>151</v>
      </c>
      <c r="AU152" s="179" t="s">
        <v>156</v>
      </c>
      <c r="AY152" s="15" t="s">
        <v>149</v>
      </c>
      <c r="BE152" s="180">
        <f>IF(N152="základná",J152,0)</f>
        <v>0</v>
      </c>
      <c r="BF152" s="180">
        <f>IF(N152="znížená",J152,0)</f>
        <v>20689</v>
      </c>
      <c r="BG152" s="180">
        <f>IF(N152="zákl. prenesená",J152,0)</f>
        <v>0</v>
      </c>
      <c r="BH152" s="180">
        <f>IF(N152="zníž. prenesená",J152,0)</f>
        <v>0</v>
      </c>
      <c r="BI152" s="180">
        <f>IF(N152="nulová",J152,0)</f>
        <v>0</v>
      </c>
      <c r="BJ152" s="15" t="s">
        <v>156</v>
      </c>
      <c r="BK152" s="180">
        <f>ROUND(I152*H152,2)</f>
        <v>20689</v>
      </c>
      <c r="BL152" s="15" t="s">
        <v>155</v>
      </c>
      <c r="BM152" s="179" t="s">
        <v>244</v>
      </c>
    </row>
    <row r="153" s="12" customFormat="1" ht="22.8" customHeight="1">
      <c r="A153" s="12"/>
      <c r="B153" s="157"/>
      <c r="C153" s="12"/>
      <c r="D153" s="158" t="s">
        <v>72</v>
      </c>
      <c r="E153" s="181" t="s">
        <v>245</v>
      </c>
      <c r="F153" s="181" t="s">
        <v>246</v>
      </c>
      <c r="G153" s="12"/>
      <c r="H153" s="12"/>
      <c r="I153" s="12"/>
      <c r="J153" s="182">
        <f>BK153</f>
        <v>1678.0999999999999</v>
      </c>
      <c r="K153" s="12"/>
      <c r="L153" s="157"/>
      <c r="M153" s="161"/>
      <c r="N153" s="162"/>
      <c r="O153" s="162"/>
      <c r="P153" s="163">
        <f>SUM(P154:P155)</f>
        <v>0</v>
      </c>
      <c r="Q153" s="162"/>
      <c r="R153" s="163">
        <f>SUM(R154:R155)</f>
        <v>0</v>
      </c>
      <c r="S153" s="162"/>
      <c r="T153" s="164">
        <f>SUM(T154:T155)</f>
        <v>0</v>
      </c>
      <c r="U153" s="12"/>
      <c r="V153" s="12"/>
      <c r="W153" s="12"/>
      <c r="X153" s="12"/>
      <c r="Y153" s="12"/>
      <c r="Z153" s="12"/>
      <c r="AA153" s="12"/>
      <c r="AB153" s="12"/>
      <c r="AC153" s="12"/>
      <c r="AD153" s="12"/>
      <c r="AE153" s="12"/>
      <c r="AR153" s="158" t="s">
        <v>81</v>
      </c>
      <c r="AT153" s="165" t="s">
        <v>72</v>
      </c>
      <c r="AU153" s="165" t="s">
        <v>81</v>
      </c>
      <c r="AY153" s="158" t="s">
        <v>149</v>
      </c>
      <c r="BK153" s="166">
        <f>SUM(BK154:BK155)</f>
        <v>1678.0999999999999</v>
      </c>
    </row>
    <row r="154" s="2" customFormat="1" ht="16.5" customHeight="1">
      <c r="A154" s="28"/>
      <c r="B154" s="167"/>
      <c r="C154" s="168" t="s">
        <v>212</v>
      </c>
      <c r="D154" s="168" t="s">
        <v>151</v>
      </c>
      <c r="E154" s="169" t="s">
        <v>247</v>
      </c>
      <c r="F154" s="170" t="s">
        <v>248</v>
      </c>
      <c r="G154" s="171" t="s">
        <v>161</v>
      </c>
      <c r="H154" s="172">
        <v>310</v>
      </c>
      <c r="I154" s="173">
        <v>4.8499999999999996</v>
      </c>
      <c r="J154" s="173">
        <f>ROUND(I154*H154,2)</f>
        <v>1503.5</v>
      </c>
      <c r="K154" s="174"/>
      <c r="L154" s="29"/>
      <c r="M154" s="175" t="s">
        <v>1</v>
      </c>
      <c r="N154" s="176" t="s">
        <v>39</v>
      </c>
      <c r="O154" s="177">
        <v>0</v>
      </c>
      <c r="P154" s="177">
        <f>O154*H154</f>
        <v>0</v>
      </c>
      <c r="Q154" s="177">
        <v>0</v>
      </c>
      <c r="R154" s="177">
        <f>Q154*H154</f>
        <v>0</v>
      </c>
      <c r="S154" s="177">
        <v>0</v>
      </c>
      <c r="T154" s="178">
        <f>S154*H154</f>
        <v>0</v>
      </c>
      <c r="U154" s="28"/>
      <c r="V154" s="28"/>
      <c r="W154" s="28"/>
      <c r="X154" s="28"/>
      <c r="Y154" s="28"/>
      <c r="Z154" s="28"/>
      <c r="AA154" s="28"/>
      <c r="AB154" s="28"/>
      <c r="AC154" s="28"/>
      <c r="AD154" s="28"/>
      <c r="AE154" s="28"/>
      <c r="AR154" s="179" t="s">
        <v>155</v>
      </c>
      <c r="AT154" s="179" t="s">
        <v>151</v>
      </c>
      <c r="AU154" s="179" t="s">
        <v>156</v>
      </c>
      <c r="AY154" s="15" t="s">
        <v>149</v>
      </c>
      <c r="BE154" s="180">
        <f>IF(N154="základná",J154,0)</f>
        <v>0</v>
      </c>
      <c r="BF154" s="180">
        <f>IF(N154="znížená",J154,0)</f>
        <v>1503.5</v>
      </c>
      <c r="BG154" s="180">
        <f>IF(N154="zákl. prenesená",J154,0)</f>
        <v>0</v>
      </c>
      <c r="BH154" s="180">
        <f>IF(N154="zníž. prenesená",J154,0)</f>
        <v>0</v>
      </c>
      <c r="BI154" s="180">
        <f>IF(N154="nulová",J154,0)</f>
        <v>0</v>
      </c>
      <c r="BJ154" s="15" t="s">
        <v>156</v>
      </c>
      <c r="BK154" s="180">
        <f>ROUND(I154*H154,2)</f>
        <v>1503.5</v>
      </c>
      <c r="BL154" s="15" t="s">
        <v>155</v>
      </c>
      <c r="BM154" s="179" t="s">
        <v>249</v>
      </c>
    </row>
    <row r="155" s="2" customFormat="1" ht="21.75" customHeight="1">
      <c r="A155" s="28"/>
      <c r="B155" s="167"/>
      <c r="C155" s="168" t="s">
        <v>250</v>
      </c>
      <c r="D155" s="168" t="s">
        <v>151</v>
      </c>
      <c r="E155" s="169" t="s">
        <v>251</v>
      </c>
      <c r="F155" s="170" t="s">
        <v>252</v>
      </c>
      <c r="G155" s="171" t="s">
        <v>161</v>
      </c>
      <c r="H155" s="172">
        <v>36</v>
      </c>
      <c r="I155" s="173">
        <v>4.8499999999999996</v>
      </c>
      <c r="J155" s="173">
        <f>ROUND(I155*H155,2)</f>
        <v>174.59999999999999</v>
      </c>
      <c r="K155" s="174"/>
      <c r="L155" s="29"/>
      <c r="M155" s="175" t="s">
        <v>1</v>
      </c>
      <c r="N155" s="176" t="s">
        <v>39</v>
      </c>
      <c r="O155" s="177">
        <v>0</v>
      </c>
      <c r="P155" s="177">
        <f>O155*H155</f>
        <v>0</v>
      </c>
      <c r="Q155" s="177">
        <v>0</v>
      </c>
      <c r="R155" s="177">
        <f>Q155*H155</f>
        <v>0</v>
      </c>
      <c r="S155" s="177">
        <v>0</v>
      </c>
      <c r="T155" s="178">
        <f>S155*H155</f>
        <v>0</v>
      </c>
      <c r="U155" s="28"/>
      <c r="V155" s="28"/>
      <c r="W155" s="28"/>
      <c r="X155" s="28"/>
      <c r="Y155" s="28"/>
      <c r="Z155" s="28"/>
      <c r="AA155" s="28"/>
      <c r="AB155" s="28"/>
      <c r="AC155" s="28"/>
      <c r="AD155" s="28"/>
      <c r="AE155" s="28"/>
      <c r="AR155" s="179" t="s">
        <v>155</v>
      </c>
      <c r="AT155" s="179" t="s">
        <v>151</v>
      </c>
      <c r="AU155" s="179" t="s">
        <v>156</v>
      </c>
      <c r="AY155" s="15" t="s">
        <v>149</v>
      </c>
      <c r="BE155" s="180">
        <f>IF(N155="základná",J155,0)</f>
        <v>0</v>
      </c>
      <c r="BF155" s="180">
        <f>IF(N155="znížená",J155,0)</f>
        <v>174.59999999999999</v>
      </c>
      <c r="BG155" s="180">
        <f>IF(N155="zákl. prenesená",J155,0)</f>
        <v>0</v>
      </c>
      <c r="BH155" s="180">
        <f>IF(N155="zníž. prenesená",J155,0)</f>
        <v>0</v>
      </c>
      <c r="BI155" s="180">
        <f>IF(N155="nulová",J155,0)</f>
        <v>0</v>
      </c>
      <c r="BJ155" s="15" t="s">
        <v>156</v>
      </c>
      <c r="BK155" s="180">
        <f>ROUND(I155*H155,2)</f>
        <v>174.59999999999999</v>
      </c>
      <c r="BL155" s="15" t="s">
        <v>155</v>
      </c>
      <c r="BM155" s="179" t="s">
        <v>253</v>
      </c>
    </row>
    <row r="156" s="12" customFormat="1" ht="22.8" customHeight="1">
      <c r="A156" s="12"/>
      <c r="B156" s="157"/>
      <c r="C156" s="12"/>
      <c r="D156" s="158" t="s">
        <v>72</v>
      </c>
      <c r="E156" s="181" t="s">
        <v>254</v>
      </c>
      <c r="F156" s="181" t="s">
        <v>255</v>
      </c>
      <c r="G156" s="12"/>
      <c r="H156" s="12"/>
      <c r="I156" s="12"/>
      <c r="J156" s="182">
        <f>BK156</f>
        <v>19874.009999999998</v>
      </c>
      <c r="K156" s="12"/>
      <c r="L156" s="157"/>
      <c r="M156" s="161"/>
      <c r="N156" s="162"/>
      <c r="O156" s="162"/>
      <c r="P156" s="163">
        <f>SUM(P157:P158)</f>
        <v>0</v>
      </c>
      <c r="Q156" s="162"/>
      <c r="R156" s="163">
        <f>SUM(R157:R158)</f>
        <v>0</v>
      </c>
      <c r="S156" s="162"/>
      <c r="T156" s="164">
        <f>SUM(T157:T158)</f>
        <v>0</v>
      </c>
      <c r="U156" s="12"/>
      <c r="V156" s="12"/>
      <c r="W156" s="12"/>
      <c r="X156" s="12"/>
      <c r="Y156" s="12"/>
      <c r="Z156" s="12"/>
      <c r="AA156" s="12"/>
      <c r="AB156" s="12"/>
      <c r="AC156" s="12"/>
      <c r="AD156" s="12"/>
      <c r="AE156" s="12"/>
      <c r="AR156" s="158" t="s">
        <v>81</v>
      </c>
      <c r="AT156" s="165" t="s">
        <v>72</v>
      </c>
      <c r="AU156" s="165" t="s">
        <v>81</v>
      </c>
      <c r="AY156" s="158" t="s">
        <v>149</v>
      </c>
      <c r="BK156" s="166">
        <f>SUM(BK157:BK158)</f>
        <v>19874.009999999998</v>
      </c>
    </row>
    <row r="157" s="2" customFormat="1" ht="37.8" customHeight="1">
      <c r="A157" s="28"/>
      <c r="B157" s="167"/>
      <c r="C157" s="168" t="s">
        <v>215</v>
      </c>
      <c r="D157" s="168" t="s">
        <v>151</v>
      </c>
      <c r="E157" s="169" t="s">
        <v>256</v>
      </c>
      <c r="F157" s="170" t="s">
        <v>257</v>
      </c>
      <c r="G157" s="171" t="s">
        <v>154</v>
      </c>
      <c r="H157" s="172">
        <v>7840</v>
      </c>
      <c r="I157" s="173">
        <v>2.4199999999999999</v>
      </c>
      <c r="J157" s="173">
        <f>ROUND(I157*H157,2)</f>
        <v>18972.799999999999</v>
      </c>
      <c r="K157" s="174"/>
      <c r="L157" s="29"/>
      <c r="M157" s="175" t="s">
        <v>1</v>
      </c>
      <c r="N157" s="176" t="s">
        <v>39</v>
      </c>
      <c r="O157" s="177">
        <v>0</v>
      </c>
      <c r="P157" s="177">
        <f>O157*H157</f>
        <v>0</v>
      </c>
      <c r="Q157" s="177">
        <v>0</v>
      </c>
      <c r="R157" s="177">
        <f>Q157*H157</f>
        <v>0</v>
      </c>
      <c r="S157" s="177">
        <v>0</v>
      </c>
      <c r="T157" s="178">
        <f>S157*H157</f>
        <v>0</v>
      </c>
      <c r="U157" s="28"/>
      <c r="V157" s="28"/>
      <c r="W157" s="28"/>
      <c r="X157" s="28"/>
      <c r="Y157" s="28"/>
      <c r="Z157" s="28"/>
      <c r="AA157" s="28"/>
      <c r="AB157" s="28"/>
      <c r="AC157" s="28"/>
      <c r="AD157" s="28"/>
      <c r="AE157" s="28"/>
      <c r="AR157" s="179" t="s">
        <v>155</v>
      </c>
      <c r="AT157" s="179" t="s">
        <v>151</v>
      </c>
      <c r="AU157" s="179" t="s">
        <v>156</v>
      </c>
      <c r="AY157" s="15" t="s">
        <v>149</v>
      </c>
      <c r="BE157" s="180">
        <f>IF(N157="základná",J157,0)</f>
        <v>0</v>
      </c>
      <c r="BF157" s="180">
        <f>IF(N157="znížená",J157,0)</f>
        <v>18972.799999999999</v>
      </c>
      <c r="BG157" s="180">
        <f>IF(N157="zákl. prenesená",J157,0)</f>
        <v>0</v>
      </c>
      <c r="BH157" s="180">
        <f>IF(N157="zníž. prenesená",J157,0)</f>
        <v>0</v>
      </c>
      <c r="BI157" s="180">
        <f>IF(N157="nulová",J157,0)</f>
        <v>0</v>
      </c>
      <c r="BJ157" s="15" t="s">
        <v>156</v>
      </c>
      <c r="BK157" s="180">
        <f>ROUND(I157*H157,2)</f>
        <v>18972.799999999999</v>
      </c>
      <c r="BL157" s="15" t="s">
        <v>155</v>
      </c>
      <c r="BM157" s="179" t="s">
        <v>258</v>
      </c>
    </row>
    <row r="158" s="2" customFormat="1" ht="24.15" customHeight="1">
      <c r="A158" s="28"/>
      <c r="B158" s="167"/>
      <c r="C158" s="168" t="s">
        <v>259</v>
      </c>
      <c r="D158" s="168" t="s">
        <v>151</v>
      </c>
      <c r="E158" s="169" t="s">
        <v>260</v>
      </c>
      <c r="F158" s="170" t="s">
        <v>261</v>
      </c>
      <c r="G158" s="171" t="s">
        <v>262</v>
      </c>
      <c r="H158" s="172">
        <v>189.72800000000001</v>
      </c>
      <c r="I158" s="173">
        <v>4.75</v>
      </c>
      <c r="J158" s="173">
        <f>ROUND(I158*H158,2)</f>
        <v>901.21000000000004</v>
      </c>
      <c r="K158" s="174"/>
      <c r="L158" s="29"/>
      <c r="M158" s="175" t="s">
        <v>1</v>
      </c>
      <c r="N158" s="176" t="s">
        <v>39</v>
      </c>
      <c r="O158" s="177">
        <v>0</v>
      </c>
      <c r="P158" s="177">
        <f>O158*H158</f>
        <v>0</v>
      </c>
      <c r="Q158" s="177">
        <v>0</v>
      </c>
      <c r="R158" s="177">
        <f>Q158*H158</f>
        <v>0</v>
      </c>
      <c r="S158" s="177">
        <v>0</v>
      </c>
      <c r="T158" s="178">
        <f>S158*H158</f>
        <v>0</v>
      </c>
      <c r="U158" s="28"/>
      <c r="V158" s="28"/>
      <c r="W158" s="28"/>
      <c r="X158" s="28"/>
      <c r="Y158" s="28"/>
      <c r="Z158" s="28"/>
      <c r="AA158" s="28"/>
      <c r="AB158" s="28"/>
      <c r="AC158" s="28"/>
      <c r="AD158" s="28"/>
      <c r="AE158" s="28"/>
      <c r="AR158" s="179" t="s">
        <v>155</v>
      </c>
      <c r="AT158" s="179" t="s">
        <v>151</v>
      </c>
      <c r="AU158" s="179" t="s">
        <v>156</v>
      </c>
      <c r="AY158" s="15" t="s">
        <v>149</v>
      </c>
      <c r="BE158" s="180">
        <f>IF(N158="základná",J158,0)</f>
        <v>0</v>
      </c>
      <c r="BF158" s="180">
        <f>IF(N158="znížená",J158,0)</f>
        <v>901.21000000000004</v>
      </c>
      <c r="BG158" s="180">
        <f>IF(N158="zákl. prenesená",J158,0)</f>
        <v>0</v>
      </c>
      <c r="BH158" s="180">
        <f>IF(N158="zníž. prenesená",J158,0)</f>
        <v>0</v>
      </c>
      <c r="BI158" s="180">
        <f>IF(N158="nulová",J158,0)</f>
        <v>0</v>
      </c>
      <c r="BJ158" s="15" t="s">
        <v>156</v>
      </c>
      <c r="BK158" s="180">
        <f>ROUND(I158*H158,2)</f>
        <v>901.21000000000004</v>
      </c>
      <c r="BL158" s="15" t="s">
        <v>155</v>
      </c>
      <c r="BM158" s="179" t="s">
        <v>150</v>
      </c>
    </row>
    <row r="159" s="12" customFormat="1" ht="22.8" customHeight="1">
      <c r="A159" s="12"/>
      <c r="B159" s="157"/>
      <c r="C159" s="12"/>
      <c r="D159" s="158" t="s">
        <v>72</v>
      </c>
      <c r="E159" s="181" t="s">
        <v>263</v>
      </c>
      <c r="F159" s="181" t="s">
        <v>264</v>
      </c>
      <c r="G159" s="12"/>
      <c r="H159" s="12"/>
      <c r="I159" s="12"/>
      <c r="J159" s="182">
        <f>BK159</f>
        <v>74937.210000000006</v>
      </c>
      <c r="K159" s="12"/>
      <c r="L159" s="157"/>
      <c r="M159" s="161"/>
      <c r="N159" s="162"/>
      <c r="O159" s="162"/>
      <c r="P159" s="163">
        <f>SUM(P160:P167)</f>
        <v>0</v>
      </c>
      <c r="Q159" s="162"/>
      <c r="R159" s="163">
        <f>SUM(R160:R167)</f>
        <v>0</v>
      </c>
      <c r="S159" s="162"/>
      <c r="T159" s="164">
        <f>SUM(T160:T167)</f>
        <v>0</v>
      </c>
      <c r="U159" s="12"/>
      <c r="V159" s="12"/>
      <c r="W159" s="12"/>
      <c r="X159" s="12"/>
      <c r="Y159" s="12"/>
      <c r="Z159" s="12"/>
      <c r="AA159" s="12"/>
      <c r="AB159" s="12"/>
      <c r="AC159" s="12"/>
      <c r="AD159" s="12"/>
      <c r="AE159" s="12"/>
      <c r="AR159" s="158" t="s">
        <v>81</v>
      </c>
      <c r="AT159" s="165" t="s">
        <v>72</v>
      </c>
      <c r="AU159" s="165" t="s">
        <v>81</v>
      </c>
      <c r="AY159" s="158" t="s">
        <v>149</v>
      </c>
      <c r="BK159" s="166">
        <f>SUM(BK160:BK167)</f>
        <v>74937.210000000006</v>
      </c>
    </row>
    <row r="160" s="2" customFormat="1" ht="24.15" customHeight="1">
      <c r="A160" s="28"/>
      <c r="B160" s="167"/>
      <c r="C160" s="168" t="s">
        <v>219</v>
      </c>
      <c r="D160" s="168" t="s">
        <v>151</v>
      </c>
      <c r="E160" s="169" t="s">
        <v>265</v>
      </c>
      <c r="F160" s="170" t="s">
        <v>266</v>
      </c>
      <c r="G160" s="171" t="s">
        <v>154</v>
      </c>
      <c r="H160" s="172">
        <v>13335</v>
      </c>
      <c r="I160" s="173">
        <v>3.6699999999999999</v>
      </c>
      <c r="J160" s="173">
        <f>ROUND(I160*H160,2)</f>
        <v>48939.449999999997</v>
      </c>
      <c r="K160" s="174"/>
      <c r="L160" s="29"/>
      <c r="M160" s="175" t="s">
        <v>1</v>
      </c>
      <c r="N160" s="176" t="s">
        <v>39</v>
      </c>
      <c r="O160" s="177">
        <v>0</v>
      </c>
      <c r="P160" s="177">
        <f>O160*H160</f>
        <v>0</v>
      </c>
      <c r="Q160" s="177">
        <v>0</v>
      </c>
      <c r="R160" s="177">
        <f>Q160*H160</f>
        <v>0</v>
      </c>
      <c r="S160" s="177">
        <v>0</v>
      </c>
      <c r="T160" s="178">
        <f>S160*H160</f>
        <v>0</v>
      </c>
      <c r="U160" s="28"/>
      <c r="V160" s="28"/>
      <c r="W160" s="28"/>
      <c r="X160" s="28"/>
      <c r="Y160" s="28"/>
      <c r="Z160" s="28"/>
      <c r="AA160" s="28"/>
      <c r="AB160" s="28"/>
      <c r="AC160" s="28"/>
      <c r="AD160" s="28"/>
      <c r="AE160" s="28"/>
      <c r="AR160" s="179" t="s">
        <v>155</v>
      </c>
      <c r="AT160" s="179" t="s">
        <v>151</v>
      </c>
      <c r="AU160" s="179" t="s">
        <v>156</v>
      </c>
      <c r="AY160" s="15" t="s">
        <v>149</v>
      </c>
      <c r="BE160" s="180">
        <f>IF(N160="základná",J160,0)</f>
        <v>0</v>
      </c>
      <c r="BF160" s="180">
        <f>IF(N160="znížená",J160,0)</f>
        <v>48939.449999999997</v>
      </c>
      <c r="BG160" s="180">
        <f>IF(N160="zákl. prenesená",J160,0)</f>
        <v>0</v>
      </c>
      <c r="BH160" s="180">
        <f>IF(N160="zníž. prenesená",J160,0)</f>
        <v>0</v>
      </c>
      <c r="BI160" s="180">
        <f>IF(N160="nulová",J160,0)</f>
        <v>0</v>
      </c>
      <c r="BJ160" s="15" t="s">
        <v>156</v>
      </c>
      <c r="BK160" s="180">
        <f>ROUND(I160*H160,2)</f>
        <v>48939.449999999997</v>
      </c>
      <c r="BL160" s="15" t="s">
        <v>155</v>
      </c>
      <c r="BM160" s="179" t="s">
        <v>163</v>
      </c>
    </row>
    <row r="161" s="2" customFormat="1" ht="21.75" customHeight="1">
      <c r="A161" s="28"/>
      <c r="B161" s="167"/>
      <c r="C161" s="168" t="s">
        <v>73</v>
      </c>
      <c r="D161" s="168" t="s">
        <v>151</v>
      </c>
      <c r="E161" s="169" t="s">
        <v>267</v>
      </c>
      <c r="F161" s="170" t="s">
        <v>268</v>
      </c>
      <c r="G161" s="171" t="s">
        <v>269</v>
      </c>
      <c r="H161" s="172">
        <v>1633.3399999999999</v>
      </c>
      <c r="I161" s="173">
        <v>0.78000000000000003</v>
      </c>
      <c r="J161" s="173">
        <f>ROUND(I161*H161,2)</f>
        <v>1274.01</v>
      </c>
      <c r="K161" s="174"/>
      <c r="L161" s="29"/>
      <c r="M161" s="175" t="s">
        <v>1</v>
      </c>
      <c r="N161" s="176" t="s">
        <v>39</v>
      </c>
      <c r="O161" s="177">
        <v>0</v>
      </c>
      <c r="P161" s="177">
        <f>O161*H161</f>
        <v>0</v>
      </c>
      <c r="Q161" s="177">
        <v>0</v>
      </c>
      <c r="R161" s="177">
        <f>Q161*H161</f>
        <v>0</v>
      </c>
      <c r="S161" s="177">
        <v>0</v>
      </c>
      <c r="T161" s="178">
        <f>S161*H161</f>
        <v>0</v>
      </c>
      <c r="U161" s="28"/>
      <c r="V161" s="28"/>
      <c r="W161" s="28"/>
      <c r="X161" s="28"/>
      <c r="Y161" s="28"/>
      <c r="Z161" s="28"/>
      <c r="AA161" s="28"/>
      <c r="AB161" s="28"/>
      <c r="AC161" s="28"/>
      <c r="AD161" s="28"/>
      <c r="AE161" s="28"/>
      <c r="AR161" s="179" t="s">
        <v>155</v>
      </c>
      <c r="AT161" s="179" t="s">
        <v>151</v>
      </c>
      <c r="AU161" s="179" t="s">
        <v>156</v>
      </c>
      <c r="AY161" s="15" t="s">
        <v>149</v>
      </c>
      <c r="BE161" s="180">
        <f>IF(N161="základná",J161,0)</f>
        <v>0</v>
      </c>
      <c r="BF161" s="180">
        <f>IF(N161="znížená",J161,0)</f>
        <v>1274.01</v>
      </c>
      <c r="BG161" s="180">
        <f>IF(N161="zákl. prenesená",J161,0)</f>
        <v>0</v>
      </c>
      <c r="BH161" s="180">
        <f>IF(N161="zníž. prenesená",J161,0)</f>
        <v>0</v>
      </c>
      <c r="BI161" s="180">
        <f>IF(N161="nulová",J161,0)</f>
        <v>0</v>
      </c>
      <c r="BJ161" s="15" t="s">
        <v>156</v>
      </c>
      <c r="BK161" s="180">
        <f>ROUND(I161*H161,2)</f>
        <v>1274.01</v>
      </c>
      <c r="BL161" s="15" t="s">
        <v>155</v>
      </c>
      <c r="BM161" s="179" t="s">
        <v>172</v>
      </c>
    </row>
    <row r="162" s="2" customFormat="1" ht="16.5" customHeight="1">
      <c r="A162" s="28"/>
      <c r="B162" s="167"/>
      <c r="C162" s="168" t="s">
        <v>270</v>
      </c>
      <c r="D162" s="168" t="s">
        <v>151</v>
      </c>
      <c r="E162" s="169" t="s">
        <v>271</v>
      </c>
      <c r="F162" s="170" t="s">
        <v>272</v>
      </c>
      <c r="G162" s="171" t="s">
        <v>269</v>
      </c>
      <c r="H162" s="172">
        <v>7340.04</v>
      </c>
      <c r="I162" s="173">
        <v>0.78000000000000003</v>
      </c>
      <c r="J162" s="173">
        <f>ROUND(I162*H162,2)</f>
        <v>5725.2299999999996</v>
      </c>
      <c r="K162" s="174"/>
      <c r="L162" s="29"/>
      <c r="M162" s="175" t="s">
        <v>1</v>
      </c>
      <c r="N162" s="176" t="s">
        <v>39</v>
      </c>
      <c r="O162" s="177">
        <v>0</v>
      </c>
      <c r="P162" s="177">
        <f>O162*H162</f>
        <v>0</v>
      </c>
      <c r="Q162" s="177">
        <v>0</v>
      </c>
      <c r="R162" s="177">
        <f>Q162*H162</f>
        <v>0</v>
      </c>
      <c r="S162" s="177">
        <v>0</v>
      </c>
      <c r="T162" s="178">
        <f>S162*H162</f>
        <v>0</v>
      </c>
      <c r="U162" s="28"/>
      <c r="V162" s="28"/>
      <c r="W162" s="28"/>
      <c r="X162" s="28"/>
      <c r="Y162" s="28"/>
      <c r="Z162" s="28"/>
      <c r="AA162" s="28"/>
      <c r="AB162" s="28"/>
      <c r="AC162" s="28"/>
      <c r="AD162" s="28"/>
      <c r="AE162" s="28"/>
      <c r="AR162" s="179" t="s">
        <v>155</v>
      </c>
      <c r="AT162" s="179" t="s">
        <v>151</v>
      </c>
      <c r="AU162" s="179" t="s">
        <v>156</v>
      </c>
      <c r="AY162" s="15" t="s">
        <v>149</v>
      </c>
      <c r="BE162" s="180">
        <f>IF(N162="základná",J162,0)</f>
        <v>0</v>
      </c>
      <c r="BF162" s="180">
        <f>IF(N162="znížená",J162,0)</f>
        <v>5725.2299999999996</v>
      </c>
      <c r="BG162" s="180">
        <f>IF(N162="zákl. prenesená",J162,0)</f>
        <v>0</v>
      </c>
      <c r="BH162" s="180">
        <f>IF(N162="zníž. prenesená",J162,0)</f>
        <v>0</v>
      </c>
      <c r="BI162" s="180">
        <f>IF(N162="nulová",J162,0)</f>
        <v>0</v>
      </c>
      <c r="BJ162" s="15" t="s">
        <v>156</v>
      </c>
      <c r="BK162" s="180">
        <f>ROUND(I162*H162,2)</f>
        <v>5725.2299999999996</v>
      </c>
      <c r="BL162" s="15" t="s">
        <v>155</v>
      </c>
      <c r="BM162" s="179" t="s">
        <v>176</v>
      </c>
    </row>
    <row r="163" s="2" customFormat="1" ht="16.5" customHeight="1">
      <c r="A163" s="28"/>
      <c r="B163" s="167"/>
      <c r="C163" s="168" t="s">
        <v>225</v>
      </c>
      <c r="D163" s="168" t="s">
        <v>151</v>
      </c>
      <c r="E163" s="169" t="s">
        <v>273</v>
      </c>
      <c r="F163" s="170" t="s">
        <v>274</v>
      </c>
      <c r="G163" s="171" t="s">
        <v>228</v>
      </c>
      <c r="H163" s="172">
        <v>4</v>
      </c>
      <c r="I163" s="173">
        <v>1770</v>
      </c>
      <c r="J163" s="173">
        <f>ROUND(I163*H163,2)</f>
        <v>7080</v>
      </c>
      <c r="K163" s="174"/>
      <c r="L163" s="29"/>
      <c r="M163" s="175" t="s">
        <v>1</v>
      </c>
      <c r="N163" s="176" t="s">
        <v>39</v>
      </c>
      <c r="O163" s="177">
        <v>0</v>
      </c>
      <c r="P163" s="177">
        <f>O163*H163</f>
        <v>0</v>
      </c>
      <c r="Q163" s="177">
        <v>0</v>
      </c>
      <c r="R163" s="177">
        <f>Q163*H163</f>
        <v>0</v>
      </c>
      <c r="S163" s="177">
        <v>0</v>
      </c>
      <c r="T163" s="178">
        <f>S163*H163</f>
        <v>0</v>
      </c>
      <c r="U163" s="28"/>
      <c r="V163" s="28"/>
      <c r="W163" s="28"/>
      <c r="X163" s="28"/>
      <c r="Y163" s="28"/>
      <c r="Z163" s="28"/>
      <c r="AA163" s="28"/>
      <c r="AB163" s="28"/>
      <c r="AC163" s="28"/>
      <c r="AD163" s="28"/>
      <c r="AE163" s="28"/>
      <c r="AR163" s="179" t="s">
        <v>155</v>
      </c>
      <c r="AT163" s="179" t="s">
        <v>151</v>
      </c>
      <c r="AU163" s="179" t="s">
        <v>156</v>
      </c>
      <c r="AY163" s="15" t="s">
        <v>149</v>
      </c>
      <c r="BE163" s="180">
        <f>IF(N163="základná",J163,0)</f>
        <v>0</v>
      </c>
      <c r="BF163" s="180">
        <f>IF(N163="znížená",J163,0)</f>
        <v>7080</v>
      </c>
      <c r="BG163" s="180">
        <f>IF(N163="zákl. prenesená",J163,0)</f>
        <v>0</v>
      </c>
      <c r="BH163" s="180">
        <f>IF(N163="zníž. prenesená",J163,0)</f>
        <v>0</v>
      </c>
      <c r="BI163" s="180">
        <f>IF(N163="nulová",J163,0)</f>
        <v>0</v>
      </c>
      <c r="BJ163" s="15" t="s">
        <v>156</v>
      </c>
      <c r="BK163" s="180">
        <f>ROUND(I163*H163,2)</f>
        <v>7080</v>
      </c>
      <c r="BL163" s="15" t="s">
        <v>155</v>
      </c>
      <c r="BM163" s="179" t="s">
        <v>275</v>
      </c>
    </row>
    <row r="164" s="2" customFormat="1" ht="16.5" customHeight="1">
      <c r="A164" s="28"/>
      <c r="B164" s="167"/>
      <c r="C164" s="168" t="s">
        <v>276</v>
      </c>
      <c r="D164" s="168" t="s">
        <v>151</v>
      </c>
      <c r="E164" s="169" t="s">
        <v>277</v>
      </c>
      <c r="F164" s="170" t="s">
        <v>278</v>
      </c>
      <c r="G164" s="171" t="s">
        <v>228</v>
      </c>
      <c r="H164" s="172">
        <v>4</v>
      </c>
      <c r="I164" s="173">
        <v>1250</v>
      </c>
      <c r="J164" s="173">
        <f>ROUND(I164*H164,2)</f>
        <v>5000</v>
      </c>
      <c r="K164" s="174"/>
      <c r="L164" s="29"/>
      <c r="M164" s="175" t="s">
        <v>1</v>
      </c>
      <c r="N164" s="176" t="s">
        <v>39</v>
      </c>
      <c r="O164" s="177">
        <v>0</v>
      </c>
      <c r="P164" s="177">
        <f>O164*H164</f>
        <v>0</v>
      </c>
      <c r="Q164" s="177">
        <v>0</v>
      </c>
      <c r="R164" s="177">
        <f>Q164*H164</f>
        <v>0</v>
      </c>
      <c r="S164" s="177">
        <v>0</v>
      </c>
      <c r="T164" s="178">
        <f>S164*H164</f>
        <v>0</v>
      </c>
      <c r="U164" s="28"/>
      <c r="V164" s="28"/>
      <c r="W164" s="28"/>
      <c r="X164" s="28"/>
      <c r="Y164" s="28"/>
      <c r="Z164" s="28"/>
      <c r="AA164" s="28"/>
      <c r="AB164" s="28"/>
      <c r="AC164" s="28"/>
      <c r="AD164" s="28"/>
      <c r="AE164" s="28"/>
      <c r="AR164" s="179" t="s">
        <v>155</v>
      </c>
      <c r="AT164" s="179" t="s">
        <v>151</v>
      </c>
      <c r="AU164" s="179" t="s">
        <v>156</v>
      </c>
      <c r="AY164" s="15" t="s">
        <v>149</v>
      </c>
      <c r="BE164" s="180">
        <f>IF(N164="základná",J164,0)</f>
        <v>0</v>
      </c>
      <c r="BF164" s="180">
        <f>IF(N164="znížená",J164,0)</f>
        <v>5000</v>
      </c>
      <c r="BG164" s="180">
        <f>IF(N164="zákl. prenesená",J164,0)</f>
        <v>0</v>
      </c>
      <c r="BH164" s="180">
        <f>IF(N164="zníž. prenesená",J164,0)</f>
        <v>0</v>
      </c>
      <c r="BI164" s="180">
        <f>IF(N164="nulová",J164,0)</f>
        <v>0</v>
      </c>
      <c r="BJ164" s="15" t="s">
        <v>156</v>
      </c>
      <c r="BK164" s="180">
        <f>ROUND(I164*H164,2)</f>
        <v>5000</v>
      </c>
      <c r="BL164" s="15" t="s">
        <v>155</v>
      </c>
      <c r="BM164" s="179" t="s">
        <v>279</v>
      </c>
    </row>
    <row r="165" s="2" customFormat="1" ht="16.5" customHeight="1">
      <c r="A165" s="28"/>
      <c r="B165" s="167"/>
      <c r="C165" s="168" t="s">
        <v>229</v>
      </c>
      <c r="D165" s="168" t="s">
        <v>151</v>
      </c>
      <c r="E165" s="169" t="s">
        <v>280</v>
      </c>
      <c r="F165" s="170" t="s">
        <v>281</v>
      </c>
      <c r="G165" s="171" t="s">
        <v>228</v>
      </c>
      <c r="H165" s="172">
        <v>1</v>
      </c>
      <c r="I165" s="173">
        <v>3724.5999999999999</v>
      </c>
      <c r="J165" s="173">
        <f>ROUND(I165*H165,2)</f>
        <v>3724.5999999999999</v>
      </c>
      <c r="K165" s="174"/>
      <c r="L165" s="29"/>
      <c r="M165" s="175" t="s">
        <v>1</v>
      </c>
      <c r="N165" s="176" t="s">
        <v>39</v>
      </c>
      <c r="O165" s="177">
        <v>0</v>
      </c>
      <c r="P165" s="177">
        <f>O165*H165</f>
        <v>0</v>
      </c>
      <c r="Q165" s="177">
        <v>0</v>
      </c>
      <c r="R165" s="177">
        <f>Q165*H165</f>
        <v>0</v>
      </c>
      <c r="S165" s="177">
        <v>0</v>
      </c>
      <c r="T165" s="178">
        <f>S165*H165</f>
        <v>0</v>
      </c>
      <c r="U165" s="28"/>
      <c r="V165" s="28"/>
      <c r="W165" s="28"/>
      <c r="X165" s="28"/>
      <c r="Y165" s="28"/>
      <c r="Z165" s="28"/>
      <c r="AA165" s="28"/>
      <c r="AB165" s="28"/>
      <c r="AC165" s="28"/>
      <c r="AD165" s="28"/>
      <c r="AE165" s="28"/>
      <c r="AR165" s="179" t="s">
        <v>155</v>
      </c>
      <c r="AT165" s="179" t="s">
        <v>151</v>
      </c>
      <c r="AU165" s="179" t="s">
        <v>156</v>
      </c>
      <c r="AY165" s="15" t="s">
        <v>149</v>
      </c>
      <c r="BE165" s="180">
        <f>IF(N165="základná",J165,0)</f>
        <v>0</v>
      </c>
      <c r="BF165" s="180">
        <f>IF(N165="znížená",J165,0)</f>
        <v>3724.5999999999999</v>
      </c>
      <c r="BG165" s="180">
        <f>IF(N165="zákl. prenesená",J165,0)</f>
        <v>0</v>
      </c>
      <c r="BH165" s="180">
        <f>IF(N165="zníž. prenesená",J165,0)</f>
        <v>0</v>
      </c>
      <c r="BI165" s="180">
        <f>IF(N165="nulová",J165,0)</f>
        <v>0</v>
      </c>
      <c r="BJ165" s="15" t="s">
        <v>156</v>
      </c>
      <c r="BK165" s="180">
        <f>ROUND(I165*H165,2)</f>
        <v>3724.5999999999999</v>
      </c>
      <c r="BL165" s="15" t="s">
        <v>155</v>
      </c>
      <c r="BM165" s="179" t="s">
        <v>282</v>
      </c>
    </row>
    <row r="166" s="2" customFormat="1" ht="16.5" customHeight="1">
      <c r="A166" s="28"/>
      <c r="B166" s="167"/>
      <c r="C166" s="168" t="s">
        <v>283</v>
      </c>
      <c r="D166" s="168" t="s">
        <v>151</v>
      </c>
      <c r="E166" s="169" t="s">
        <v>284</v>
      </c>
      <c r="F166" s="170" t="s">
        <v>285</v>
      </c>
      <c r="G166" s="171" t="s">
        <v>228</v>
      </c>
      <c r="H166" s="172">
        <v>144</v>
      </c>
      <c r="I166" s="173">
        <v>14.68</v>
      </c>
      <c r="J166" s="173">
        <f>ROUND(I166*H166,2)</f>
        <v>2113.9200000000001</v>
      </c>
      <c r="K166" s="174"/>
      <c r="L166" s="29"/>
      <c r="M166" s="175" t="s">
        <v>1</v>
      </c>
      <c r="N166" s="176" t="s">
        <v>39</v>
      </c>
      <c r="O166" s="177">
        <v>0</v>
      </c>
      <c r="P166" s="177">
        <f>O166*H166</f>
        <v>0</v>
      </c>
      <c r="Q166" s="177">
        <v>0</v>
      </c>
      <c r="R166" s="177">
        <f>Q166*H166</f>
        <v>0</v>
      </c>
      <c r="S166" s="177">
        <v>0</v>
      </c>
      <c r="T166" s="178">
        <f>S166*H166</f>
        <v>0</v>
      </c>
      <c r="U166" s="28"/>
      <c r="V166" s="28"/>
      <c r="W166" s="28"/>
      <c r="X166" s="28"/>
      <c r="Y166" s="28"/>
      <c r="Z166" s="28"/>
      <c r="AA166" s="28"/>
      <c r="AB166" s="28"/>
      <c r="AC166" s="28"/>
      <c r="AD166" s="28"/>
      <c r="AE166" s="28"/>
      <c r="AR166" s="179" t="s">
        <v>155</v>
      </c>
      <c r="AT166" s="179" t="s">
        <v>151</v>
      </c>
      <c r="AU166" s="179" t="s">
        <v>156</v>
      </c>
      <c r="AY166" s="15" t="s">
        <v>149</v>
      </c>
      <c r="BE166" s="180">
        <f>IF(N166="základná",J166,0)</f>
        <v>0</v>
      </c>
      <c r="BF166" s="180">
        <f>IF(N166="znížená",J166,0)</f>
        <v>2113.9200000000001</v>
      </c>
      <c r="BG166" s="180">
        <f>IF(N166="zákl. prenesená",J166,0)</f>
        <v>0</v>
      </c>
      <c r="BH166" s="180">
        <f>IF(N166="zníž. prenesená",J166,0)</f>
        <v>0</v>
      </c>
      <c r="BI166" s="180">
        <f>IF(N166="nulová",J166,0)</f>
        <v>0</v>
      </c>
      <c r="BJ166" s="15" t="s">
        <v>156</v>
      </c>
      <c r="BK166" s="180">
        <f>ROUND(I166*H166,2)</f>
        <v>2113.9200000000001</v>
      </c>
      <c r="BL166" s="15" t="s">
        <v>155</v>
      </c>
      <c r="BM166" s="179" t="s">
        <v>286</v>
      </c>
    </row>
    <row r="167" s="2" customFormat="1" ht="16.5" customHeight="1">
      <c r="A167" s="28"/>
      <c r="B167" s="167"/>
      <c r="C167" s="168" t="s">
        <v>244</v>
      </c>
      <c r="D167" s="168" t="s">
        <v>151</v>
      </c>
      <c r="E167" s="169" t="s">
        <v>287</v>
      </c>
      <c r="F167" s="170" t="s">
        <v>288</v>
      </c>
      <c r="G167" s="171" t="s">
        <v>228</v>
      </c>
      <c r="H167" s="172">
        <v>4</v>
      </c>
      <c r="I167" s="173">
        <v>270</v>
      </c>
      <c r="J167" s="173">
        <f>ROUND(I167*H167,2)</f>
        <v>1080</v>
      </c>
      <c r="K167" s="174"/>
      <c r="L167" s="29"/>
      <c r="M167" s="175" t="s">
        <v>1</v>
      </c>
      <c r="N167" s="176" t="s">
        <v>39</v>
      </c>
      <c r="O167" s="177">
        <v>0</v>
      </c>
      <c r="P167" s="177">
        <f>O167*H167</f>
        <v>0</v>
      </c>
      <c r="Q167" s="177">
        <v>0</v>
      </c>
      <c r="R167" s="177">
        <f>Q167*H167</f>
        <v>0</v>
      </c>
      <c r="S167" s="177">
        <v>0</v>
      </c>
      <c r="T167" s="178">
        <f>S167*H167</f>
        <v>0</v>
      </c>
      <c r="U167" s="28"/>
      <c r="V167" s="28"/>
      <c r="W167" s="28"/>
      <c r="X167" s="28"/>
      <c r="Y167" s="28"/>
      <c r="Z167" s="28"/>
      <c r="AA167" s="28"/>
      <c r="AB167" s="28"/>
      <c r="AC167" s="28"/>
      <c r="AD167" s="28"/>
      <c r="AE167" s="28"/>
      <c r="AR167" s="179" t="s">
        <v>155</v>
      </c>
      <c r="AT167" s="179" t="s">
        <v>151</v>
      </c>
      <c r="AU167" s="179" t="s">
        <v>156</v>
      </c>
      <c r="AY167" s="15" t="s">
        <v>149</v>
      </c>
      <c r="BE167" s="180">
        <f>IF(N167="základná",J167,0)</f>
        <v>0</v>
      </c>
      <c r="BF167" s="180">
        <f>IF(N167="znížená",J167,0)</f>
        <v>1080</v>
      </c>
      <c r="BG167" s="180">
        <f>IF(N167="zákl. prenesená",J167,0)</f>
        <v>0</v>
      </c>
      <c r="BH167" s="180">
        <f>IF(N167="zníž. prenesená",J167,0)</f>
        <v>0</v>
      </c>
      <c r="BI167" s="180">
        <f>IF(N167="nulová",J167,0)</f>
        <v>0</v>
      </c>
      <c r="BJ167" s="15" t="s">
        <v>156</v>
      </c>
      <c r="BK167" s="180">
        <f>ROUND(I167*H167,2)</f>
        <v>1080</v>
      </c>
      <c r="BL167" s="15" t="s">
        <v>155</v>
      </c>
      <c r="BM167" s="179" t="s">
        <v>289</v>
      </c>
    </row>
    <row r="168" s="12" customFormat="1" ht="25.92" customHeight="1">
      <c r="A168" s="12"/>
      <c r="B168" s="157"/>
      <c r="C168" s="12"/>
      <c r="D168" s="158" t="s">
        <v>72</v>
      </c>
      <c r="E168" s="159" t="s">
        <v>290</v>
      </c>
      <c r="F168" s="159" t="s">
        <v>291</v>
      </c>
      <c r="G168" s="12"/>
      <c r="H168" s="12"/>
      <c r="I168" s="12"/>
      <c r="J168" s="160">
        <f>BK168</f>
        <v>7370.4000000000005</v>
      </c>
      <c r="K168" s="12"/>
      <c r="L168" s="157"/>
      <c r="M168" s="161"/>
      <c r="N168" s="162"/>
      <c r="O168" s="162"/>
      <c r="P168" s="163">
        <f>P169</f>
        <v>0</v>
      </c>
      <c r="Q168" s="162"/>
      <c r="R168" s="163">
        <f>R169</f>
        <v>0</v>
      </c>
      <c r="S168" s="162"/>
      <c r="T168" s="164">
        <f>T169</f>
        <v>0</v>
      </c>
      <c r="U168" s="12"/>
      <c r="V168" s="12"/>
      <c r="W168" s="12"/>
      <c r="X168" s="12"/>
      <c r="Y168" s="12"/>
      <c r="Z168" s="12"/>
      <c r="AA168" s="12"/>
      <c r="AB168" s="12"/>
      <c r="AC168" s="12"/>
      <c r="AD168" s="12"/>
      <c r="AE168" s="12"/>
      <c r="AR168" s="158" t="s">
        <v>81</v>
      </c>
      <c r="AT168" s="165" t="s">
        <v>72</v>
      </c>
      <c r="AU168" s="165" t="s">
        <v>73</v>
      </c>
      <c r="AY168" s="158" t="s">
        <v>149</v>
      </c>
      <c r="BK168" s="166">
        <f>BK169</f>
        <v>7370.4000000000005</v>
      </c>
    </row>
    <row r="169" s="12" customFormat="1" ht="22.8" customHeight="1">
      <c r="A169" s="12"/>
      <c r="B169" s="157"/>
      <c r="C169" s="12"/>
      <c r="D169" s="158" t="s">
        <v>72</v>
      </c>
      <c r="E169" s="181" t="s">
        <v>216</v>
      </c>
      <c r="F169" s="181" t="s">
        <v>292</v>
      </c>
      <c r="G169" s="12"/>
      <c r="H169" s="12"/>
      <c r="I169" s="12"/>
      <c r="J169" s="182">
        <f>BK169</f>
        <v>7370.4000000000005</v>
      </c>
      <c r="K169" s="12"/>
      <c r="L169" s="157"/>
      <c r="M169" s="161"/>
      <c r="N169" s="162"/>
      <c r="O169" s="162"/>
      <c r="P169" s="163">
        <f>SUM(P170:P176)</f>
        <v>0</v>
      </c>
      <c r="Q169" s="162"/>
      <c r="R169" s="163">
        <f>SUM(R170:R176)</f>
        <v>0</v>
      </c>
      <c r="S169" s="162"/>
      <c r="T169" s="164">
        <f>SUM(T170:T176)</f>
        <v>0</v>
      </c>
      <c r="U169" s="12"/>
      <c r="V169" s="12"/>
      <c r="W169" s="12"/>
      <c r="X169" s="12"/>
      <c r="Y169" s="12"/>
      <c r="Z169" s="12"/>
      <c r="AA169" s="12"/>
      <c r="AB169" s="12"/>
      <c r="AC169" s="12"/>
      <c r="AD169" s="12"/>
      <c r="AE169" s="12"/>
      <c r="AR169" s="158" t="s">
        <v>81</v>
      </c>
      <c r="AT169" s="165" t="s">
        <v>72</v>
      </c>
      <c r="AU169" s="165" t="s">
        <v>81</v>
      </c>
      <c r="AY169" s="158" t="s">
        <v>149</v>
      </c>
      <c r="BK169" s="166">
        <f>SUM(BK170:BK176)</f>
        <v>7370.4000000000005</v>
      </c>
    </row>
    <row r="170" s="2" customFormat="1" ht="33" customHeight="1">
      <c r="A170" s="28"/>
      <c r="B170" s="167"/>
      <c r="C170" s="168" t="s">
        <v>293</v>
      </c>
      <c r="D170" s="168" t="s">
        <v>151</v>
      </c>
      <c r="E170" s="169" t="s">
        <v>294</v>
      </c>
      <c r="F170" s="170" t="s">
        <v>295</v>
      </c>
      <c r="G170" s="171" t="s">
        <v>166</v>
      </c>
      <c r="H170" s="172">
        <v>960</v>
      </c>
      <c r="I170" s="173">
        <v>1.95</v>
      </c>
      <c r="J170" s="173">
        <f>ROUND(I170*H170,2)</f>
        <v>1872</v>
      </c>
      <c r="K170" s="174"/>
      <c r="L170" s="29"/>
      <c r="M170" s="175" t="s">
        <v>1</v>
      </c>
      <c r="N170" s="176" t="s">
        <v>39</v>
      </c>
      <c r="O170" s="177">
        <v>0</v>
      </c>
      <c r="P170" s="177">
        <f>O170*H170</f>
        <v>0</v>
      </c>
      <c r="Q170" s="177">
        <v>0</v>
      </c>
      <c r="R170" s="177">
        <f>Q170*H170</f>
        <v>0</v>
      </c>
      <c r="S170" s="177">
        <v>0</v>
      </c>
      <c r="T170" s="178">
        <f>S170*H170</f>
        <v>0</v>
      </c>
      <c r="U170" s="28"/>
      <c r="V170" s="28"/>
      <c r="W170" s="28"/>
      <c r="X170" s="28"/>
      <c r="Y170" s="28"/>
      <c r="Z170" s="28"/>
      <c r="AA170" s="28"/>
      <c r="AB170" s="28"/>
      <c r="AC170" s="28"/>
      <c r="AD170" s="28"/>
      <c r="AE170" s="28"/>
      <c r="AR170" s="179" t="s">
        <v>155</v>
      </c>
      <c r="AT170" s="179" t="s">
        <v>151</v>
      </c>
      <c r="AU170" s="179" t="s">
        <v>156</v>
      </c>
      <c r="AY170" s="15" t="s">
        <v>149</v>
      </c>
      <c r="BE170" s="180">
        <f>IF(N170="základná",J170,0)</f>
        <v>0</v>
      </c>
      <c r="BF170" s="180">
        <f>IF(N170="znížená",J170,0)</f>
        <v>1872</v>
      </c>
      <c r="BG170" s="180">
        <f>IF(N170="zákl. prenesená",J170,0)</f>
        <v>0</v>
      </c>
      <c r="BH170" s="180">
        <f>IF(N170="zníž. prenesená",J170,0)</f>
        <v>0</v>
      </c>
      <c r="BI170" s="180">
        <f>IF(N170="nulová",J170,0)</f>
        <v>0</v>
      </c>
      <c r="BJ170" s="15" t="s">
        <v>156</v>
      </c>
      <c r="BK170" s="180">
        <f>ROUND(I170*H170,2)</f>
        <v>1872</v>
      </c>
      <c r="BL170" s="15" t="s">
        <v>155</v>
      </c>
      <c r="BM170" s="179" t="s">
        <v>296</v>
      </c>
    </row>
    <row r="171" s="2" customFormat="1" ht="37.8" customHeight="1">
      <c r="A171" s="28"/>
      <c r="B171" s="167"/>
      <c r="C171" s="168" t="s">
        <v>249</v>
      </c>
      <c r="D171" s="168" t="s">
        <v>151</v>
      </c>
      <c r="E171" s="169" t="s">
        <v>297</v>
      </c>
      <c r="F171" s="170" t="s">
        <v>298</v>
      </c>
      <c r="G171" s="171" t="s">
        <v>166</v>
      </c>
      <c r="H171" s="172">
        <v>960</v>
      </c>
      <c r="I171" s="173">
        <v>1.3999999999999999</v>
      </c>
      <c r="J171" s="173">
        <f>ROUND(I171*H171,2)</f>
        <v>1344</v>
      </c>
      <c r="K171" s="174"/>
      <c r="L171" s="29"/>
      <c r="M171" s="175" t="s">
        <v>1</v>
      </c>
      <c r="N171" s="176" t="s">
        <v>39</v>
      </c>
      <c r="O171" s="177">
        <v>0</v>
      </c>
      <c r="P171" s="177">
        <f>O171*H171</f>
        <v>0</v>
      </c>
      <c r="Q171" s="177">
        <v>0</v>
      </c>
      <c r="R171" s="177">
        <f>Q171*H171</f>
        <v>0</v>
      </c>
      <c r="S171" s="177">
        <v>0</v>
      </c>
      <c r="T171" s="178">
        <f>S171*H171</f>
        <v>0</v>
      </c>
      <c r="U171" s="28"/>
      <c r="V171" s="28"/>
      <c r="W171" s="28"/>
      <c r="X171" s="28"/>
      <c r="Y171" s="28"/>
      <c r="Z171" s="28"/>
      <c r="AA171" s="28"/>
      <c r="AB171" s="28"/>
      <c r="AC171" s="28"/>
      <c r="AD171" s="28"/>
      <c r="AE171" s="28"/>
      <c r="AR171" s="179" t="s">
        <v>155</v>
      </c>
      <c r="AT171" s="179" t="s">
        <v>151</v>
      </c>
      <c r="AU171" s="179" t="s">
        <v>156</v>
      </c>
      <c r="AY171" s="15" t="s">
        <v>149</v>
      </c>
      <c r="BE171" s="180">
        <f>IF(N171="základná",J171,0)</f>
        <v>0</v>
      </c>
      <c r="BF171" s="180">
        <f>IF(N171="znížená",J171,0)</f>
        <v>1344</v>
      </c>
      <c r="BG171" s="180">
        <f>IF(N171="zákl. prenesená",J171,0)</f>
        <v>0</v>
      </c>
      <c r="BH171" s="180">
        <f>IF(N171="zníž. prenesená",J171,0)</f>
        <v>0</v>
      </c>
      <c r="BI171" s="180">
        <f>IF(N171="nulová",J171,0)</f>
        <v>0</v>
      </c>
      <c r="BJ171" s="15" t="s">
        <v>156</v>
      </c>
      <c r="BK171" s="180">
        <f>ROUND(I171*H171,2)</f>
        <v>1344</v>
      </c>
      <c r="BL171" s="15" t="s">
        <v>155</v>
      </c>
      <c r="BM171" s="179" t="s">
        <v>299</v>
      </c>
    </row>
    <row r="172" s="2" customFormat="1" ht="33" customHeight="1">
      <c r="A172" s="28"/>
      <c r="B172" s="167"/>
      <c r="C172" s="168" t="s">
        <v>300</v>
      </c>
      <c r="D172" s="168" t="s">
        <v>151</v>
      </c>
      <c r="E172" s="169" t="s">
        <v>301</v>
      </c>
      <c r="F172" s="170" t="s">
        <v>302</v>
      </c>
      <c r="G172" s="171" t="s">
        <v>166</v>
      </c>
      <c r="H172" s="172">
        <v>960</v>
      </c>
      <c r="I172" s="173">
        <v>1.45</v>
      </c>
      <c r="J172" s="173">
        <f>ROUND(I172*H172,2)</f>
        <v>1392</v>
      </c>
      <c r="K172" s="174"/>
      <c r="L172" s="29"/>
      <c r="M172" s="175" t="s">
        <v>1</v>
      </c>
      <c r="N172" s="176" t="s">
        <v>39</v>
      </c>
      <c r="O172" s="177">
        <v>0</v>
      </c>
      <c r="P172" s="177">
        <f>O172*H172</f>
        <v>0</v>
      </c>
      <c r="Q172" s="177">
        <v>0</v>
      </c>
      <c r="R172" s="177">
        <f>Q172*H172</f>
        <v>0</v>
      </c>
      <c r="S172" s="177">
        <v>0</v>
      </c>
      <c r="T172" s="178">
        <f>S172*H172</f>
        <v>0</v>
      </c>
      <c r="U172" s="28"/>
      <c r="V172" s="28"/>
      <c r="W172" s="28"/>
      <c r="X172" s="28"/>
      <c r="Y172" s="28"/>
      <c r="Z172" s="28"/>
      <c r="AA172" s="28"/>
      <c r="AB172" s="28"/>
      <c r="AC172" s="28"/>
      <c r="AD172" s="28"/>
      <c r="AE172" s="28"/>
      <c r="AR172" s="179" t="s">
        <v>155</v>
      </c>
      <c r="AT172" s="179" t="s">
        <v>151</v>
      </c>
      <c r="AU172" s="179" t="s">
        <v>156</v>
      </c>
      <c r="AY172" s="15" t="s">
        <v>149</v>
      </c>
      <c r="BE172" s="180">
        <f>IF(N172="základná",J172,0)</f>
        <v>0</v>
      </c>
      <c r="BF172" s="180">
        <f>IF(N172="znížená",J172,0)</f>
        <v>1392</v>
      </c>
      <c r="BG172" s="180">
        <f>IF(N172="zákl. prenesená",J172,0)</f>
        <v>0</v>
      </c>
      <c r="BH172" s="180">
        <f>IF(N172="zníž. prenesená",J172,0)</f>
        <v>0</v>
      </c>
      <c r="BI172" s="180">
        <f>IF(N172="nulová",J172,0)</f>
        <v>0</v>
      </c>
      <c r="BJ172" s="15" t="s">
        <v>156</v>
      </c>
      <c r="BK172" s="180">
        <f>ROUND(I172*H172,2)</f>
        <v>1392</v>
      </c>
      <c r="BL172" s="15" t="s">
        <v>155</v>
      </c>
      <c r="BM172" s="179" t="s">
        <v>303</v>
      </c>
    </row>
    <row r="173" s="2" customFormat="1" ht="24.15" customHeight="1">
      <c r="A173" s="28"/>
      <c r="B173" s="167"/>
      <c r="C173" s="168" t="s">
        <v>253</v>
      </c>
      <c r="D173" s="168" t="s">
        <v>151</v>
      </c>
      <c r="E173" s="169" t="s">
        <v>304</v>
      </c>
      <c r="F173" s="170" t="s">
        <v>305</v>
      </c>
      <c r="G173" s="171" t="s">
        <v>154</v>
      </c>
      <c r="H173" s="172">
        <v>240</v>
      </c>
      <c r="I173" s="173">
        <v>2.7200000000000002</v>
      </c>
      <c r="J173" s="173">
        <f>ROUND(I173*H173,2)</f>
        <v>652.79999999999995</v>
      </c>
      <c r="K173" s="174"/>
      <c r="L173" s="29"/>
      <c r="M173" s="175" t="s">
        <v>1</v>
      </c>
      <c r="N173" s="176" t="s">
        <v>39</v>
      </c>
      <c r="O173" s="177">
        <v>0</v>
      </c>
      <c r="P173" s="177">
        <f>O173*H173</f>
        <v>0</v>
      </c>
      <c r="Q173" s="177">
        <v>0</v>
      </c>
      <c r="R173" s="177">
        <f>Q173*H173</f>
        <v>0</v>
      </c>
      <c r="S173" s="177">
        <v>0</v>
      </c>
      <c r="T173" s="178">
        <f>S173*H173</f>
        <v>0</v>
      </c>
      <c r="U173" s="28"/>
      <c r="V173" s="28"/>
      <c r="W173" s="28"/>
      <c r="X173" s="28"/>
      <c r="Y173" s="28"/>
      <c r="Z173" s="28"/>
      <c r="AA173" s="28"/>
      <c r="AB173" s="28"/>
      <c r="AC173" s="28"/>
      <c r="AD173" s="28"/>
      <c r="AE173" s="28"/>
      <c r="AR173" s="179" t="s">
        <v>155</v>
      </c>
      <c r="AT173" s="179" t="s">
        <v>151</v>
      </c>
      <c r="AU173" s="179" t="s">
        <v>156</v>
      </c>
      <c r="AY173" s="15" t="s">
        <v>149</v>
      </c>
      <c r="BE173" s="180">
        <f>IF(N173="základná",J173,0)</f>
        <v>0</v>
      </c>
      <c r="BF173" s="180">
        <f>IF(N173="znížená",J173,0)</f>
        <v>652.79999999999995</v>
      </c>
      <c r="BG173" s="180">
        <f>IF(N173="zákl. prenesená",J173,0)</f>
        <v>0</v>
      </c>
      <c r="BH173" s="180">
        <f>IF(N173="zníž. prenesená",J173,0)</f>
        <v>0</v>
      </c>
      <c r="BI173" s="180">
        <f>IF(N173="nulová",J173,0)</f>
        <v>0</v>
      </c>
      <c r="BJ173" s="15" t="s">
        <v>156</v>
      </c>
      <c r="BK173" s="180">
        <f>ROUND(I173*H173,2)</f>
        <v>652.79999999999995</v>
      </c>
      <c r="BL173" s="15" t="s">
        <v>155</v>
      </c>
      <c r="BM173" s="179" t="s">
        <v>306</v>
      </c>
    </row>
    <row r="174" s="2" customFormat="1" ht="33" customHeight="1">
      <c r="A174" s="28"/>
      <c r="B174" s="167"/>
      <c r="C174" s="168" t="s">
        <v>307</v>
      </c>
      <c r="D174" s="168" t="s">
        <v>151</v>
      </c>
      <c r="E174" s="169" t="s">
        <v>308</v>
      </c>
      <c r="F174" s="170" t="s">
        <v>309</v>
      </c>
      <c r="G174" s="171" t="s">
        <v>154</v>
      </c>
      <c r="H174" s="172">
        <v>240</v>
      </c>
      <c r="I174" s="173">
        <v>1.95</v>
      </c>
      <c r="J174" s="173">
        <f>ROUND(I174*H174,2)</f>
        <v>468</v>
      </c>
      <c r="K174" s="174"/>
      <c r="L174" s="29"/>
      <c r="M174" s="175" t="s">
        <v>1</v>
      </c>
      <c r="N174" s="176" t="s">
        <v>39</v>
      </c>
      <c r="O174" s="177">
        <v>0</v>
      </c>
      <c r="P174" s="177">
        <f>O174*H174</f>
        <v>0</v>
      </c>
      <c r="Q174" s="177">
        <v>0</v>
      </c>
      <c r="R174" s="177">
        <f>Q174*H174</f>
        <v>0</v>
      </c>
      <c r="S174" s="177">
        <v>0</v>
      </c>
      <c r="T174" s="178">
        <f>S174*H174</f>
        <v>0</v>
      </c>
      <c r="U174" s="28"/>
      <c r="V174" s="28"/>
      <c r="W174" s="28"/>
      <c r="X174" s="28"/>
      <c r="Y174" s="28"/>
      <c r="Z174" s="28"/>
      <c r="AA174" s="28"/>
      <c r="AB174" s="28"/>
      <c r="AC174" s="28"/>
      <c r="AD174" s="28"/>
      <c r="AE174" s="28"/>
      <c r="AR174" s="179" t="s">
        <v>155</v>
      </c>
      <c r="AT174" s="179" t="s">
        <v>151</v>
      </c>
      <c r="AU174" s="179" t="s">
        <v>156</v>
      </c>
      <c r="AY174" s="15" t="s">
        <v>149</v>
      </c>
      <c r="BE174" s="180">
        <f>IF(N174="základná",J174,0)</f>
        <v>0</v>
      </c>
      <c r="BF174" s="180">
        <f>IF(N174="znížená",J174,0)</f>
        <v>468</v>
      </c>
      <c r="BG174" s="180">
        <f>IF(N174="zákl. prenesená",J174,0)</f>
        <v>0</v>
      </c>
      <c r="BH174" s="180">
        <f>IF(N174="zníž. prenesená",J174,0)</f>
        <v>0</v>
      </c>
      <c r="BI174" s="180">
        <f>IF(N174="nulová",J174,0)</f>
        <v>0</v>
      </c>
      <c r="BJ174" s="15" t="s">
        <v>156</v>
      </c>
      <c r="BK174" s="180">
        <f>ROUND(I174*H174,2)</f>
        <v>468</v>
      </c>
      <c r="BL174" s="15" t="s">
        <v>155</v>
      </c>
      <c r="BM174" s="179" t="s">
        <v>310</v>
      </c>
    </row>
    <row r="175" s="2" customFormat="1" ht="24.15" customHeight="1">
      <c r="A175" s="28"/>
      <c r="B175" s="167"/>
      <c r="C175" s="168" t="s">
        <v>258</v>
      </c>
      <c r="D175" s="168" t="s">
        <v>151</v>
      </c>
      <c r="E175" s="169" t="s">
        <v>311</v>
      </c>
      <c r="F175" s="170" t="s">
        <v>312</v>
      </c>
      <c r="G175" s="171" t="s">
        <v>154</v>
      </c>
      <c r="H175" s="172">
        <v>240</v>
      </c>
      <c r="I175" s="173">
        <v>2.3399999999999999</v>
      </c>
      <c r="J175" s="173">
        <f>ROUND(I175*H175,2)</f>
        <v>561.60000000000002</v>
      </c>
      <c r="K175" s="174"/>
      <c r="L175" s="29"/>
      <c r="M175" s="175" t="s">
        <v>1</v>
      </c>
      <c r="N175" s="176" t="s">
        <v>39</v>
      </c>
      <c r="O175" s="177">
        <v>0</v>
      </c>
      <c r="P175" s="177">
        <f>O175*H175</f>
        <v>0</v>
      </c>
      <c r="Q175" s="177">
        <v>0</v>
      </c>
      <c r="R175" s="177">
        <f>Q175*H175</f>
        <v>0</v>
      </c>
      <c r="S175" s="177">
        <v>0</v>
      </c>
      <c r="T175" s="178">
        <f>S175*H175</f>
        <v>0</v>
      </c>
      <c r="U175" s="28"/>
      <c r="V175" s="28"/>
      <c r="W175" s="28"/>
      <c r="X175" s="28"/>
      <c r="Y175" s="28"/>
      <c r="Z175" s="28"/>
      <c r="AA175" s="28"/>
      <c r="AB175" s="28"/>
      <c r="AC175" s="28"/>
      <c r="AD175" s="28"/>
      <c r="AE175" s="28"/>
      <c r="AR175" s="179" t="s">
        <v>155</v>
      </c>
      <c r="AT175" s="179" t="s">
        <v>151</v>
      </c>
      <c r="AU175" s="179" t="s">
        <v>156</v>
      </c>
      <c r="AY175" s="15" t="s">
        <v>149</v>
      </c>
      <c r="BE175" s="180">
        <f>IF(N175="základná",J175,0)</f>
        <v>0</v>
      </c>
      <c r="BF175" s="180">
        <f>IF(N175="znížená",J175,0)</f>
        <v>561.60000000000002</v>
      </c>
      <c r="BG175" s="180">
        <f>IF(N175="zákl. prenesená",J175,0)</f>
        <v>0</v>
      </c>
      <c r="BH175" s="180">
        <f>IF(N175="zníž. prenesená",J175,0)</f>
        <v>0</v>
      </c>
      <c r="BI175" s="180">
        <f>IF(N175="nulová",J175,0)</f>
        <v>0</v>
      </c>
      <c r="BJ175" s="15" t="s">
        <v>156</v>
      </c>
      <c r="BK175" s="180">
        <f>ROUND(I175*H175,2)</f>
        <v>561.60000000000002</v>
      </c>
      <c r="BL175" s="15" t="s">
        <v>155</v>
      </c>
      <c r="BM175" s="179" t="s">
        <v>313</v>
      </c>
    </row>
    <row r="176" s="2" customFormat="1" ht="24.15" customHeight="1">
      <c r="A176" s="28"/>
      <c r="B176" s="167"/>
      <c r="C176" s="168" t="s">
        <v>314</v>
      </c>
      <c r="D176" s="168" t="s">
        <v>151</v>
      </c>
      <c r="E176" s="169" t="s">
        <v>315</v>
      </c>
      <c r="F176" s="170" t="s">
        <v>316</v>
      </c>
      <c r="G176" s="171" t="s">
        <v>317</v>
      </c>
      <c r="H176" s="172">
        <v>24</v>
      </c>
      <c r="I176" s="173">
        <v>45</v>
      </c>
      <c r="J176" s="173">
        <f>ROUND(I176*H176,2)</f>
        <v>1080</v>
      </c>
      <c r="K176" s="174"/>
      <c r="L176" s="29"/>
      <c r="M176" s="183" t="s">
        <v>1</v>
      </c>
      <c r="N176" s="184" t="s">
        <v>39</v>
      </c>
      <c r="O176" s="185">
        <v>0</v>
      </c>
      <c r="P176" s="185">
        <f>O176*H176</f>
        <v>0</v>
      </c>
      <c r="Q176" s="185">
        <v>0</v>
      </c>
      <c r="R176" s="185">
        <f>Q176*H176</f>
        <v>0</v>
      </c>
      <c r="S176" s="185">
        <v>0</v>
      </c>
      <c r="T176" s="186">
        <f>S176*H176</f>
        <v>0</v>
      </c>
      <c r="U176" s="28"/>
      <c r="V176" s="28"/>
      <c r="W176" s="28"/>
      <c r="X176" s="28"/>
      <c r="Y176" s="28"/>
      <c r="Z176" s="28"/>
      <c r="AA176" s="28"/>
      <c r="AB176" s="28"/>
      <c r="AC176" s="28"/>
      <c r="AD176" s="28"/>
      <c r="AE176" s="28"/>
      <c r="AR176" s="179" t="s">
        <v>155</v>
      </c>
      <c r="AT176" s="179" t="s">
        <v>151</v>
      </c>
      <c r="AU176" s="179" t="s">
        <v>156</v>
      </c>
      <c r="AY176" s="15" t="s">
        <v>149</v>
      </c>
      <c r="BE176" s="180">
        <f>IF(N176="základná",J176,0)</f>
        <v>0</v>
      </c>
      <c r="BF176" s="180">
        <f>IF(N176="znížená",J176,0)</f>
        <v>1080</v>
      </c>
      <c r="BG176" s="180">
        <f>IF(N176="zákl. prenesená",J176,0)</f>
        <v>0</v>
      </c>
      <c r="BH176" s="180">
        <f>IF(N176="zníž. prenesená",J176,0)</f>
        <v>0</v>
      </c>
      <c r="BI176" s="180">
        <f>IF(N176="nulová",J176,0)</f>
        <v>0</v>
      </c>
      <c r="BJ176" s="15" t="s">
        <v>156</v>
      </c>
      <c r="BK176" s="180">
        <f>ROUND(I176*H176,2)</f>
        <v>1080</v>
      </c>
      <c r="BL176" s="15" t="s">
        <v>155</v>
      </c>
      <c r="BM176" s="179" t="s">
        <v>318</v>
      </c>
    </row>
    <row r="177" s="2" customFormat="1" ht="6.96" customHeight="1">
      <c r="A177" s="28"/>
      <c r="B177" s="54"/>
      <c r="C177" s="55"/>
      <c r="D177" s="55"/>
      <c r="E177" s="55"/>
      <c r="F177" s="55"/>
      <c r="G177" s="55"/>
      <c r="H177" s="55"/>
      <c r="I177" s="55"/>
      <c r="J177" s="55"/>
      <c r="K177" s="55"/>
      <c r="L177" s="29"/>
      <c r="M177" s="28"/>
      <c r="O177" s="28"/>
      <c r="P177" s="28"/>
      <c r="Q177" s="28"/>
      <c r="R177" s="28"/>
      <c r="S177" s="28"/>
      <c r="T177" s="28"/>
      <c r="U177" s="28"/>
      <c r="V177" s="28"/>
      <c r="W177" s="28"/>
      <c r="X177" s="28"/>
      <c r="Y177" s="28"/>
      <c r="Z177" s="28"/>
      <c r="AA177" s="28"/>
      <c r="AB177" s="28"/>
      <c r="AC177" s="28"/>
      <c r="AD177" s="28"/>
      <c r="AE177" s="28"/>
    </row>
  </sheetData>
  <autoFilter ref="C124:K176"/>
  <mergeCells count="8">
    <mergeCell ref="E7:H7"/>
    <mergeCell ref="E9:H9"/>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85</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319</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ROUND(J128, 2)</f>
        <v>1185429.0800000001</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ROUND((SUM(BE128:BE177)),  2)</f>
        <v>0</v>
      </c>
      <c r="G33" s="123"/>
      <c r="H33" s="123"/>
      <c r="I33" s="124">
        <v>0.20000000000000001</v>
      </c>
      <c r="J33" s="122">
        <f>ROUND(((SUM(BE128:BE177))*I33),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ROUND((SUM(BF128:BF177)),  2)</f>
        <v>1185429.0800000001</v>
      </c>
      <c r="G34" s="28"/>
      <c r="H34" s="28"/>
      <c r="I34" s="126">
        <v>0.20000000000000001</v>
      </c>
      <c r="J34" s="125">
        <f>ROUND(((SUM(BF128:BF177))*I34),  2)</f>
        <v>237085.82000000001</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ROUND((SUM(BG128:BG177)),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ROUND((SUM(BH128:BH177)),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ROUND((SUM(BI128:BI177)),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1422514.9000000001</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D1.1.2-D.1.2 - Stavebné úpravy</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J128</f>
        <v>1185429.0800000001</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320</v>
      </c>
      <c r="E97" s="140"/>
      <c r="F97" s="140"/>
      <c r="G97" s="140"/>
      <c r="H97" s="140"/>
      <c r="I97" s="140"/>
      <c r="J97" s="141">
        <f>J129</f>
        <v>30610</v>
      </c>
      <c r="K97" s="9"/>
      <c r="L97" s="138"/>
      <c r="S97" s="9"/>
      <c r="T97" s="9"/>
      <c r="U97" s="9"/>
      <c r="V97" s="9"/>
      <c r="W97" s="9"/>
      <c r="X97" s="9"/>
      <c r="Y97" s="9"/>
      <c r="Z97" s="9"/>
      <c r="AA97" s="9"/>
      <c r="AB97" s="9"/>
      <c r="AC97" s="9"/>
      <c r="AD97" s="9"/>
      <c r="AE97" s="9"/>
    </row>
    <row r="98" hidden="1" s="10" customFormat="1" ht="19.92" customHeight="1">
      <c r="A98" s="10"/>
      <c r="B98" s="142"/>
      <c r="C98" s="10"/>
      <c r="D98" s="143" t="s">
        <v>128</v>
      </c>
      <c r="E98" s="144"/>
      <c r="F98" s="144"/>
      <c r="G98" s="144"/>
      <c r="H98" s="144"/>
      <c r="I98" s="144"/>
      <c r="J98" s="145">
        <f>J130</f>
        <v>30610</v>
      </c>
      <c r="K98" s="10"/>
      <c r="L98" s="142"/>
      <c r="S98" s="10"/>
      <c r="T98" s="10"/>
      <c r="U98" s="10"/>
      <c r="V98" s="10"/>
      <c r="W98" s="10"/>
      <c r="X98" s="10"/>
      <c r="Y98" s="10"/>
      <c r="Z98" s="10"/>
      <c r="AA98" s="10"/>
      <c r="AB98" s="10"/>
      <c r="AC98" s="10"/>
      <c r="AD98" s="10"/>
      <c r="AE98" s="10"/>
    </row>
    <row r="99" hidden="1" s="9" customFormat="1" ht="24.96" customHeight="1">
      <c r="A99" s="9"/>
      <c r="B99" s="138"/>
      <c r="C99" s="9"/>
      <c r="D99" s="139" t="s">
        <v>129</v>
      </c>
      <c r="E99" s="140"/>
      <c r="F99" s="140"/>
      <c r="G99" s="140"/>
      <c r="H99" s="140"/>
      <c r="I99" s="140"/>
      <c r="J99" s="141">
        <f>J134</f>
        <v>1025912.98</v>
      </c>
      <c r="K99" s="9"/>
      <c r="L99" s="138"/>
      <c r="S99" s="9"/>
      <c r="T99" s="9"/>
      <c r="U99" s="9"/>
      <c r="V99" s="9"/>
      <c r="W99" s="9"/>
      <c r="X99" s="9"/>
      <c r="Y99" s="9"/>
      <c r="Z99" s="9"/>
      <c r="AA99" s="9"/>
      <c r="AB99" s="9"/>
      <c r="AC99" s="9"/>
      <c r="AD99" s="9"/>
      <c r="AE99" s="9"/>
    </row>
    <row r="100" hidden="1" s="10" customFormat="1" ht="19.92" customHeight="1">
      <c r="A100" s="10"/>
      <c r="B100" s="142"/>
      <c r="C100" s="10"/>
      <c r="D100" s="143" t="s">
        <v>321</v>
      </c>
      <c r="E100" s="144"/>
      <c r="F100" s="144"/>
      <c r="G100" s="144"/>
      <c r="H100" s="144"/>
      <c r="I100" s="144"/>
      <c r="J100" s="145">
        <f>J135</f>
        <v>3171.77</v>
      </c>
      <c r="K100" s="10"/>
      <c r="L100" s="142"/>
      <c r="S100" s="10"/>
      <c r="T100" s="10"/>
      <c r="U100" s="10"/>
      <c r="V100" s="10"/>
      <c r="W100" s="10"/>
      <c r="X100" s="10"/>
      <c r="Y100" s="10"/>
      <c r="Z100" s="10"/>
      <c r="AA100" s="10"/>
      <c r="AB100" s="10"/>
      <c r="AC100" s="10"/>
      <c r="AD100" s="10"/>
      <c r="AE100" s="10"/>
    </row>
    <row r="101" hidden="1" s="10" customFormat="1" ht="19.92" customHeight="1">
      <c r="A101" s="10"/>
      <c r="B101" s="142"/>
      <c r="C101" s="10"/>
      <c r="D101" s="143" t="s">
        <v>131</v>
      </c>
      <c r="E101" s="144"/>
      <c r="F101" s="144"/>
      <c r="G101" s="144"/>
      <c r="H101" s="144"/>
      <c r="I101" s="144"/>
      <c r="J101" s="145">
        <f>J138</f>
        <v>1299.97</v>
      </c>
      <c r="K101" s="10"/>
      <c r="L101" s="142"/>
      <c r="S101" s="10"/>
      <c r="T101" s="10"/>
      <c r="U101" s="10"/>
      <c r="V101" s="10"/>
      <c r="W101" s="10"/>
      <c r="X101" s="10"/>
      <c r="Y101" s="10"/>
      <c r="Z101" s="10"/>
      <c r="AA101" s="10"/>
      <c r="AB101" s="10"/>
      <c r="AC101" s="10"/>
      <c r="AD101" s="10"/>
      <c r="AE101" s="10"/>
    </row>
    <row r="102" hidden="1" s="10" customFormat="1" ht="19.92" customHeight="1">
      <c r="A102" s="10"/>
      <c r="B102" s="142"/>
      <c r="C102" s="10"/>
      <c r="D102" s="143" t="s">
        <v>322</v>
      </c>
      <c r="E102" s="144"/>
      <c r="F102" s="144"/>
      <c r="G102" s="144"/>
      <c r="H102" s="144"/>
      <c r="I102" s="144"/>
      <c r="J102" s="145">
        <f>J141</f>
        <v>652727.39000000001</v>
      </c>
      <c r="K102" s="10"/>
      <c r="L102" s="142"/>
      <c r="S102" s="10"/>
      <c r="T102" s="10"/>
      <c r="U102" s="10"/>
      <c r="V102" s="10"/>
      <c r="W102" s="10"/>
      <c r="X102" s="10"/>
      <c r="Y102" s="10"/>
      <c r="Z102" s="10"/>
      <c r="AA102" s="10"/>
      <c r="AB102" s="10"/>
      <c r="AC102" s="10"/>
      <c r="AD102" s="10"/>
      <c r="AE102" s="10"/>
    </row>
    <row r="103" hidden="1" s="10" customFormat="1" ht="19.92" customHeight="1">
      <c r="A103" s="10"/>
      <c r="B103" s="142"/>
      <c r="C103" s="10"/>
      <c r="D103" s="143" t="s">
        <v>323</v>
      </c>
      <c r="E103" s="144"/>
      <c r="F103" s="144"/>
      <c r="G103" s="144"/>
      <c r="H103" s="144"/>
      <c r="I103" s="144"/>
      <c r="J103" s="145">
        <f>J158</f>
        <v>368713.84999999998</v>
      </c>
      <c r="K103" s="10"/>
      <c r="L103" s="142"/>
      <c r="S103" s="10"/>
      <c r="T103" s="10"/>
      <c r="U103" s="10"/>
      <c r="V103" s="10"/>
      <c r="W103" s="10"/>
      <c r="X103" s="10"/>
      <c r="Y103" s="10"/>
      <c r="Z103" s="10"/>
      <c r="AA103" s="10"/>
      <c r="AB103" s="10"/>
      <c r="AC103" s="10"/>
      <c r="AD103" s="10"/>
      <c r="AE103" s="10"/>
    </row>
    <row r="104" hidden="1" s="9" customFormat="1" ht="24.96" customHeight="1">
      <c r="A104" s="9"/>
      <c r="B104" s="138"/>
      <c r="C104" s="9"/>
      <c r="D104" s="139" t="s">
        <v>324</v>
      </c>
      <c r="E104" s="140"/>
      <c r="F104" s="140"/>
      <c r="G104" s="140"/>
      <c r="H104" s="140"/>
      <c r="I104" s="140"/>
      <c r="J104" s="141">
        <f>J162</f>
        <v>91762.339999999997</v>
      </c>
      <c r="K104" s="9"/>
      <c r="L104" s="138"/>
      <c r="S104" s="9"/>
      <c r="T104" s="9"/>
      <c r="U104" s="9"/>
      <c r="V104" s="9"/>
      <c r="W104" s="9"/>
      <c r="X104" s="9"/>
      <c r="Y104" s="9"/>
      <c r="Z104" s="9"/>
      <c r="AA104" s="9"/>
      <c r="AB104" s="9"/>
      <c r="AC104" s="9"/>
      <c r="AD104" s="9"/>
      <c r="AE104" s="9"/>
    </row>
    <row r="105" hidden="1" s="10" customFormat="1" ht="19.92" customHeight="1">
      <c r="A105" s="10"/>
      <c r="B105" s="142"/>
      <c r="C105" s="10"/>
      <c r="D105" s="143" t="s">
        <v>325</v>
      </c>
      <c r="E105" s="144"/>
      <c r="F105" s="144"/>
      <c r="G105" s="144"/>
      <c r="H105" s="144"/>
      <c r="I105" s="144"/>
      <c r="J105" s="145">
        <f>J163</f>
        <v>91762.339999999997</v>
      </c>
      <c r="K105" s="10"/>
      <c r="L105" s="142"/>
      <c r="S105" s="10"/>
      <c r="T105" s="10"/>
      <c r="U105" s="10"/>
      <c r="V105" s="10"/>
      <c r="W105" s="10"/>
      <c r="X105" s="10"/>
      <c r="Y105" s="10"/>
      <c r="Z105" s="10"/>
      <c r="AA105" s="10"/>
      <c r="AB105" s="10"/>
      <c r="AC105" s="10"/>
      <c r="AD105" s="10"/>
      <c r="AE105" s="10"/>
    </row>
    <row r="106" hidden="1" s="9" customFormat="1" ht="24.96" customHeight="1">
      <c r="A106" s="9"/>
      <c r="B106" s="138"/>
      <c r="C106" s="9"/>
      <c r="D106" s="139" t="s">
        <v>326</v>
      </c>
      <c r="E106" s="140"/>
      <c r="F106" s="140"/>
      <c r="G106" s="140"/>
      <c r="H106" s="140"/>
      <c r="I106" s="140"/>
      <c r="J106" s="141">
        <f>J168</f>
        <v>37143.760000000002</v>
      </c>
      <c r="K106" s="9"/>
      <c r="L106" s="138"/>
      <c r="S106" s="9"/>
      <c r="T106" s="9"/>
      <c r="U106" s="9"/>
      <c r="V106" s="9"/>
      <c r="W106" s="9"/>
      <c r="X106" s="9"/>
      <c r="Y106" s="9"/>
      <c r="Z106" s="9"/>
      <c r="AA106" s="9"/>
      <c r="AB106" s="9"/>
      <c r="AC106" s="9"/>
      <c r="AD106" s="9"/>
      <c r="AE106" s="9"/>
    </row>
    <row r="107" hidden="1" s="10" customFormat="1" ht="19.92" customHeight="1">
      <c r="A107" s="10"/>
      <c r="B107" s="142"/>
      <c r="C107" s="10"/>
      <c r="D107" s="143" t="s">
        <v>327</v>
      </c>
      <c r="E107" s="144"/>
      <c r="F107" s="144"/>
      <c r="G107" s="144"/>
      <c r="H107" s="144"/>
      <c r="I107" s="144"/>
      <c r="J107" s="145">
        <f>J169</f>
        <v>28107.760000000002</v>
      </c>
      <c r="K107" s="10"/>
      <c r="L107" s="142"/>
      <c r="S107" s="10"/>
      <c r="T107" s="10"/>
      <c r="U107" s="10"/>
      <c r="V107" s="10"/>
      <c r="W107" s="10"/>
      <c r="X107" s="10"/>
      <c r="Y107" s="10"/>
      <c r="Z107" s="10"/>
      <c r="AA107" s="10"/>
      <c r="AB107" s="10"/>
      <c r="AC107" s="10"/>
      <c r="AD107" s="10"/>
      <c r="AE107" s="10"/>
    </row>
    <row r="108" hidden="1" s="10" customFormat="1" ht="19.92" customHeight="1">
      <c r="A108" s="10"/>
      <c r="B108" s="142"/>
      <c r="C108" s="10"/>
      <c r="D108" s="143" t="s">
        <v>328</v>
      </c>
      <c r="E108" s="144"/>
      <c r="F108" s="144"/>
      <c r="G108" s="144"/>
      <c r="H108" s="144"/>
      <c r="I108" s="144"/>
      <c r="J108" s="145">
        <f>J176</f>
        <v>9036</v>
      </c>
      <c r="K108" s="10"/>
      <c r="L108" s="142"/>
      <c r="S108" s="10"/>
      <c r="T108" s="10"/>
      <c r="U108" s="10"/>
      <c r="V108" s="10"/>
      <c r="W108" s="10"/>
      <c r="X108" s="10"/>
      <c r="Y108" s="10"/>
      <c r="Z108" s="10"/>
      <c r="AA108" s="10"/>
      <c r="AB108" s="10"/>
      <c r="AC108" s="10"/>
      <c r="AD108" s="10"/>
      <c r="AE108" s="10"/>
    </row>
    <row r="109" hidden="1" s="2" customFormat="1" ht="21.84" customHeight="1">
      <c r="A109" s="28"/>
      <c r="B109" s="29"/>
      <c r="C109" s="28"/>
      <c r="D109" s="28"/>
      <c r="E109" s="28"/>
      <c r="F109" s="28"/>
      <c r="G109" s="28"/>
      <c r="H109" s="28"/>
      <c r="I109" s="28"/>
      <c r="J109" s="28"/>
      <c r="K109" s="28"/>
      <c r="L109" s="49"/>
      <c r="S109" s="28"/>
      <c r="T109" s="28"/>
      <c r="U109" s="28"/>
      <c r="V109" s="28"/>
      <c r="W109" s="28"/>
      <c r="X109" s="28"/>
      <c r="Y109" s="28"/>
      <c r="Z109" s="28"/>
      <c r="AA109" s="28"/>
      <c r="AB109" s="28"/>
      <c r="AC109" s="28"/>
      <c r="AD109" s="28"/>
      <c r="AE109" s="28"/>
    </row>
    <row r="110" hidden="1" s="2" customFormat="1" ht="6.96" customHeight="1">
      <c r="A110" s="28"/>
      <c r="B110" s="54"/>
      <c r="C110" s="55"/>
      <c r="D110" s="55"/>
      <c r="E110" s="55"/>
      <c r="F110" s="55"/>
      <c r="G110" s="55"/>
      <c r="H110" s="55"/>
      <c r="I110" s="55"/>
      <c r="J110" s="55"/>
      <c r="K110" s="55"/>
      <c r="L110" s="49"/>
      <c r="S110" s="28"/>
      <c r="T110" s="28"/>
      <c r="U110" s="28"/>
      <c r="V110" s="28"/>
      <c r="W110" s="28"/>
      <c r="X110" s="28"/>
      <c r="Y110" s="28"/>
      <c r="Z110" s="28"/>
      <c r="AA110" s="28"/>
      <c r="AB110" s="28"/>
      <c r="AC110" s="28"/>
      <c r="AD110" s="28"/>
      <c r="AE110" s="28"/>
    </row>
    <row r="111" hidden="1"/>
    <row r="112" hidden="1"/>
    <row r="113" hidden="1"/>
    <row r="114" s="2" customFormat="1" ht="6.96" customHeight="1">
      <c r="A114" s="28"/>
      <c r="B114" s="56"/>
      <c r="C114" s="57"/>
      <c r="D114" s="57"/>
      <c r="E114" s="57"/>
      <c r="F114" s="57"/>
      <c r="G114" s="57"/>
      <c r="H114" s="57"/>
      <c r="I114" s="57"/>
      <c r="J114" s="57"/>
      <c r="K114" s="57"/>
      <c r="L114" s="49"/>
      <c r="S114" s="28"/>
      <c r="T114" s="28"/>
      <c r="U114" s="28"/>
      <c r="V114" s="28"/>
      <c r="W114" s="28"/>
      <c r="X114" s="28"/>
      <c r="Y114" s="28"/>
      <c r="Z114" s="28"/>
      <c r="AA114" s="28"/>
      <c r="AB114" s="28"/>
      <c r="AC114" s="28"/>
      <c r="AD114" s="28"/>
      <c r="AE114" s="28"/>
    </row>
    <row r="115" s="2" customFormat="1" ht="24.96" customHeight="1">
      <c r="A115" s="28"/>
      <c r="B115" s="29"/>
      <c r="C115" s="19" t="s">
        <v>136</v>
      </c>
      <c r="D115" s="28"/>
      <c r="E115" s="28"/>
      <c r="F115" s="28"/>
      <c r="G115" s="28"/>
      <c r="H115" s="28"/>
      <c r="I115" s="28"/>
      <c r="J115" s="28"/>
      <c r="K115" s="28"/>
      <c r="L115" s="49"/>
      <c r="S115" s="28"/>
      <c r="T115" s="28"/>
      <c r="U115" s="28"/>
      <c r="V115" s="28"/>
      <c r="W115" s="28"/>
      <c r="X115" s="28"/>
      <c r="Y115" s="28"/>
      <c r="Z115" s="28"/>
      <c r="AA115" s="28"/>
      <c r="AB115" s="28"/>
      <c r="AC115" s="28"/>
      <c r="AD115" s="28"/>
      <c r="AE115" s="28"/>
    </row>
    <row r="116" s="2" customFormat="1" ht="6.96" customHeight="1">
      <c r="A116" s="28"/>
      <c r="B116" s="29"/>
      <c r="C116" s="28"/>
      <c r="D116" s="28"/>
      <c r="E116" s="28"/>
      <c r="F116" s="28"/>
      <c r="G116" s="28"/>
      <c r="H116" s="28"/>
      <c r="I116" s="28"/>
      <c r="J116" s="28"/>
      <c r="K116" s="28"/>
      <c r="L116" s="49"/>
      <c r="S116" s="28"/>
      <c r="T116" s="28"/>
      <c r="U116" s="28"/>
      <c r="V116" s="28"/>
      <c r="W116" s="28"/>
      <c r="X116" s="28"/>
      <c r="Y116" s="28"/>
      <c r="Z116" s="28"/>
      <c r="AA116" s="28"/>
      <c r="AB116" s="28"/>
      <c r="AC116" s="28"/>
      <c r="AD116" s="28"/>
      <c r="AE116" s="28"/>
    </row>
    <row r="117" s="2" customFormat="1" ht="12" customHeight="1">
      <c r="A117" s="28"/>
      <c r="B117" s="29"/>
      <c r="C117" s="25" t="s">
        <v>13</v>
      </c>
      <c r="D117" s="28"/>
      <c r="E117" s="28"/>
      <c r="F117" s="28"/>
      <c r="G117" s="28"/>
      <c r="H117" s="28"/>
      <c r="I117" s="28"/>
      <c r="J117" s="28"/>
      <c r="K117" s="28"/>
      <c r="L117" s="49"/>
      <c r="S117" s="28"/>
      <c r="T117" s="28"/>
      <c r="U117" s="28"/>
      <c r="V117" s="28"/>
      <c r="W117" s="28"/>
      <c r="X117" s="28"/>
      <c r="Y117" s="28"/>
      <c r="Z117" s="28"/>
      <c r="AA117" s="28"/>
      <c r="AB117" s="28"/>
      <c r="AC117" s="28"/>
      <c r="AD117" s="28"/>
      <c r="AE117" s="28"/>
    </row>
    <row r="118" s="2" customFormat="1" ht="16.5" customHeight="1">
      <c r="A118" s="28"/>
      <c r="B118" s="29"/>
      <c r="C118" s="28"/>
      <c r="D118" s="28"/>
      <c r="E118" s="116" t="str">
        <f>E7</f>
        <v>Dod.č.4_Modernizácia ZŠ P.Demitru_časť strecha</v>
      </c>
      <c r="F118" s="25"/>
      <c r="G118" s="25"/>
      <c r="H118" s="25"/>
      <c r="I118" s="28"/>
      <c r="J118" s="28"/>
      <c r="K118" s="28"/>
      <c r="L118" s="49"/>
      <c r="S118" s="28"/>
      <c r="T118" s="28"/>
      <c r="U118" s="28"/>
      <c r="V118" s="28"/>
      <c r="W118" s="28"/>
      <c r="X118" s="28"/>
      <c r="Y118" s="28"/>
      <c r="Z118" s="28"/>
      <c r="AA118" s="28"/>
      <c r="AB118" s="28"/>
      <c r="AC118" s="28"/>
      <c r="AD118" s="28"/>
      <c r="AE118" s="28"/>
    </row>
    <row r="119" s="2" customFormat="1" ht="12" customHeight="1">
      <c r="A119" s="28"/>
      <c r="B119" s="29"/>
      <c r="C119" s="25" t="s">
        <v>120</v>
      </c>
      <c r="D119" s="28"/>
      <c r="E119" s="28"/>
      <c r="F119" s="28"/>
      <c r="G119" s="28"/>
      <c r="H119" s="28"/>
      <c r="I119" s="28"/>
      <c r="J119" s="28"/>
      <c r="K119" s="28"/>
      <c r="L119" s="49"/>
      <c r="S119" s="28"/>
      <c r="T119" s="28"/>
      <c r="U119" s="28"/>
      <c r="V119" s="28"/>
      <c r="W119" s="28"/>
      <c r="X119" s="28"/>
      <c r="Y119" s="28"/>
      <c r="Z119" s="28"/>
      <c r="AA119" s="28"/>
      <c r="AB119" s="28"/>
      <c r="AC119" s="28"/>
      <c r="AD119" s="28"/>
      <c r="AE119" s="28"/>
    </row>
    <row r="120" s="2" customFormat="1" ht="16.5" customHeight="1">
      <c r="A120" s="28"/>
      <c r="B120" s="29"/>
      <c r="C120" s="28"/>
      <c r="D120" s="28"/>
      <c r="E120" s="61" t="str">
        <f>E9</f>
        <v>D1.1.2-D.1.2 - Stavebné úpravy</v>
      </c>
      <c r="F120" s="28"/>
      <c r="G120" s="28"/>
      <c r="H120" s="28"/>
      <c r="I120" s="28"/>
      <c r="J120" s="28"/>
      <c r="K120" s="28"/>
      <c r="L120" s="49"/>
      <c r="S120" s="28"/>
      <c r="T120" s="28"/>
      <c r="U120" s="28"/>
      <c r="V120" s="28"/>
      <c r="W120" s="28"/>
      <c r="X120" s="28"/>
      <c r="Y120" s="28"/>
      <c r="Z120" s="28"/>
      <c r="AA120" s="28"/>
      <c r="AB120" s="28"/>
      <c r="AC120" s="28"/>
      <c r="AD120" s="28"/>
      <c r="AE120" s="28"/>
    </row>
    <row r="121" s="2" customFormat="1" ht="6.96" customHeight="1">
      <c r="A121" s="28"/>
      <c r="B121" s="29"/>
      <c r="C121" s="28"/>
      <c r="D121" s="28"/>
      <c r="E121" s="28"/>
      <c r="F121" s="28"/>
      <c r="G121" s="28"/>
      <c r="H121" s="28"/>
      <c r="I121" s="28"/>
      <c r="J121" s="28"/>
      <c r="K121" s="28"/>
      <c r="L121" s="49"/>
      <c r="S121" s="28"/>
      <c r="T121" s="28"/>
      <c r="U121" s="28"/>
      <c r="V121" s="28"/>
      <c r="W121" s="28"/>
      <c r="X121" s="28"/>
      <c r="Y121" s="28"/>
      <c r="Z121" s="28"/>
      <c r="AA121" s="28"/>
      <c r="AB121" s="28"/>
      <c r="AC121" s="28"/>
      <c r="AD121" s="28"/>
      <c r="AE121" s="28"/>
    </row>
    <row r="122" s="2" customFormat="1" ht="12" customHeight="1">
      <c r="A122" s="28"/>
      <c r="B122" s="29"/>
      <c r="C122" s="25" t="s">
        <v>17</v>
      </c>
      <c r="D122" s="28"/>
      <c r="E122" s="28"/>
      <c r="F122" s="22" t="str">
        <f>F12</f>
        <v>Trenčín</v>
      </c>
      <c r="G122" s="28"/>
      <c r="H122" s="28"/>
      <c r="I122" s="25" t="s">
        <v>19</v>
      </c>
      <c r="J122" s="63" t="str">
        <f>IF(J12="","",J12)</f>
        <v>2. 12. 2022</v>
      </c>
      <c r="K122" s="28"/>
      <c r="L122" s="49"/>
      <c r="S122" s="28"/>
      <c r="T122" s="28"/>
      <c r="U122" s="28"/>
      <c r="V122" s="28"/>
      <c r="W122" s="28"/>
      <c r="X122" s="28"/>
      <c r="Y122" s="28"/>
      <c r="Z122" s="28"/>
      <c r="AA122" s="28"/>
      <c r="AB122" s="28"/>
      <c r="AC122" s="28"/>
      <c r="AD122" s="28"/>
      <c r="AE122" s="28"/>
    </row>
    <row r="123" s="2" customFormat="1" ht="6.96" customHeight="1">
      <c r="A123" s="28"/>
      <c r="B123" s="29"/>
      <c r="C123" s="28"/>
      <c r="D123" s="28"/>
      <c r="E123" s="28"/>
      <c r="F123" s="28"/>
      <c r="G123" s="28"/>
      <c r="H123" s="28"/>
      <c r="I123" s="28"/>
      <c r="J123" s="28"/>
      <c r="K123" s="28"/>
      <c r="L123" s="49"/>
      <c r="S123" s="28"/>
      <c r="T123" s="28"/>
      <c r="U123" s="28"/>
      <c r="V123" s="28"/>
      <c r="W123" s="28"/>
      <c r="X123" s="28"/>
      <c r="Y123" s="28"/>
      <c r="Z123" s="28"/>
      <c r="AA123" s="28"/>
      <c r="AB123" s="28"/>
      <c r="AC123" s="28"/>
      <c r="AD123" s="28"/>
      <c r="AE123" s="28"/>
    </row>
    <row r="124" s="2" customFormat="1" ht="54.45" customHeight="1">
      <c r="A124" s="28"/>
      <c r="B124" s="29"/>
      <c r="C124" s="25" t="s">
        <v>21</v>
      </c>
      <c r="D124" s="28"/>
      <c r="E124" s="28"/>
      <c r="F124" s="22" t="str">
        <f>E15</f>
        <v>Mesto Trenčín, Mierové námestie 2, 911 64 Trenčín</v>
      </c>
      <c r="G124" s="28"/>
      <c r="H124" s="28"/>
      <c r="I124" s="25" t="s">
        <v>27</v>
      </c>
      <c r="J124" s="26" t="str">
        <f>E21</f>
        <v>STAVOKOV PROJEKT s.r.o., Brnianska 10, 911 05 Tren</v>
      </c>
      <c r="K124" s="28"/>
      <c r="L124" s="49"/>
      <c r="S124" s="28"/>
      <c r="T124" s="28"/>
      <c r="U124" s="28"/>
      <c r="V124" s="28"/>
      <c r="W124" s="28"/>
      <c r="X124" s="28"/>
      <c r="Y124" s="28"/>
      <c r="Z124" s="28"/>
      <c r="AA124" s="28"/>
      <c r="AB124" s="28"/>
      <c r="AC124" s="28"/>
      <c r="AD124" s="28"/>
      <c r="AE124" s="28"/>
    </row>
    <row r="125" s="2" customFormat="1" ht="15.15" customHeight="1">
      <c r="A125" s="28"/>
      <c r="B125" s="29"/>
      <c r="C125" s="25" t="s">
        <v>25</v>
      </c>
      <c r="D125" s="28"/>
      <c r="E125" s="28"/>
      <c r="F125" s="22" t="str">
        <f>IF(E18="","",E18)</f>
        <v>Adifex a.s.</v>
      </c>
      <c r="G125" s="28"/>
      <c r="H125" s="28"/>
      <c r="I125" s="25" t="s">
        <v>30</v>
      </c>
      <c r="J125" s="26" t="str">
        <f>E24</f>
        <v xml:space="preserve"> </v>
      </c>
      <c r="K125" s="28"/>
      <c r="L125" s="49"/>
      <c r="S125" s="28"/>
      <c r="T125" s="28"/>
      <c r="U125" s="28"/>
      <c r="V125" s="28"/>
      <c r="W125" s="28"/>
      <c r="X125" s="28"/>
      <c r="Y125" s="28"/>
      <c r="Z125" s="28"/>
      <c r="AA125" s="28"/>
      <c r="AB125" s="28"/>
      <c r="AC125" s="28"/>
      <c r="AD125" s="28"/>
      <c r="AE125" s="28"/>
    </row>
    <row r="126" s="2" customFormat="1" ht="10.32" customHeight="1">
      <c r="A126" s="28"/>
      <c r="B126" s="29"/>
      <c r="C126" s="28"/>
      <c r="D126" s="28"/>
      <c r="E126" s="28"/>
      <c r="F126" s="28"/>
      <c r="G126" s="28"/>
      <c r="H126" s="28"/>
      <c r="I126" s="28"/>
      <c r="J126" s="28"/>
      <c r="K126" s="28"/>
      <c r="L126" s="49"/>
      <c r="S126" s="28"/>
      <c r="T126" s="28"/>
      <c r="U126" s="28"/>
      <c r="V126" s="28"/>
      <c r="W126" s="28"/>
      <c r="X126" s="28"/>
      <c r="Y126" s="28"/>
      <c r="Z126" s="28"/>
      <c r="AA126" s="28"/>
      <c r="AB126" s="28"/>
      <c r="AC126" s="28"/>
      <c r="AD126" s="28"/>
      <c r="AE126" s="28"/>
    </row>
    <row r="127" s="11" customFormat="1" ht="29.28" customHeight="1">
      <c r="A127" s="146"/>
      <c r="B127" s="147"/>
      <c r="C127" s="148" t="s">
        <v>137</v>
      </c>
      <c r="D127" s="149" t="s">
        <v>58</v>
      </c>
      <c r="E127" s="149" t="s">
        <v>54</v>
      </c>
      <c r="F127" s="149" t="s">
        <v>55</v>
      </c>
      <c r="G127" s="149" t="s">
        <v>138</v>
      </c>
      <c r="H127" s="149" t="s">
        <v>139</v>
      </c>
      <c r="I127" s="149" t="s">
        <v>140</v>
      </c>
      <c r="J127" s="150" t="s">
        <v>124</v>
      </c>
      <c r="K127" s="151" t="s">
        <v>141</v>
      </c>
      <c r="L127" s="152"/>
      <c r="M127" s="80" t="s">
        <v>1</v>
      </c>
      <c r="N127" s="81" t="s">
        <v>37</v>
      </c>
      <c r="O127" s="81" t="s">
        <v>142</v>
      </c>
      <c r="P127" s="81" t="s">
        <v>143</v>
      </c>
      <c r="Q127" s="81" t="s">
        <v>144</v>
      </c>
      <c r="R127" s="81" t="s">
        <v>145</v>
      </c>
      <c r="S127" s="81" t="s">
        <v>146</v>
      </c>
      <c r="T127" s="82" t="s">
        <v>147</v>
      </c>
      <c r="U127" s="146"/>
      <c r="V127" s="146"/>
      <c r="W127" s="146"/>
      <c r="X127" s="146"/>
      <c r="Y127" s="146"/>
      <c r="Z127" s="146"/>
      <c r="AA127" s="146"/>
      <c r="AB127" s="146"/>
      <c r="AC127" s="146"/>
      <c r="AD127" s="146"/>
      <c r="AE127" s="146"/>
    </row>
    <row r="128" s="2" customFormat="1" ht="22.8" customHeight="1">
      <c r="A128" s="28"/>
      <c r="B128" s="29"/>
      <c r="C128" s="87" t="s">
        <v>125</v>
      </c>
      <c r="D128" s="28"/>
      <c r="E128" s="28"/>
      <c r="F128" s="28"/>
      <c r="G128" s="28"/>
      <c r="H128" s="28"/>
      <c r="I128" s="28"/>
      <c r="J128" s="153">
        <f>BK128</f>
        <v>1185429.0800000001</v>
      </c>
      <c r="K128" s="28"/>
      <c r="L128" s="29"/>
      <c r="M128" s="83"/>
      <c r="N128" s="67"/>
      <c r="O128" s="84"/>
      <c r="P128" s="154">
        <f>P129+P134+P162+P168</f>
        <v>634.45507999999995</v>
      </c>
      <c r="Q128" s="84"/>
      <c r="R128" s="154">
        <f>R129+R134+R162+R168</f>
        <v>0.80940919999999994</v>
      </c>
      <c r="S128" s="84"/>
      <c r="T128" s="155">
        <f>T129+T134+T162+T168</f>
        <v>0</v>
      </c>
      <c r="U128" s="28"/>
      <c r="V128" s="28"/>
      <c r="W128" s="28"/>
      <c r="X128" s="28"/>
      <c r="Y128" s="28"/>
      <c r="Z128" s="28"/>
      <c r="AA128" s="28"/>
      <c r="AB128" s="28"/>
      <c r="AC128" s="28"/>
      <c r="AD128" s="28"/>
      <c r="AE128" s="28"/>
      <c r="AT128" s="15" t="s">
        <v>72</v>
      </c>
      <c r="AU128" s="15" t="s">
        <v>126</v>
      </c>
      <c r="BK128" s="156">
        <f>BK129+BK134+BK162+BK168</f>
        <v>1185429.0800000001</v>
      </c>
    </row>
    <row r="129" s="12" customFormat="1" ht="25.92" customHeight="1">
      <c r="A129" s="12"/>
      <c r="B129" s="157"/>
      <c r="C129" s="12"/>
      <c r="D129" s="158" t="s">
        <v>72</v>
      </c>
      <c r="E129" s="159" t="s">
        <v>148</v>
      </c>
      <c r="F129" s="159" t="s">
        <v>329</v>
      </c>
      <c r="G129" s="12"/>
      <c r="H129" s="12"/>
      <c r="I129" s="12"/>
      <c r="J129" s="160">
        <f>BK129</f>
        <v>30610</v>
      </c>
      <c r="K129" s="12"/>
      <c r="L129" s="157"/>
      <c r="M129" s="161"/>
      <c r="N129" s="162"/>
      <c r="O129" s="162"/>
      <c r="P129" s="163">
        <f>P130</f>
        <v>0</v>
      </c>
      <c r="Q129" s="162"/>
      <c r="R129" s="163">
        <f>R130</f>
        <v>0</v>
      </c>
      <c r="S129" s="162"/>
      <c r="T129" s="164">
        <f>T130</f>
        <v>0</v>
      </c>
      <c r="U129" s="12"/>
      <c r="V129" s="12"/>
      <c r="W129" s="12"/>
      <c r="X129" s="12"/>
      <c r="Y129" s="12"/>
      <c r="Z129" s="12"/>
      <c r="AA129" s="12"/>
      <c r="AB129" s="12"/>
      <c r="AC129" s="12"/>
      <c r="AD129" s="12"/>
      <c r="AE129" s="12"/>
      <c r="AR129" s="158" t="s">
        <v>81</v>
      </c>
      <c r="AT129" s="165" t="s">
        <v>72</v>
      </c>
      <c r="AU129" s="165" t="s">
        <v>73</v>
      </c>
      <c r="AY129" s="158" t="s">
        <v>149</v>
      </c>
      <c r="BK129" s="166">
        <f>BK130</f>
        <v>30610</v>
      </c>
    </row>
    <row r="130" s="12" customFormat="1" ht="22.8" customHeight="1">
      <c r="A130" s="12"/>
      <c r="B130" s="157"/>
      <c r="C130" s="12"/>
      <c r="D130" s="158" t="s">
        <v>72</v>
      </c>
      <c r="E130" s="181" t="s">
        <v>188</v>
      </c>
      <c r="F130" s="181" t="s">
        <v>189</v>
      </c>
      <c r="G130" s="12"/>
      <c r="H130" s="12"/>
      <c r="I130" s="12"/>
      <c r="J130" s="182">
        <f>BK130</f>
        <v>30610</v>
      </c>
      <c r="K130" s="12"/>
      <c r="L130" s="157"/>
      <c r="M130" s="161"/>
      <c r="N130" s="162"/>
      <c r="O130" s="162"/>
      <c r="P130" s="163">
        <f>SUM(P131:P133)</f>
        <v>0</v>
      </c>
      <c r="Q130" s="162"/>
      <c r="R130" s="163">
        <f>SUM(R131:R133)</f>
        <v>0</v>
      </c>
      <c r="S130" s="162"/>
      <c r="T130" s="164">
        <f>SUM(T131:T133)</f>
        <v>0</v>
      </c>
      <c r="U130" s="12"/>
      <c r="V130" s="12"/>
      <c r="W130" s="12"/>
      <c r="X130" s="12"/>
      <c r="Y130" s="12"/>
      <c r="Z130" s="12"/>
      <c r="AA130" s="12"/>
      <c r="AB130" s="12"/>
      <c r="AC130" s="12"/>
      <c r="AD130" s="12"/>
      <c r="AE130" s="12"/>
      <c r="AR130" s="158" t="s">
        <v>81</v>
      </c>
      <c r="AT130" s="165" t="s">
        <v>72</v>
      </c>
      <c r="AU130" s="165" t="s">
        <v>81</v>
      </c>
      <c r="AY130" s="158" t="s">
        <v>149</v>
      </c>
      <c r="BK130" s="166">
        <f>SUM(BK131:BK133)</f>
        <v>30610</v>
      </c>
    </row>
    <row r="131" s="2" customFormat="1" ht="16.5" customHeight="1">
      <c r="A131" s="28"/>
      <c r="B131" s="167"/>
      <c r="C131" s="168" t="s">
        <v>81</v>
      </c>
      <c r="D131" s="168" t="s">
        <v>151</v>
      </c>
      <c r="E131" s="169" t="s">
        <v>330</v>
      </c>
      <c r="F131" s="170" t="s">
        <v>331</v>
      </c>
      <c r="G131" s="171" t="s">
        <v>154</v>
      </c>
      <c r="H131" s="172">
        <v>6500</v>
      </c>
      <c r="I131" s="173">
        <v>1.46</v>
      </c>
      <c r="J131" s="173">
        <f>ROUND(I131*H131,2)</f>
        <v>9490</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156</v>
      </c>
      <c r="AY131" s="15" t="s">
        <v>149</v>
      </c>
      <c r="BE131" s="180">
        <f>IF(N131="základná",J131,0)</f>
        <v>0</v>
      </c>
      <c r="BF131" s="180">
        <f>IF(N131="znížená",J131,0)</f>
        <v>9490</v>
      </c>
      <c r="BG131" s="180">
        <f>IF(N131="zákl. prenesená",J131,0)</f>
        <v>0</v>
      </c>
      <c r="BH131" s="180">
        <f>IF(N131="zníž. prenesená",J131,0)</f>
        <v>0</v>
      </c>
      <c r="BI131" s="180">
        <f>IF(N131="nulová",J131,0)</f>
        <v>0</v>
      </c>
      <c r="BJ131" s="15" t="s">
        <v>156</v>
      </c>
      <c r="BK131" s="180">
        <f>ROUND(I131*H131,2)</f>
        <v>9490</v>
      </c>
      <c r="BL131" s="15" t="s">
        <v>155</v>
      </c>
      <c r="BM131" s="179" t="s">
        <v>156</v>
      </c>
    </row>
    <row r="132" s="2" customFormat="1" ht="16.5" customHeight="1">
      <c r="A132" s="28"/>
      <c r="B132" s="167"/>
      <c r="C132" s="168" t="s">
        <v>156</v>
      </c>
      <c r="D132" s="168" t="s">
        <v>151</v>
      </c>
      <c r="E132" s="169" t="s">
        <v>332</v>
      </c>
      <c r="F132" s="170" t="s">
        <v>333</v>
      </c>
      <c r="G132" s="171" t="s">
        <v>154</v>
      </c>
      <c r="H132" s="172">
        <v>7000</v>
      </c>
      <c r="I132" s="173">
        <v>1.94</v>
      </c>
      <c r="J132" s="173">
        <f>ROUND(I132*H132,2)</f>
        <v>13580</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156</v>
      </c>
      <c r="AY132" s="15" t="s">
        <v>149</v>
      </c>
      <c r="BE132" s="180">
        <f>IF(N132="základná",J132,0)</f>
        <v>0</v>
      </c>
      <c r="BF132" s="180">
        <f>IF(N132="znížená",J132,0)</f>
        <v>13580</v>
      </c>
      <c r="BG132" s="180">
        <f>IF(N132="zákl. prenesená",J132,0)</f>
        <v>0</v>
      </c>
      <c r="BH132" s="180">
        <f>IF(N132="zníž. prenesená",J132,0)</f>
        <v>0</v>
      </c>
      <c r="BI132" s="180">
        <f>IF(N132="nulová",J132,0)</f>
        <v>0</v>
      </c>
      <c r="BJ132" s="15" t="s">
        <v>156</v>
      </c>
      <c r="BK132" s="180">
        <f>ROUND(I132*H132,2)</f>
        <v>13580</v>
      </c>
      <c r="BL132" s="15" t="s">
        <v>155</v>
      </c>
      <c r="BM132" s="179" t="s">
        <v>155</v>
      </c>
    </row>
    <row r="133" s="2" customFormat="1" ht="21.75" customHeight="1">
      <c r="A133" s="28"/>
      <c r="B133" s="167"/>
      <c r="C133" s="168" t="s">
        <v>194</v>
      </c>
      <c r="D133" s="168" t="s">
        <v>151</v>
      </c>
      <c r="E133" s="169" t="s">
        <v>334</v>
      </c>
      <c r="F133" s="170" t="s">
        <v>335</v>
      </c>
      <c r="G133" s="171" t="s">
        <v>154</v>
      </c>
      <c r="H133" s="172">
        <v>6500</v>
      </c>
      <c r="I133" s="173">
        <v>1.1599999999999999</v>
      </c>
      <c r="J133" s="173">
        <f>ROUND(I133*H133,2)</f>
        <v>7540</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156</v>
      </c>
      <c r="AY133" s="15" t="s">
        <v>149</v>
      </c>
      <c r="BE133" s="180">
        <f>IF(N133="základná",J133,0)</f>
        <v>0</v>
      </c>
      <c r="BF133" s="180">
        <f>IF(N133="znížená",J133,0)</f>
        <v>7540</v>
      </c>
      <c r="BG133" s="180">
        <f>IF(N133="zákl. prenesená",J133,0)</f>
        <v>0</v>
      </c>
      <c r="BH133" s="180">
        <f>IF(N133="zníž. prenesená",J133,0)</f>
        <v>0</v>
      </c>
      <c r="BI133" s="180">
        <f>IF(N133="nulová",J133,0)</f>
        <v>0</v>
      </c>
      <c r="BJ133" s="15" t="s">
        <v>156</v>
      </c>
      <c r="BK133" s="180">
        <f>ROUND(I133*H133,2)</f>
        <v>7540</v>
      </c>
      <c r="BL133" s="15" t="s">
        <v>155</v>
      </c>
      <c r="BM133" s="179" t="s">
        <v>198</v>
      </c>
    </row>
    <row r="134" s="12" customFormat="1" ht="25.92" customHeight="1">
      <c r="A134" s="12"/>
      <c r="B134" s="157"/>
      <c r="C134" s="12"/>
      <c r="D134" s="158" t="s">
        <v>72</v>
      </c>
      <c r="E134" s="159" t="s">
        <v>237</v>
      </c>
      <c r="F134" s="159" t="s">
        <v>238</v>
      </c>
      <c r="G134" s="12"/>
      <c r="H134" s="12"/>
      <c r="I134" s="12"/>
      <c r="J134" s="160">
        <f>BK134</f>
        <v>1025912.98</v>
      </c>
      <c r="K134" s="12"/>
      <c r="L134" s="157"/>
      <c r="M134" s="161"/>
      <c r="N134" s="162"/>
      <c r="O134" s="162"/>
      <c r="P134" s="163">
        <f>P135+P138+P141+P158</f>
        <v>214.91989999999998</v>
      </c>
      <c r="Q134" s="162"/>
      <c r="R134" s="163">
        <f>R135+R138+R141+R158</f>
        <v>0.052700000000000004</v>
      </c>
      <c r="S134" s="162"/>
      <c r="T134" s="164">
        <f>T135+T138+T141+T158</f>
        <v>0</v>
      </c>
      <c r="U134" s="12"/>
      <c r="V134" s="12"/>
      <c r="W134" s="12"/>
      <c r="X134" s="12"/>
      <c r="Y134" s="12"/>
      <c r="Z134" s="12"/>
      <c r="AA134" s="12"/>
      <c r="AB134" s="12"/>
      <c r="AC134" s="12"/>
      <c r="AD134" s="12"/>
      <c r="AE134" s="12"/>
      <c r="AR134" s="158" t="s">
        <v>81</v>
      </c>
      <c r="AT134" s="165" t="s">
        <v>72</v>
      </c>
      <c r="AU134" s="165" t="s">
        <v>73</v>
      </c>
      <c r="AY134" s="158" t="s">
        <v>149</v>
      </c>
      <c r="BK134" s="166">
        <f>BK135+BK138+BK141+BK158</f>
        <v>1025912.98</v>
      </c>
    </row>
    <row r="135" s="12" customFormat="1" ht="22.8" customHeight="1">
      <c r="A135" s="12"/>
      <c r="B135" s="157"/>
      <c r="C135" s="12"/>
      <c r="D135" s="158" t="s">
        <v>72</v>
      </c>
      <c r="E135" s="181" t="s">
        <v>239</v>
      </c>
      <c r="F135" s="181" t="s">
        <v>336</v>
      </c>
      <c r="G135" s="12"/>
      <c r="H135" s="12"/>
      <c r="I135" s="12"/>
      <c r="J135" s="182">
        <f>BK135</f>
        <v>3171.77</v>
      </c>
      <c r="K135" s="12"/>
      <c r="L135" s="157"/>
      <c r="M135" s="161"/>
      <c r="N135" s="162"/>
      <c r="O135" s="162"/>
      <c r="P135" s="163">
        <f>SUM(P136:P137)</f>
        <v>0</v>
      </c>
      <c r="Q135" s="162"/>
      <c r="R135" s="163">
        <f>SUM(R136:R137)</f>
        <v>0</v>
      </c>
      <c r="S135" s="162"/>
      <c r="T135" s="164">
        <f>SUM(T136:T137)</f>
        <v>0</v>
      </c>
      <c r="U135" s="12"/>
      <c r="V135" s="12"/>
      <c r="W135" s="12"/>
      <c r="X135" s="12"/>
      <c r="Y135" s="12"/>
      <c r="Z135" s="12"/>
      <c r="AA135" s="12"/>
      <c r="AB135" s="12"/>
      <c r="AC135" s="12"/>
      <c r="AD135" s="12"/>
      <c r="AE135" s="12"/>
      <c r="AR135" s="158" t="s">
        <v>81</v>
      </c>
      <c r="AT135" s="165" t="s">
        <v>72</v>
      </c>
      <c r="AU135" s="165" t="s">
        <v>81</v>
      </c>
      <c r="AY135" s="158" t="s">
        <v>149</v>
      </c>
      <c r="BK135" s="166">
        <f>SUM(BK136:BK137)</f>
        <v>3171.77</v>
      </c>
    </row>
    <row r="136" s="2" customFormat="1" ht="16.5" customHeight="1">
      <c r="A136" s="28"/>
      <c r="B136" s="167"/>
      <c r="C136" s="168" t="s">
        <v>155</v>
      </c>
      <c r="D136" s="168" t="s">
        <v>151</v>
      </c>
      <c r="E136" s="169" t="s">
        <v>337</v>
      </c>
      <c r="F136" s="170" t="s">
        <v>338</v>
      </c>
      <c r="G136" s="171" t="s">
        <v>154</v>
      </c>
      <c r="H136" s="172">
        <v>215</v>
      </c>
      <c r="I136" s="173">
        <v>14.07</v>
      </c>
      <c r="J136" s="173">
        <f>ROUND(I136*H136,2)</f>
        <v>3025.0500000000002</v>
      </c>
      <c r="K136" s="174"/>
      <c r="L136" s="29"/>
      <c r="M136" s="175" t="s">
        <v>1</v>
      </c>
      <c r="N136" s="176" t="s">
        <v>39</v>
      </c>
      <c r="O136" s="177">
        <v>0</v>
      </c>
      <c r="P136" s="177">
        <f>O136*H136</f>
        <v>0</v>
      </c>
      <c r="Q136" s="177">
        <v>0</v>
      </c>
      <c r="R136" s="177">
        <f>Q136*H136</f>
        <v>0</v>
      </c>
      <c r="S136" s="177">
        <v>0</v>
      </c>
      <c r="T136" s="178">
        <f>S136*H136</f>
        <v>0</v>
      </c>
      <c r="U136" s="28"/>
      <c r="V136" s="28"/>
      <c r="W136" s="28"/>
      <c r="X136" s="28"/>
      <c r="Y136" s="28"/>
      <c r="Z136" s="28"/>
      <c r="AA136" s="28"/>
      <c r="AB136" s="28"/>
      <c r="AC136" s="28"/>
      <c r="AD136" s="28"/>
      <c r="AE136" s="28"/>
      <c r="AR136" s="179" t="s">
        <v>155</v>
      </c>
      <c r="AT136" s="179" t="s">
        <v>151</v>
      </c>
      <c r="AU136" s="179" t="s">
        <v>156</v>
      </c>
      <c r="AY136" s="15" t="s">
        <v>149</v>
      </c>
      <c r="BE136" s="180">
        <f>IF(N136="základná",J136,0)</f>
        <v>0</v>
      </c>
      <c r="BF136" s="180">
        <f>IF(N136="znížená",J136,0)</f>
        <v>3025.0500000000002</v>
      </c>
      <c r="BG136" s="180">
        <f>IF(N136="zákl. prenesená",J136,0)</f>
        <v>0</v>
      </c>
      <c r="BH136" s="180">
        <f>IF(N136="zníž. prenesená",J136,0)</f>
        <v>0</v>
      </c>
      <c r="BI136" s="180">
        <f>IF(N136="nulová",J136,0)</f>
        <v>0</v>
      </c>
      <c r="BJ136" s="15" t="s">
        <v>156</v>
      </c>
      <c r="BK136" s="180">
        <f>ROUND(I136*H136,2)</f>
        <v>3025.0500000000002</v>
      </c>
      <c r="BL136" s="15" t="s">
        <v>155</v>
      </c>
      <c r="BM136" s="179" t="s">
        <v>201</v>
      </c>
    </row>
    <row r="137" s="2" customFormat="1" ht="24.15" customHeight="1">
      <c r="A137" s="28"/>
      <c r="B137" s="167"/>
      <c r="C137" s="168" t="s">
        <v>202</v>
      </c>
      <c r="D137" s="168" t="s">
        <v>151</v>
      </c>
      <c r="E137" s="169" t="s">
        <v>339</v>
      </c>
      <c r="F137" s="170" t="s">
        <v>340</v>
      </c>
      <c r="G137" s="171" t="s">
        <v>262</v>
      </c>
      <c r="H137" s="172">
        <v>30.251000000000001</v>
      </c>
      <c r="I137" s="173">
        <v>4.8499999999999996</v>
      </c>
      <c r="J137" s="173">
        <f>ROUND(I137*H137,2)</f>
        <v>146.72</v>
      </c>
      <c r="K137" s="174"/>
      <c r="L137" s="29"/>
      <c r="M137" s="175" t="s">
        <v>1</v>
      </c>
      <c r="N137" s="176" t="s">
        <v>39</v>
      </c>
      <c r="O137" s="177">
        <v>0</v>
      </c>
      <c r="P137" s="177">
        <f>O137*H137</f>
        <v>0</v>
      </c>
      <c r="Q137" s="177">
        <v>0</v>
      </c>
      <c r="R137" s="177">
        <f>Q137*H137</f>
        <v>0</v>
      </c>
      <c r="S137" s="177">
        <v>0</v>
      </c>
      <c r="T137" s="178">
        <f>S137*H137</f>
        <v>0</v>
      </c>
      <c r="U137" s="28"/>
      <c r="V137" s="28"/>
      <c r="W137" s="28"/>
      <c r="X137" s="28"/>
      <c r="Y137" s="28"/>
      <c r="Z137" s="28"/>
      <c r="AA137" s="28"/>
      <c r="AB137" s="28"/>
      <c r="AC137" s="28"/>
      <c r="AD137" s="28"/>
      <c r="AE137" s="28"/>
      <c r="AR137" s="179" t="s">
        <v>155</v>
      </c>
      <c r="AT137" s="179" t="s">
        <v>151</v>
      </c>
      <c r="AU137" s="179" t="s">
        <v>156</v>
      </c>
      <c r="AY137" s="15" t="s">
        <v>149</v>
      </c>
      <c r="BE137" s="180">
        <f>IF(N137="základná",J137,0)</f>
        <v>0</v>
      </c>
      <c r="BF137" s="180">
        <f>IF(N137="znížená",J137,0)</f>
        <v>146.72</v>
      </c>
      <c r="BG137" s="180">
        <f>IF(N137="zákl. prenesená",J137,0)</f>
        <v>0</v>
      </c>
      <c r="BH137" s="180">
        <f>IF(N137="zníž. prenesená",J137,0)</f>
        <v>0</v>
      </c>
      <c r="BI137" s="180">
        <f>IF(N137="nulová",J137,0)</f>
        <v>0</v>
      </c>
      <c r="BJ137" s="15" t="s">
        <v>156</v>
      </c>
      <c r="BK137" s="180">
        <f>ROUND(I137*H137,2)</f>
        <v>146.72</v>
      </c>
      <c r="BL137" s="15" t="s">
        <v>155</v>
      </c>
      <c r="BM137" s="179" t="s">
        <v>205</v>
      </c>
    </row>
    <row r="138" s="12" customFormat="1" ht="22.8" customHeight="1">
      <c r="A138" s="12"/>
      <c r="B138" s="157"/>
      <c r="C138" s="12"/>
      <c r="D138" s="158" t="s">
        <v>72</v>
      </c>
      <c r="E138" s="181" t="s">
        <v>245</v>
      </c>
      <c r="F138" s="181" t="s">
        <v>246</v>
      </c>
      <c r="G138" s="12"/>
      <c r="H138" s="12"/>
      <c r="I138" s="12"/>
      <c r="J138" s="182">
        <f>BK138</f>
        <v>1299.97</v>
      </c>
      <c r="K138" s="12"/>
      <c r="L138" s="157"/>
      <c r="M138" s="161"/>
      <c r="N138" s="162"/>
      <c r="O138" s="162"/>
      <c r="P138" s="163">
        <f>SUM(P139:P140)</f>
        <v>0</v>
      </c>
      <c r="Q138" s="162"/>
      <c r="R138" s="163">
        <f>SUM(R139:R140)</f>
        <v>0</v>
      </c>
      <c r="S138" s="162"/>
      <c r="T138" s="164">
        <f>SUM(T139:T140)</f>
        <v>0</v>
      </c>
      <c r="U138" s="12"/>
      <c r="V138" s="12"/>
      <c r="W138" s="12"/>
      <c r="X138" s="12"/>
      <c r="Y138" s="12"/>
      <c r="Z138" s="12"/>
      <c r="AA138" s="12"/>
      <c r="AB138" s="12"/>
      <c r="AC138" s="12"/>
      <c r="AD138" s="12"/>
      <c r="AE138" s="12"/>
      <c r="AR138" s="158" t="s">
        <v>81</v>
      </c>
      <c r="AT138" s="165" t="s">
        <v>72</v>
      </c>
      <c r="AU138" s="165" t="s">
        <v>81</v>
      </c>
      <c r="AY138" s="158" t="s">
        <v>149</v>
      </c>
      <c r="BK138" s="166">
        <f>SUM(BK139:BK140)</f>
        <v>1299.97</v>
      </c>
    </row>
    <row r="139" s="2" customFormat="1" ht="21.75" customHeight="1">
      <c r="A139" s="28"/>
      <c r="B139" s="167"/>
      <c r="C139" s="168" t="s">
        <v>198</v>
      </c>
      <c r="D139" s="168" t="s">
        <v>151</v>
      </c>
      <c r="E139" s="169" t="s">
        <v>341</v>
      </c>
      <c r="F139" s="170" t="s">
        <v>342</v>
      </c>
      <c r="G139" s="171" t="s">
        <v>161</v>
      </c>
      <c r="H139" s="172">
        <v>36</v>
      </c>
      <c r="I139" s="173">
        <v>34.439999999999998</v>
      </c>
      <c r="J139" s="173">
        <f>ROUND(I139*H139,2)</f>
        <v>1239.8399999999999</v>
      </c>
      <c r="K139" s="174"/>
      <c r="L139" s="29"/>
      <c r="M139" s="175" t="s">
        <v>1</v>
      </c>
      <c r="N139" s="176" t="s">
        <v>39</v>
      </c>
      <c r="O139" s="177">
        <v>0</v>
      </c>
      <c r="P139" s="177">
        <f>O139*H139</f>
        <v>0</v>
      </c>
      <c r="Q139" s="177">
        <v>0</v>
      </c>
      <c r="R139" s="177">
        <f>Q139*H139</f>
        <v>0</v>
      </c>
      <c r="S139" s="177">
        <v>0</v>
      </c>
      <c r="T139" s="178">
        <f>S139*H139</f>
        <v>0</v>
      </c>
      <c r="U139" s="28"/>
      <c r="V139" s="28"/>
      <c r="W139" s="28"/>
      <c r="X139" s="28"/>
      <c r="Y139" s="28"/>
      <c r="Z139" s="28"/>
      <c r="AA139" s="28"/>
      <c r="AB139" s="28"/>
      <c r="AC139" s="28"/>
      <c r="AD139" s="28"/>
      <c r="AE139" s="28"/>
      <c r="AR139" s="179" t="s">
        <v>155</v>
      </c>
      <c r="AT139" s="179" t="s">
        <v>151</v>
      </c>
      <c r="AU139" s="179" t="s">
        <v>156</v>
      </c>
      <c r="AY139" s="15" t="s">
        <v>149</v>
      </c>
      <c r="BE139" s="180">
        <f>IF(N139="základná",J139,0)</f>
        <v>0</v>
      </c>
      <c r="BF139" s="180">
        <f>IF(N139="znížená",J139,0)</f>
        <v>1239.8399999999999</v>
      </c>
      <c r="BG139" s="180">
        <f>IF(N139="zákl. prenesená",J139,0)</f>
        <v>0</v>
      </c>
      <c r="BH139" s="180">
        <f>IF(N139="zníž. prenesená",J139,0)</f>
        <v>0</v>
      </c>
      <c r="BI139" s="180">
        <f>IF(N139="nulová",J139,0)</f>
        <v>0</v>
      </c>
      <c r="BJ139" s="15" t="s">
        <v>156</v>
      </c>
      <c r="BK139" s="180">
        <f>ROUND(I139*H139,2)</f>
        <v>1239.8399999999999</v>
      </c>
      <c r="BL139" s="15" t="s">
        <v>155</v>
      </c>
      <c r="BM139" s="179" t="s">
        <v>208</v>
      </c>
    </row>
    <row r="140" s="2" customFormat="1" ht="24.15" customHeight="1">
      <c r="A140" s="28"/>
      <c r="B140" s="167"/>
      <c r="C140" s="168" t="s">
        <v>209</v>
      </c>
      <c r="D140" s="168" t="s">
        <v>151</v>
      </c>
      <c r="E140" s="169" t="s">
        <v>343</v>
      </c>
      <c r="F140" s="170" t="s">
        <v>344</v>
      </c>
      <c r="G140" s="171" t="s">
        <v>262</v>
      </c>
      <c r="H140" s="172">
        <v>12.398</v>
      </c>
      <c r="I140" s="173">
        <v>4.8499999999999996</v>
      </c>
      <c r="J140" s="173">
        <f>ROUND(I140*H140,2)</f>
        <v>60.130000000000003</v>
      </c>
      <c r="K140" s="174"/>
      <c r="L140" s="29"/>
      <c r="M140" s="175" t="s">
        <v>1</v>
      </c>
      <c r="N140" s="176" t="s">
        <v>39</v>
      </c>
      <c r="O140" s="177">
        <v>0</v>
      </c>
      <c r="P140" s="177">
        <f>O140*H140</f>
        <v>0</v>
      </c>
      <c r="Q140" s="177">
        <v>0</v>
      </c>
      <c r="R140" s="177">
        <f>Q140*H140</f>
        <v>0</v>
      </c>
      <c r="S140" s="177">
        <v>0</v>
      </c>
      <c r="T140" s="178">
        <f>S140*H140</f>
        <v>0</v>
      </c>
      <c r="U140" s="28"/>
      <c r="V140" s="28"/>
      <c r="W140" s="28"/>
      <c r="X140" s="28"/>
      <c r="Y140" s="28"/>
      <c r="Z140" s="28"/>
      <c r="AA140" s="28"/>
      <c r="AB140" s="28"/>
      <c r="AC140" s="28"/>
      <c r="AD140" s="28"/>
      <c r="AE140" s="28"/>
      <c r="AR140" s="179" t="s">
        <v>155</v>
      </c>
      <c r="AT140" s="179" t="s">
        <v>151</v>
      </c>
      <c r="AU140" s="179" t="s">
        <v>156</v>
      </c>
      <c r="AY140" s="15" t="s">
        <v>149</v>
      </c>
      <c r="BE140" s="180">
        <f>IF(N140="základná",J140,0)</f>
        <v>0</v>
      </c>
      <c r="BF140" s="180">
        <f>IF(N140="znížená",J140,0)</f>
        <v>60.130000000000003</v>
      </c>
      <c r="BG140" s="180">
        <f>IF(N140="zákl. prenesená",J140,0)</f>
        <v>0</v>
      </c>
      <c r="BH140" s="180">
        <f>IF(N140="zníž. prenesená",J140,0)</f>
        <v>0</v>
      </c>
      <c r="BI140" s="180">
        <f>IF(N140="nulová",J140,0)</f>
        <v>0</v>
      </c>
      <c r="BJ140" s="15" t="s">
        <v>156</v>
      </c>
      <c r="BK140" s="180">
        <f>ROUND(I140*H140,2)</f>
        <v>60.130000000000003</v>
      </c>
      <c r="BL140" s="15" t="s">
        <v>155</v>
      </c>
      <c r="BM140" s="179" t="s">
        <v>212</v>
      </c>
    </row>
    <row r="141" s="12" customFormat="1" ht="22.8" customHeight="1">
      <c r="A141" s="12"/>
      <c r="B141" s="157"/>
      <c r="C141" s="12"/>
      <c r="D141" s="158" t="s">
        <v>72</v>
      </c>
      <c r="E141" s="181" t="s">
        <v>254</v>
      </c>
      <c r="F141" s="181" t="s">
        <v>264</v>
      </c>
      <c r="G141" s="12"/>
      <c r="H141" s="12"/>
      <c r="I141" s="12"/>
      <c r="J141" s="182">
        <f>BK141</f>
        <v>652727.39000000001</v>
      </c>
      <c r="K141" s="12"/>
      <c r="L141" s="157"/>
      <c r="M141" s="161"/>
      <c r="N141" s="162"/>
      <c r="O141" s="162"/>
      <c r="P141" s="163">
        <f>SUM(P142:P157)</f>
        <v>214.91989999999998</v>
      </c>
      <c r="Q141" s="162"/>
      <c r="R141" s="163">
        <f>SUM(R142:R157)</f>
        <v>0.052700000000000004</v>
      </c>
      <c r="S141" s="162"/>
      <c r="T141" s="164">
        <f>SUM(T142:T157)</f>
        <v>0</v>
      </c>
      <c r="U141" s="12"/>
      <c r="V141" s="12"/>
      <c r="W141" s="12"/>
      <c r="X141" s="12"/>
      <c r="Y141" s="12"/>
      <c r="Z141" s="12"/>
      <c r="AA141" s="12"/>
      <c r="AB141" s="12"/>
      <c r="AC141" s="12"/>
      <c r="AD141" s="12"/>
      <c r="AE141" s="12"/>
      <c r="AR141" s="158" t="s">
        <v>81</v>
      </c>
      <c r="AT141" s="165" t="s">
        <v>72</v>
      </c>
      <c r="AU141" s="165" t="s">
        <v>81</v>
      </c>
      <c r="AY141" s="158" t="s">
        <v>149</v>
      </c>
      <c r="BK141" s="166">
        <f>SUM(BK142:BK157)</f>
        <v>652727.39000000001</v>
      </c>
    </row>
    <row r="142" s="2" customFormat="1" ht="33" customHeight="1">
      <c r="A142" s="28"/>
      <c r="B142" s="167"/>
      <c r="C142" s="168" t="s">
        <v>201</v>
      </c>
      <c r="D142" s="168" t="s">
        <v>151</v>
      </c>
      <c r="E142" s="169" t="s">
        <v>345</v>
      </c>
      <c r="F142" s="170" t="s">
        <v>346</v>
      </c>
      <c r="G142" s="171" t="s">
        <v>154</v>
      </c>
      <c r="H142" s="172">
        <v>5360</v>
      </c>
      <c r="I142" s="173">
        <v>74.829999999999998</v>
      </c>
      <c r="J142" s="173">
        <f>ROUND(I142*H142,2)</f>
        <v>401088.79999999999</v>
      </c>
      <c r="K142" s="174"/>
      <c r="L142" s="29"/>
      <c r="M142" s="175" t="s">
        <v>1</v>
      </c>
      <c r="N142" s="176" t="s">
        <v>39</v>
      </c>
      <c r="O142" s="177">
        <v>0</v>
      </c>
      <c r="P142" s="177">
        <f>O142*H142</f>
        <v>0</v>
      </c>
      <c r="Q142" s="177">
        <v>0</v>
      </c>
      <c r="R142" s="177">
        <f>Q142*H142</f>
        <v>0</v>
      </c>
      <c r="S142" s="177">
        <v>0</v>
      </c>
      <c r="T142" s="178">
        <f>S142*H142</f>
        <v>0</v>
      </c>
      <c r="U142" s="28"/>
      <c r="V142" s="28"/>
      <c r="W142" s="28"/>
      <c r="X142" s="28"/>
      <c r="Y142" s="28"/>
      <c r="Z142" s="28"/>
      <c r="AA142" s="28"/>
      <c r="AB142" s="28"/>
      <c r="AC142" s="28"/>
      <c r="AD142" s="28"/>
      <c r="AE142" s="28"/>
      <c r="AR142" s="179" t="s">
        <v>155</v>
      </c>
      <c r="AT142" s="179" t="s">
        <v>151</v>
      </c>
      <c r="AU142" s="179" t="s">
        <v>156</v>
      </c>
      <c r="AY142" s="15" t="s">
        <v>149</v>
      </c>
      <c r="BE142" s="180">
        <f>IF(N142="základná",J142,0)</f>
        <v>0</v>
      </c>
      <c r="BF142" s="180">
        <f>IF(N142="znížená",J142,0)</f>
        <v>401088.79999999999</v>
      </c>
      <c r="BG142" s="180">
        <f>IF(N142="zákl. prenesená",J142,0)</f>
        <v>0</v>
      </c>
      <c r="BH142" s="180">
        <f>IF(N142="zníž. prenesená",J142,0)</f>
        <v>0</v>
      </c>
      <c r="BI142" s="180">
        <f>IF(N142="nulová",J142,0)</f>
        <v>0</v>
      </c>
      <c r="BJ142" s="15" t="s">
        <v>156</v>
      </c>
      <c r="BK142" s="180">
        <f>ROUND(I142*H142,2)</f>
        <v>401088.79999999999</v>
      </c>
      <c r="BL142" s="15" t="s">
        <v>155</v>
      </c>
      <c r="BM142" s="179" t="s">
        <v>215</v>
      </c>
    </row>
    <row r="143" s="2" customFormat="1" ht="37.8" customHeight="1">
      <c r="A143" s="28"/>
      <c r="B143" s="167"/>
      <c r="C143" s="168" t="s">
        <v>307</v>
      </c>
      <c r="D143" s="168" t="s">
        <v>151</v>
      </c>
      <c r="E143" s="169" t="s">
        <v>347</v>
      </c>
      <c r="F143" s="170" t="s">
        <v>348</v>
      </c>
      <c r="G143" s="171" t="s">
        <v>154</v>
      </c>
      <c r="H143" s="172">
        <v>-1072</v>
      </c>
      <c r="I143" s="173">
        <v>17.41</v>
      </c>
      <c r="J143" s="173">
        <f>ROUND(I143*H143,2)</f>
        <v>-18663.52</v>
      </c>
      <c r="K143" s="174"/>
      <c r="L143" s="29"/>
      <c r="M143" s="175" t="s">
        <v>1</v>
      </c>
      <c r="N143" s="176" t="s">
        <v>39</v>
      </c>
      <c r="O143" s="177">
        <v>0</v>
      </c>
      <c r="P143" s="177">
        <f>O143*H143</f>
        <v>0</v>
      </c>
      <c r="Q143" s="177">
        <v>0</v>
      </c>
      <c r="R143" s="177">
        <f>Q143*H143</f>
        <v>0</v>
      </c>
      <c r="S143" s="177">
        <v>0</v>
      </c>
      <c r="T143" s="178">
        <f>S143*H143</f>
        <v>0</v>
      </c>
      <c r="U143" s="28"/>
      <c r="V143" s="28"/>
      <c r="W143" s="28"/>
      <c r="X143" s="28"/>
      <c r="Y143" s="28"/>
      <c r="Z143" s="28"/>
      <c r="AA143" s="28"/>
      <c r="AB143" s="28"/>
      <c r="AC143" s="28"/>
      <c r="AD143" s="28"/>
      <c r="AE143" s="28"/>
      <c r="AR143" s="179" t="s">
        <v>155</v>
      </c>
      <c r="AT143" s="179" t="s">
        <v>151</v>
      </c>
      <c r="AU143" s="179" t="s">
        <v>156</v>
      </c>
      <c r="AY143" s="15" t="s">
        <v>149</v>
      </c>
      <c r="BE143" s="180">
        <f>IF(N143="základná",J143,0)</f>
        <v>0</v>
      </c>
      <c r="BF143" s="180">
        <f>IF(N143="znížená",J143,0)</f>
        <v>-18663.52</v>
      </c>
      <c r="BG143" s="180">
        <f>IF(N143="zákl. prenesená",J143,0)</f>
        <v>0</v>
      </c>
      <c r="BH143" s="180">
        <f>IF(N143="zníž. prenesená",J143,0)</f>
        <v>0</v>
      </c>
      <c r="BI143" s="180">
        <f>IF(N143="nulová",J143,0)</f>
        <v>0</v>
      </c>
      <c r="BJ143" s="15" t="s">
        <v>156</v>
      </c>
      <c r="BK143" s="180">
        <f>ROUND(I143*H143,2)</f>
        <v>-18663.52</v>
      </c>
      <c r="BL143" s="15" t="s">
        <v>155</v>
      </c>
      <c r="BM143" s="179" t="s">
        <v>349</v>
      </c>
    </row>
    <row r="144" s="2" customFormat="1" ht="33" customHeight="1">
      <c r="A144" s="28"/>
      <c r="B144" s="167"/>
      <c r="C144" s="168" t="s">
        <v>216</v>
      </c>
      <c r="D144" s="168" t="s">
        <v>151</v>
      </c>
      <c r="E144" s="169" t="s">
        <v>350</v>
      </c>
      <c r="F144" s="170" t="s">
        <v>351</v>
      </c>
      <c r="G144" s="171" t="s">
        <v>154</v>
      </c>
      <c r="H144" s="172">
        <v>160</v>
      </c>
      <c r="I144" s="173">
        <v>37.350000000000001</v>
      </c>
      <c r="J144" s="173">
        <f>ROUND(I144*H144,2)</f>
        <v>5976</v>
      </c>
      <c r="K144" s="174"/>
      <c r="L144" s="29"/>
      <c r="M144" s="175" t="s">
        <v>1</v>
      </c>
      <c r="N144" s="176" t="s">
        <v>39</v>
      </c>
      <c r="O144" s="177">
        <v>0</v>
      </c>
      <c r="P144" s="177">
        <f>O144*H144</f>
        <v>0</v>
      </c>
      <c r="Q144" s="177">
        <v>0</v>
      </c>
      <c r="R144" s="177">
        <f>Q144*H144</f>
        <v>0</v>
      </c>
      <c r="S144" s="177">
        <v>0</v>
      </c>
      <c r="T144" s="178">
        <f>S144*H144</f>
        <v>0</v>
      </c>
      <c r="U144" s="28"/>
      <c r="V144" s="28"/>
      <c r="W144" s="28"/>
      <c r="X144" s="28"/>
      <c r="Y144" s="28"/>
      <c r="Z144" s="28"/>
      <c r="AA144" s="28"/>
      <c r="AB144" s="28"/>
      <c r="AC144" s="28"/>
      <c r="AD144" s="28"/>
      <c r="AE144" s="28"/>
      <c r="AR144" s="179" t="s">
        <v>155</v>
      </c>
      <c r="AT144" s="179" t="s">
        <v>151</v>
      </c>
      <c r="AU144" s="179" t="s">
        <v>156</v>
      </c>
      <c r="AY144" s="15" t="s">
        <v>149</v>
      </c>
      <c r="BE144" s="180">
        <f>IF(N144="základná",J144,0)</f>
        <v>0</v>
      </c>
      <c r="BF144" s="180">
        <f>IF(N144="znížená",J144,0)</f>
        <v>5976</v>
      </c>
      <c r="BG144" s="180">
        <f>IF(N144="zákl. prenesená",J144,0)</f>
        <v>0</v>
      </c>
      <c r="BH144" s="180">
        <f>IF(N144="zníž. prenesená",J144,0)</f>
        <v>0</v>
      </c>
      <c r="BI144" s="180">
        <f>IF(N144="nulová",J144,0)</f>
        <v>0</v>
      </c>
      <c r="BJ144" s="15" t="s">
        <v>156</v>
      </c>
      <c r="BK144" s="180">
        <f>ROUND(I144*H144,2)</f>
        <v>5976</v>
      </c>
      <c r="BL144" s="15" t="s">
        <v>155</v>
      </c>
      <c r="BM144" s="179" t="s">
        <v>219</v>
      </c>
    </row>
    <row r="145" s="2" customFormat="1" ht="33" customHeight="1">
      <c r="A145" s="28"/>
      <c r="B145" s="167"/>
      <c r="C145" s="168" t="s">
        <v>205</v>
      </c>
      <c r="D145" s="168" t="s">
        <v>151</v>
      </c>
      <c r="E145" s="169" t="s">
        <v>352</v>
      </c>
      <c r="F145" s="170" t="s">
        <v>353</v>
      </c>
      <c r="G145" s="171" t="s">
        <v>154</v>
      </c>
      <c r="H145" s="172">
        <v>310</v>
      </c>
      <c r="I145" s="173">
        <v>75.170000000000002</v>
      </c>
      <c r="J145" s="173">
        <f>ROUND(I145*H145,2)</f>
        <v>23302.700000000001</v>
      </c>
      <c r="K145" s="174"/>
      <c r="L145" s="29"/>
      <c r="M145" s="175" t="s">
        <v>1</v>
      </c>
      <c r="N145" s="176" t="s">
        <v>39</v>
      </c>
      <c r="O145" s="177">
        <v>0</v>
      </c>
      <c r="P145" s="177">
        <f>O145*H145</f>
        <v>0</v>
      </c>
      <c r="Q145" s="177">
        <v>0</v>
      </c>
      <c r="R145" s="177">
        <f>Q145*H145</f>
        <v>0</v>
      </c>
      <c r="S145" s="177">
        <v>0</v>
      </c>
      <c r="T145" s="178">
        <f>S145*H145</f>
        <v>0</v>
      </c>
      <c r="U145" s="28"/>
      <c r="V145" s="28"/>
      <c r="W145" s="28"/>
      <c r="X145" s="28"/>
      <c r="Y145" s="28"/>
      <c r="Z145" s="28"/>
      <c r="AA145" s="28"/>
      <c r="AB145" s="28"/>
      <c r="AC145" s="28"/>
      <c r="AD145" s="28"/>
      <c r="AE145" s="28"/>
      <c r="AR145" s="179" t="s">
        <v>155</v>
      </c>
      <c r="AT145" s="179" t="s">
        <v>151</v>
      </c>
      <c r="AU145" s="179" t="s">
        <v>156</v>
      </c>
      <c r="AY145" s="15" t="s">
        <v>149</v>
      </c>
      <c r="BE145" s="180">
        <f>IF(N145="základná",J145,0)</f>
        <v>0</v>
      </c>
      <c r="BF145" s="180">
        <f>IF(N145="znížená",J145,0)</f>
        <v>23302.700000000001</v>
      </c>
      <c r="BG145" s="180">
        <f>IF(N145="zákl. prenesená",J145,0)</f>
        <v>0</v>
      </c>
      <c r="BH145" s="180">
        <f>IF(N145="zníž. prenesená",J145,0)</f>
        <v>0</v>
      </c>
      <c r="BI145" s="180">
        <f>IF(N145="nulová",J145,0)</f>
        <v>0</v>
      </c>
      <c r="BJ145" s="15" t="s">
        <v>156</v>
      </c>
      <c r="BK145" s="180">
        <f>ROUND(I145*H145,2)</f>
        <v>23302.700000000001</v>
      </c>
      <c r="BL145" s="15" t="s">
        <v>155</v>
      </c>
      <c r="BM145" s="179" t="s">
        <v>7</v>
      </c>
    </row>
    <row r="146" s="2" customFormat="1" ht="21.75" customHeight="1">
      <c r="A146" s="28"/>
      <c r="B146" s="167"/>
      <c r="C146" s="168" t="s">
        <v>293</v>
      </c>
      <c r="D146" s="168" t="s">
        <v>151</v>
      </c>
      <c r="E146" s="169" t="s">
        <v>354</v>
      </c>
      <c r="F146" s="170" t="s">
        <v>355</v>
      </c>
      <c r="G146" s="171" t="s">
        <v>154</v>
      </c>
      <c r="H146" s="172">
        <v>310</v>
      </c>
      <c r="I146" s="173">
        <v>14.25</v>
      </c>
      <c r="J146" s="173">
        <f>ROUND(I146*H146,2)</f>
        <v>4417.5</v>
      </c>
      <c r="K146" s="174"/>
      <c r="L146" s="29"/>
      <c r="M146" s="175" t="s">
        <v>1</v>
      </c>
      <c r="N146" s="176" t="s">
        <v>39</v>
      </c>
      <c r="O146" s="177">
        <v>0.69328999999999996</v>
      </c>
      <c r="P146" s="177">
        <f>O146*H146</f>
        <v>214.91989999999998</v>
      </c>
      <c r="Q146" s="177">
        <v>0.00017000000000000001</v>
      </c>
      <c r="R146" s="177">
        <f>Q146*H146</f>
        <v>0.052700000000000004</v>
      </c>
      <c r="S146" s="177">
        <v>0</v>
      </c>
      <c r="T146" s="178">
        <f>S146*H146</f>
        <v>0</v>
      </c>
      <c r="U146" s="28"/>
      <c r="V146" s="28"/>
      <c r="W146" s="28"/>
      <c r="X146" s="28"/>
      <c r="Y146" s="28"/>
      <c r="Z146" s="28"/>
      <c r="AA146" s="28"/>
      <c r="AB146" s="28"/>
      <c r="AC146" s="28"/>
      <c r="AD146" s="28"/>
      <c r="AE146" s="28"/>
      <c r="AR146" s="179" t="s">
        <v>215</v>
      </c>
      <c r="AT146" s="179" t="s">
        <v>151</v>
      </c>
      <c r="AU146" s="179" t="s">
        <v>156</v>
      </c>
      <c r="AY146" s="15" t="s">
        <v>149</v>
      </c>
      <c r="BE146" s="180">
        <f>IF(N146="základná",J146,0)</f>
        <v>0</v>
      </c>
      <c r="BF146" s="180">
        <f>IF(N146="znížená",J146,0)</f>
        <v>4417.5</v>
      </c>
      <c r="BG146" s="180">
        <f>IF(N146="zákl. prenesená",J146,0)</f>
        <v>0</v>
      </c>
      <c r="BH146" s="180">
        <f>IF(N146="zníž. prenesená",J146,0)</f>
        <v>0</v>
      </c>
      <c r="BI146" s="180">
        <f>IF(N146="nulová",J146,0)</f>
        <v>0</v>
      </c>
      <c r="BJ146" s="15" t="s">
        <v>156</v>
      </c>
      <c r="BK146" s="180">
        <f>ROUND(I146*H146,2)</f>
        <v>4417.5</v>
      </c>
      <c r="BL146" s="15" t="s">
        <v>215</v>
      </c>
      <c r="BM146" s="179" t="s">
        <v>356</v>
      </c>
    </row>
    <row r="147" s="2" customFormat="1" ht="33" customHeight="1">
      <c r="A147" s="28"/>
      <c r="B147" s="167"/>
      <c r="C147" s="168" t="s">
        <v>222</v>
      </c>
      <c r="D147" s="168" t="s">
        <v>151</v>
      </c>
      <c r="E147" s="169" t="s">
        <v>357</v>
      </c>
      <c r="F147" s="170" t="s">
        <v>358</v>
      </c>
      <c r="G147" s="171" t="s">
        <v>154</v>
      </c>
      <c r="H147" s="172">
        <v>35</v>
      </c>
      <c r="I147" s="173">
        <v>52.240000000000002</v>
      </c>
      <c r="J147" s="173">
        <f>ROUND(I147*H147,2)</f>
        <v>1828.4000000000001</v>
      </c>
      <c r="K147" s="174"/>
      <c r="L147" s="29"/>
      <c r="M147" s="175" t="s">
        <v>1</v>
      </c>
      <c r="N147" s="176" t="s">
        <v>39</v>
      </c>
      <c r="O147" s="177">
        <v>0</v>
      </c>
      <c r="P147" s="177">
        <f>O147*H147</f>
        <v>0</v>
      </c>
      <c r="Q147" s="177">
        <v>0</v>
      </c>
      <c r="R147" s="177">
        <f>Q147*H147</f>
        <v>0</v>
      </c>
      <c r="S147" s="177">
        <v>0</v>
      </c>
      <c r="T147" s="178">
        <f>S147*H147</f>
        <v>0</v>
      </c>
      <c r="U147" s="28"/>
      <c r="V147" s="28"/>
      <c r="W147" s="28"/>
      <c r="X147" s="28"/>
      <c r="Y147" s="28"/>
      <c r="Z147" s="28"/>
      <c r="AA147" s="28"/>
      <c r="AB147" s="28"/>
      <c r="AC147" s="28"/>
      <c r="AD147" s="28"/>
      <c r="AE147" s="28"/>
      <c r="AR147" s="179" t="s">
        <v>155</v>
      </c>
      <c r="AT147" s="179" t="s">
        <v>151</v>
      </c>
      <c r="AU147" s="179" t="s">
        <v>156</v>
      </c>
      <c r="AY147" s="15" t="s">
        <v>149</v>
      </c>
      <c r="BE147" s="180">
        <f>IF(N147="základná",J147,0)</f>
        <v>0</v>
      </c>
      <c r="BF147" s="180">
        <f>IF(N147="znížená",J147,0)</f>
        <v>1828.4000000000001</v>
      </c>
      <c r="BG147" s="180">
        <f>IF(N147="zákl. prenesená",J147,0)</f>
        <v>0</v>
      </c>
      <c r="BH147" s="180">
        <f>IF(N147="zníž. prenesená",J147,0)</f>
        <v>0</v>
      </c>
      <c r="BI147" s="180">
        <f>IF(N147="nulová",J147,0)</f>
        <v>0</v>
      </c>
      <c r="BJ147" s="15" t="s">
        <v>156</v>
      </c>
      <c r="BK147" s="180">
        <f>ROUND(I147*H147,2)</f>
        <v>1828.4000000000001</v>
      </c>
      <c r="BL147" s="15" t="s">
        <v>155</v>
      </c>
      <c r="BM147" s="179" t="s">
        <v>225</v>
      </c>
    </row>
    <row r="148" s="2" customFormat="1" ht="24.15" customHeight="1">
      <c r="A148" s="28"/>
      <c r="B148" s="167"/>
      <c r="C148" s="168" t="s">
        <v>208</v>
      </c>
      <c r="D148" s="168" t="s">
        <v>151</v>
      </c>
      <c r="E148" s="169" t="s">
        <v>359</v>
      </c>
      <c r="F148" s="170" t="s">
        <v>360</v>
      </c>
      <c r="G148" s="171" t="s">
        <v>361</v>
      </c>
      <c r="H148" s="172">
        <v>20</v>
      </c>
      <c r="I148" s="173">
        <v>169.75</v>
      </c>
      <c r="J148" s="173">
        <f>ROUND(I148*H148,2)</f>
        <v>3395</v>
      </c>
      <c r="K148" s="174"/>
      <c r="L148" s="29"/>
      <c r="M148" s="175" t="s">
        <v>1</v>
      </c>
      <c r="N148" s="176" t="s">
        <v>39</v>
      </c>
      <c r="O148" s="177">
        <v>0</v>
      </c>
      <c r="P148" s="177">
        <f>O148*H148</f>
        <v>0</v>
      </c>
      <c r="Q148" s="177">
        <v>0</v>
      </c>
      <c r="R148" s="177">
        <f>Q148*H148</f>
        <v>0</v>
      </c>
      <c r="S148" s="177">
        <v>0</v>
      </c>
      <c r="T148" s="178">
        <f>S148*H148</f>
        <v>0</v>
      </c>
      <c r="U148" s="28"/>
      <c r="V148" s="28"/>
      <c r="W148" s="28"/>
      <c r="X148" s="28"/>
      <c r="Y148" s="28"/>
      <c r="Z148" s="28"/>
      <c r="AA148" s="28"/>
      <c r="AB148" s="28"/>
      <c r="AC148" s="28"/>
      <c r="AD148" s="28"/>
      <c r="AE148" s="28"/>
      <c r="AR148" s="179" t="s">
        <v>155</v>
      </c>
      <c r="AT148" s="179" t="s">
        <v>151</v>
      </c>
      <c r="AU148" s="179" t="s">
        <v>156</v>
      </c>
      <c r="AY148" s="15" t="s">
        <v>149</v>
      </c>
      <c r="BE148" s="180">
        <f>IF(N148="základná",J148,0)</f>
        <v>0</v>
      </c>
      <c r="BF148" s="180">
        <f>IF(N148="znížená",J148,0)</f>
        <v>3395</v>
      </c>
      <c r="BG148" s="180">
        <f>IF(N148="zákl. prenesená",J148,0)</f>
        <v>0</v>
      </c>
      <c r="BH148" s="180">
        <f>IF(N148="zníž. prenesená",J148,0)</f>
        <v>0</v>
      </c>
      <c r="BI148" s="180">
        <f>IF(N148="nulová",J148,0)</f>
        <v>0</v>
      </c>
      <c r="BJ148" s="15" t="s">
        <v>156</v>
      </c>
      <c r="BK148" s="180">
        <f>ROUND(I148*H148,2)</f>
        <v>3395</v>
      </c>
      <c r="BL148" s="15" t="s">
        <v>155</v>
      </c>
      <c r="BM148" s="179" t="s">
        <v>229</v>
      </c>
    </row>
    <row r="149" s="2" customFormat="1" ht="33" customHeight="1">
      <c r="A149" s="28"/>
      <c r="B149" s="167"/>
      <c r="C149" s="168" t="s">
        <v>241</v>
      </c>
      <c r="D149" s="168" t="s">
        <v>151</v>
      </c>
      <c r="E149" s="169" t="s">
        <v>362</v>
      </c>
      <c r="F149" s="170" t="s">
        <v>363</v>
      </c>
      <c r="G149" s="171" t="s">
        <v>154</v>
      </c>
      <c r="H149" s="172">
        <v>394.10000000000002</v>
      </c>
      <c r="I149" s="173">
        <v>75.170000000000002</v>
      </c>
      <c r="J149" s="173">
        <f>ROUND(I149*H149,2)</f>
        <v>29624.5</v>
      </c>
      <c r="K149" s="174"/>
      <c r="L149" s="29"/>
      <c r="M149" s="175" t="s">
        <v>1</v>
      </c>
      <c r="N149" s="176" t="s">
        <v>39</v>
      </c>
      <c r="O149" s="177">
        <v>0</v>
      </c>
      <c r="P149" s="177">
        <f>O149*H149</f>
        <v>0</v>
      </c>
      <c r="Q149" s="177">
        <v>0</v>
      </c>
      <c r="R149" s="177">
        <f>Q149*H149</f>
        <v>0</v>
      </c>
      <c r="S149" s="177">
        <v>0</v>
      </c>
      <c r="T149" s="178">
        <f>S149*H149</f>
        <v>0</v>
      </c>
      <c r="U149" s="28"/>
      <c r="V149" s="28"/>
      <c r="W149" s="28"/>
      <c r="X149" s="28"/>
      <c r="Y149" s="28"/>
      <c r="Z149" s="28"/>
      <c r="AA149" s="28"/>
      <c r="AB149" s="28"/>
      <c r="AC149" s="28"/>
      <c r="AD149" s="28"/>
      <c r="AE149" s="28"/>
      <c r="AR149" s="179" t="s">
        <v>155</v>
      </c>
      <c r="AT149" s="179" t="s">
        <v>151</v>
      </c>
      <c r="AU149" s="179" t="s">
        <v>156</v>
      </c>
      <c r="AY149" s="15" t="s">
        <v>149</v>
      </c>
      <c r="BE149" s="180">
        <f>IF(N149="základná",J149,0)</f>
        <v>0</v>
      </c>
      <c r="BF149" s="180">
        <f>IF(N149="znížená",J149,0)</f>
        <v>29624.5</v>
      </c>
      <c r="BG149" s="180">
        <f>IF(N149="zákl. prenesená",J149,0)</f>
        <v>0</v>
      </c>
      <c r="BH149" s="180">
        <f>IF(N149="zníž. prenesená",J149,0)</f>
        <v>0</v>
      </c>
      <c r="BI149" s="180">
        <f>IF(N149="nulová",J149,0)</f>
        <v>0</v>
      </c>
      <c r="BJ149" s="15" t="s">
        <v>156</v>
      </c>
      <c r="BK149" s="180">
        <f>ROUND(I149*H149,2)</f>
        <v>29624.5</v>
      </c>
      <c r="BL149" s="15" t="s">
        <v>155</v>
      </c>
      <c r="BM149" s="179" t="s">
        <v>244</v>
      </c>
    </row>
    <row r="150" s="2" customFormat="1" ht="33" customHeight="1">
      <c r="A150" s="28"/>
      <c r="B150" s="167"/>
      <c r="C150" s="168" t="s">
        <v>212</v>
      </c>
      <c r="D150" s="168" t="s">
        <v>151</v>
      </c>
      <c r="E150" s="169" t="s">
        <v>364</v>
      </c>
      <c r="F150" s="170" t="s">
        <v>365</v>
      </c>
      <c r="G150" s="171" t="s">
        <v>154</v>
      </c>
      <c r="H150" s="172">
        <v>418.30000000000001</v>
      </c>
      <c r="I150" s="173">
        <v>61.329999999999998</v>
      </c>
      <c r="J150" s="173">
        <f>ROUND(I150*H150,2)</f>
        <v>25654.34</v>
      </c>
      <c r="K150" s="174"/>
      <c r="L150" s="29"/>
      <c r="M150" s="175" t="s">
        <v>1</v>
      </c>
      <c r="N150" s="176" t="s">
        <v>39</v>
      </c>
      <c r="O150" s="177">
        <v>0</v>
      </c>
      <c r="P150" s="177">
        <f>O150*H150</f>
        <v>0</v>
      </c>
      <c r="Q150" s="177">
        <v>0</v>
      </c>
      <c r="R150" s="177">
        <f>Q150*H150</f>
        <v>0</v>
      </c>
      <c r="S150" s="177">
        <v>0</v>
      </c>
      <c r="T150" s="178">
        <f>S150*H150</f>
        <v>0</v>
      </c>
      <c r="U150" s="28"/>
      <c r="V150" s="28"/>
      <c r="W150" s="28"/>
      <c r="X150" s="28"/>
      <c r="Y150" s="28"/>
      <c r="Z150" s="28"/>
      <c r="AA150" s="28"/>
      <c r="AB150" s="28"/>
      <c r="AC150" s="28"/>
      <c r="AD150" s="28"/>
      <c r="AE150" s="28"/>
      <c r="AR150" s="179" t="s">
        <v>155</v>
      </c>
      <c r="AT150" s="179" t="s">
        <v>151</v>
      </c>
      <c r="AU150" s="179" t="s">
        <v>156</v>
      </c>
      <c r="AY150" s="15" t="s">
        <v>149</v>
      </c>
      <c r="BE150" s="180">
        <f>IF(N150="základná",J150,0)</f>
        <v>0</v>
      </c>
      <c r="BF150" s="180">
        <f>IF(N150="znížená",J150,0)</f>
        <v>25654.34</v>
      </c>
      <c r="BG150" s="180">
        <f>IF(N150="zákl. prenesená",J150,0)</f>
        <v>0</v>
      </c>
      <c r="BH150" s="180">
        <f>IF(N150="zníž. prenesená",J150,0)</f>
        <v>0</v>
      </c>
      <c r="BI150" s="180">
        <f>IF(N150="nulová",J150,0)</f>
        <v>0</v>
      </c>
      <c r="BJ150" s="15" t="s">
        <v>156</v>
      </c>
      <c r="BK150" s="180">
        <f>ROUND(I150*H150,2)</f>
        <v>25654.34</v>
      </c>
      <c r="BL150" s="15" t="s">
        <v>155</v>
      </c>
      <c r="BM150" s="179" t="s">
        <v>249</v>
      </c>
    </row>
    <row r="151" s="2" customFormat="1" ht="16.5" customHeight="1">
      <c r="A151" s="28"/>
      <c r="B151" s="167"/>
      <c r="C151" s="168" t="s">
        <v>250</v>
      </c>
      <c r="D151" s="168" t="s">
        <v>151</v>
      </c>
      <c r="E151" s="169" t="s">
        <v>366</v>
      </c>
      <c r="F151" s="170" t="s">
        <v>367</v>
      </c>
      <c r="G151" s="171" t="s">
        <v>368</v>
      </c>
      <c r="H151" s="172">
        <v>1</v>
      </c>
      <c r="I151" s="173">
        <v>2194.1399999999999</v>
      </c>
      <c r="J151" s="173">
        <f>ROUND(I151*H151,2)</f>
        <v>2194.1399999999999</v>
      </c>
      <c r="K151" s="174"/>
      <c r="L151" s="29"/>
      <c r="M151" s="175" t="s">
        <v>1</v>
      </c>
      <c r="N151" s="176" t="s">
        <v>39</v>
      </c>
      <c r="O151" s="177">
        <v>0</v>
      </c>
      <c r="P151" s="177">
        <f>O151*H151</f>
        <v>0</v>
      </c>
      <c r="Q151" s="177">
        <v>0</v>
      </c>
      <c r="R151" s="177">
        <f>Q151*H151</f>
        <v>0</v>
      </c>
      <c r="S151" s="177">
        <v>0</v>
      </c>
      <c r="T151" s="178">
        <f>S151*H151</f>
        <v>0</v>
      </c>
      <c r="U151" s="28"/>
      <c r="V151" s="28"/>
      <c r="W151" s="28"/>
      <c r="X151" s="28"/>
      <c r="Y151" s="28"/>
      <c r="Z151" s="28"/>
      <c r="AA151" s="28"/>
      <c r="AB151" s="28"/>
      <c r="AC151" s="28"/>
      <c r="AD151" s="28"/>
      <c r="AE151" s="28"/>
      <c r="AR151" s="179" t="s">
        <v>155</v>
      </c>
      <c r="AT151" s="179" t="s">
        <v>151</v>
      </c>
      <c r="AU151" s="179" t="s">
        <v>156</v>
      </c>
      <c r="AY151" s="15" t="s">
        <v>149</v>
      </c>
      <c r="BE151" s="180">
        <f>IF(N151="základná",J151,0)</f>
        <v>0</v>
      </c>
      <c r="BF151" s="180">
        <f>IF(N151="znížená",J151,0)</f>
        <v>2194.1399999999999</v>
      </c>
      <c r="BG151" s="180">
        <f>IF(N151="zákl. prenesená",J151,0)</f>
        <v>0</v>
      </c>
      <c r="BH151" s="180">
        <f>IF(N151="zníž. prenesená",J151,0)</f>
        <v>0</v>
      </c>
      <c r="BI151" s="180">
        <f>IF(N151="nulová",J151,0)</f>
        <v>0</v>
      </c>
      <c r="BJ151" s="15" t="s">
        <v>156</v>
      </c>
      <c r="BK151" s="180">
        <f>ROUND(I151*H151,2)</f>
        <v>2194.1399999999999</v>
      </c>
      <c r="BL151" s="15" t="s">
        <v>155</v>
      </c>
      <c r="BM151" s="179" t="s">
        <v>253</v>
      </c>
    </row>
    <row r="152" s="2" customFormat="1" ht="24.15" customHeight="1">
      <c r="A152" s="28"/>
      <c r="B152" s="167"/>
      <c r="C152" s="168" t="s">
        <v>215</v>
      </c>
      <c r="D152" s="168" t="s">
        <v>151</v>
      </c>
      <c r="E152" s="169" t="s">
        <v>369</v>
      </c>
      <c r="F152" s="170" t="s">
        <v>370</v>
      </c>
      <c r="G152" s="171" t="s">
        <v>269</v>
      </c>
      <c r="H152" s="172">
        <v>27506.099999999999</v>
      </c>
      <c r="I152" s="173">
        <v>0.78000000000000003</v>
      </c>
      <c r="J152" s="173">
        <f>ROUND(I152*H152,2)</f>
        <v>21454.759999999998</v>
      </c>
      <c r="K152" s="174"/>
      <c r="L152" s="29"/>
      <c r="M152" s="175" t="s">
        <v>1</v>
      </c>
      <c r="N152" s="176" t="s">
        <v>39</v>
      </c>
      <c r="O152" s="177">
        <v>0</v>
      </c>
      <c r="P152" s="177">
        <f>O152*H152</f>
        <v>0</v>
      </c>
      <c r="Q152" s="177">
        <v>0</v>
      </c>
      <c r="R152" s="177">
        <f>Q152*H152</f>
        <v>0</v>
      </c>
      <c r="S152" s="177">
        <v>0</v>
      </c>
      <c r="T152" s="178">
        <f>S152*H152</f>
        <v>0</v>
      </c>
      <c r="U152" s="28"/>
      <c r="V152" s="28"/>
      <c r="W152" s="28"/>
      <c r="X152" s="28"/>
      <c r="Y152" s="28"/>
      <c r="Z152" s="28"/>
      <c r="AA152" s="28"/>
      <c r="AB152" s="28"/>
      <c r="AC152" s="28"/>
      <c r="AD152" s="28"/>
      <c r="AE152" s="28"/>
      <c r="AR152" s="179" t="s">
        <v>155</v>
      </c>
      <c r="AT152" s="179" t="s">
        <v>151</v>
      </c>
      <c r="AU152" s="179" t="s">
        <v>156</v>
      </c>
      <c r="AY152" s="15" t="s">
        <v>149</v>
      </c>
      <c r="BE152" s="180">
        <f>IF(N152="základná",J152,0)</f>
        <v>0</v>
      </c>
      <c r="BF152" s="180">
        <f>IF(N152="znížená",J152,0)</f>
        <v>21454.759999999998</v>
      </c>
      <c r="BG152" s="180">
        <f>IF(N152="zákl. prenesená",J152,0)</f>
        <v>0</v>
      </c>
      <c r="BH152" s="180">
        <f>IF(N152="zníž. prenesená",J152,0)</f>
        <v>0</v>
      </c>
      <c r="BI152" s="180">
        <f>IF(N152="nulová",J152,0)</f>
        <v>0</v>
      </c>
      <c r="BJ152" s="15" t="s">
        <v>156</v>
      </c>
      <c r="BK152" s="180">
        <f>ROUND(I152*H152,2)</f>
        <v>21454.759999999998</v>
      </c>
      <c r="BL152" s="15" t="s">
        <v>155</v>
      </c>
      <c r="BM152" s="179" t="s">
        <v>258</v>
      </c>
    </row>
    <row r="153" s="2" customFormat="1" ht="16.5" customHeight="1">
      <c r="A153" s="28"/>
      <c r="B153" s="167"/>
      <c r="C153" s="168" t="s">
        <v>259</v>
      </c>
      <c r="D153" s="168" t="s">
        <v>151</v>
      </c>
      <c r="E153" s="169" t="s">
        <v>371</v>
      </c>
      <c r="F153" s="170" t="s">
        <v>372</v>
      </c>
      <c r="G153" s="171" t="s">
        <v>269</v>
      </c>
      <c r="H153" s="172">
        <v>25053.580000000002</v>
      </c>
      <c r="I153" s="173">
        <v>3.9100000000000001</v>
      </c>
      <c r="J153" s="173">
        <f>ROUND(I153*H153,2)</f>
        <v>97959.5</v>
      </c>
      <c r="K153" s="174"/>
      <c r="L153" s="29"/>
      <c r="M153" s="175" t="s">
        <v>1</v>
      </c>
      <c r="N153" s="176" t="s">
        <v>39</v>
      </c>
      <c r="O153" s="177">
        <v>0</v>
      </c>
      <c r="P153" s="177">
        <f>O153*H153</f>
        <v>0</v>
      </c>
      <c r="Q153" s="177">
        <v>0</v>
      </c>
      <c r="R153" s="177">
        <f>Q153*H153</f>
        <v>0</v>
      </c>
      <c r="S153" s="177">
        <v>0</v>
      </c>
      <c r="T153" s="178">
        <f>S153*H153</f>
        <v>0</v>
      </c>
      <c r="U153" s="28"/>
      <c r="V153" s="28"/>
      <c r="W153" s="28"/>
      <c r="X153" s="28"/>
      <c r="Y153" s="28"/>
      <c r="Z153" s="28"/>
      <c r="AA153" s="28"/>
      <c r="AB153" s="28"/>
      <c r="AC153" s="28"/>
      <c r="AD153" s="28"/>
      <c r="AE153" s="28"/>
      <c r="AR153" s="179" t="s">
        <v>155</v>
      </c>
      <c r="AT153" s="179" t="s">
        <v>151</v>
      </c>
      <c r="AU153" s="179" t="s">
        <v>156</v>
      </c>
      <c r="AY153" s="15" t="s">
        <v>149</v>
      </c>
      <c r="BE153" s="180">
        <f>IF(N153="základná",J153,0)</f>
        <v>0</v>
      </c>
      <c r="BF153" s="180">
        <f>IF(N153="znížená",J153,0)</f>
        <v>97959.5</v>
      </c>
      <c r="BG153" s="180">
        <f>IF(N153="zákl. prenesená",J153,0)</f>
        <v>0</v>
      </c>
      <c r="BH153" s="180">
        <f>IF(N153="zníž. prenesená",J153,0)</f>
        <v>0</v>
      </c>
      <c r="BI153" s="180">
        <f>IF(N153="nulová",J153,0)</f>
        <v>0</v>
      </c>
      <c r="BJ153" s="15" t="s">
        <v>156</v>
      </c>
      <c r="BK153" s="180">
        <f>ROUND(I153*H153,2)</f>
        <v>97959.5</v>
      </c>
      <c r="BL153" s="15" t="s">
        <v>155</v>
      </c>
      <c r="BM153" s="179" t="s">
        <v>150</v>
      </c>
    </row>
    <row r="154" s="2" customFormat="1" ht="24.15" customHeight="1">
      <c r="A154" s="28"/>
      <c r="B154" s="167"/>
      <c r="C154" s="168" t="s">
        <v>219</v>
      </c>
      <c r="D154" s="168" t="s">
        <v>151</v>
      </c>
      <c r="E154" s="169" t="s">
        <v>373</v>
      </c>
      <c r="F154" s="170" t="s">
        <v>374</v>
      </c>
      <c r="G154" s="171" t="s">
        <v>269</v>
      </c>
      <c r="H154" s="172">
        <v>1622</v>
      </c>
      <c r="I154" s="173">
        <v>0.78000000000000003</v>
      </c>
      <c r="J154" s="173">
        <f>ROUND(I154*H154,2)</f>
        <v>1265.1600000000001</v>
      </c>
      <c r="K154" s="174"/>
      <c r="L154" s="29"/>
      <c r="M154" s="175" t="s">
        <v>1</v>
      </c>
      <c r="N154" s="176" t="s">
        <v>39</v>
      </c>
      <c r="O154" s="177">
        <v>0</v>
      </c>
      <c r="P154" s="177">
        <f>O154*H154</f>
        <v>0</v>
      </c>
      <c r="Q154" s="177">
        <v>0</v>
      </c>
      <c r="R154" s="177">
        <f>Q154*H154</f>
        <v>0</v>
      </c>
      <c r="S154" s="177">
        <v>0</v>
      </c>
      <c r="T154" s="178">
        <f>S154*H154</f>
        <v>0</v>
      </c>
      <c r="U154" s="28"/>
      <c r="V154" s="28"/>
      <c r="W154" s="28"/>
      <c r="X154" s="28"/>
      <c r="Y154" s="28"/>
      <c r="Z154" s="28"/>
      <c r="AA154" s="28"/>
      <c r="AB154" s="28"/>
      <c r="AC154" s="28"/>
      <c r="AD154" s="28"/>
      <c r="AE154" s="28"/>
      <c r="AR154" s="179" t="s">
        <v>155</v>
      </c>
      <c r="AT154" s="179" t="s">
        <v>151</v>
      </c>
      <c r="AU154" s="179" t="s">
        <v>156</v>
      </c>
      <c r="AY154" s="15" t="s">
        <v>149</v>
      </c>
      <c r="BE154" s="180">
        <f>IF(N154="základná",J154,0)</f>
        <v>0</v>
      </c>
      <c r="BF154" s="180">
        <f>IF(N154="znížená",J154,0)</f>
        <v>1265.1600000000001</v>
      </c>
      <c r="BG154" s="180">
        <f>IF(N154="zákl. prenesená",J154,0)</f>
        <v>0</v>
      </c>
      <c r="BH154" s="180">
        <f>IF(N154="zníž. prenesená",J154,0)</f>
        <v>0</v>
      </c>
      <c r="BI154" s="180">
        <f>IF(N154="nulová",J154,0)</f>
        <v>0</v>
      </c>
      <c r="BJ154" s="15" t="s">
        <v>156</v>
      </c>
      <c r="BK154" s="180">
        <f>ROUND(I154*H154,2)</f>
        <v>1265.1600000000001</v>
      </c>
      <c r="BL154" s="15" t="s">
        <v>155</v>
      </c>
      <c r="BM154" s="179" t="s">
        <v>163</v>
      </c>
    </row>
    <row r="155" s="2" customFormat="1" ht="21.75" customHeight="1">
      <c r="A155" s="28"/>
      <c r="B155" s="167"/>
      <c r="C155" s="168" t="s">
        <v>270</v>
      </c>
      <c r="D155" s="168" t="s">
        <v>151</v>
      </c>
      <c r="E155" s="169" t="s">
        <v>375</v>
      </c>
      <c r="F155" s="170" t="s">
        <v>376</v>
      </c>
      <c r="G155" s="171" t="s">
        <v>269</v>
      </c>
      <c r="H155" s="172">
        <v>1021.957</v>
      </c>
      <c r="I155" s="173">
        <v>4.5</v>
      </c>
      <c r="J155" s="173">
        <f>ROUND(I155*H155,2)</f>
        <v>4598.8100000000004</v>
      </c>
      <c r="K155" s="174"/>
      <c r="L155" s="29"/>
      <c r="M155" s="175" t="s">
        <v>1</v>
      </c>
      <c r="N155" s="176" t="s">
        <v>39</v>
      </c>
      <c r="O155" s="177">
        <v>0</v>
      </c>
      <c r="P155" s="177">
        <f>O155*H155</f>
        <v>0</v>
      </c>
      <c r="Q155" s="177">
        <v>0</v>
      </c>
      <c r="R155" s="177">
        <f>Q155*H155</f>
        <v>0</v>
      </c>
      <c r="S155" s="177">
        <v>0</v>
      </c>
      <c r="T155" s="178">
        <f>S155*H155</f>
        <v>0</v>
      </c>
      <c r="U155" s="28"/>
      <c r="V155" s="28"/>
      <c r="W155" s="28"/>
      <c r="X155" s="28"/>
      <c r="Y155" s="28"/>
      <c r="Z155" s="28"/>
      <c r="AA155" s="28"/>
      <c r="AB155" s="28"/>
      <c r="AC155" s="28"/>
      <c r="AD155" s="28"/>
      <c r="AE155" s="28"/>
      <c r="AR155" s="179" t="s">
        <v>155</v>
      </c>
      <c r="AT155" s="179" t="s">
        <v>151</v>
      </c>
      <c r="AU155" s="179" t="s">
        <v>156</v>
      </c>
      <c r="AY155" s="15" t="s">
        <v>149</v>
      </c>
      <c r="BE155" s="180">
        <f>IF(N155="základná",J155,0)</f>
        <v>0</v>
      </c>
      <c r="BF155" s="180">
        <f>IF(N155="znížená",J155,0)</f>
        <v>4598.8100000000004</v>
      </c>
      <c r="BG155" s="180">
        <f>IF(N155="zákl. prenesená",J155,0)</f>
        <v>0</v>
      </c>
      <c r="BH155" s="180">
        <f>IF(N155="zníž. prenesená",J155,0)</f>
        <v>0</v>
      </c>
      <c r="BI155" s="180">
        <f>IF(N155="nulová",J155,0)</f>
        <v>0</v>
      </c>
      <c r="BJ155" s="15" t="s">
        <v>156</v>
      </c>
      <c r="BK155" s="180">
        <f>ROUND(I155*H155,2)</f>
        <v>4598.8100000000004</v>
      </c>
      <c r="BL155" s="15" t="s">
        <v>155</v>
      </c>
      <c r="BM155" s="179" t="s">
        <v>172</v>
      </c>
    </row>
    <row r="156" s="2" customFormat="1" ht="16.5" customHeight="1">
      <c r="A156" s="28"/>
      <c r="B156" s="167"/>
      <c r="C156" s="168" t="s">
        <v>7</v>
      </c>
      <c r="D156" s="168" t="s">
        <v>151</v>
      </c>
      <c r="E156" s="169" t="s">
        <v>377</v>
      </c>
      <c r="F156" s="170" t="s">
        <v>378</v>
      </c>
      <c r="G156" s="171" t="s">
        <v>269</v>
      </c>
      <c r="H156" s="172">
        <v>5434.5299999999997</v>
      </c>
      <c r="I156" s="173">
        <v>4.5999999999999996</v>
      </c>
      <c r="J156" s="173">
        <f>ROUND(I156*H156,2)</f>
        <v>24998.84</v>
      </c>
      <c r="K156" s="174"/>
      <c r="L156" s="29"/>
      <c r="M156" s="175" t="s">
        <v>1</v>
      </c>
      <c r="N156" s="176" t="s">
        <v>39</v>
      </c>
      <c r="O156" s="177">
        <v>0</v>
      </c>
      <c r="P156" s="177">
        <f>O156*H156</f>
        <v>0</v>
      </c>
      <c r="Q156" s="177">
        <v>0</v>
      </c>
      <c r="R156" s="177">
        <f>Q156*H156</f>
        <v>0</v>
      </c>
      <c r="S156" s="177">
        <v>0</v>
      </c>
      <c r="T156" s="178">
        <f>S156*H156</f>
        <v>0</v>
      </c>
      <c r="U156" s="28"/>
      <c r="V156" s="28"/>
      <c r="W156" s="28"/>
      <c r="X156" s="28"/>
      <c r="Y156" s="28"/>
      <c r="Z156" s="28"/>
      <c r="AA156" s="28"/>
      <c r="AB156" s="28"/>
      <c r="AC156" s="28"/>
      <c r="AD156" s="28"/>
      <c r="AE156" s="28"/>
      <c r="AR156" s="179" t="s">
        <v>155</v>
      </c>
      <c r="AT156" s="179" t="s">
        <v>151</v>
      </c>
      <c r="AU156" s="179" t="s">
        <v>156</v>
      </c>
      <c r="AY156" s="15" t="s">
        <v>149</v>
      </c>
      <c r="BE156" s="180">
        <f>IF(N156="základná",J156,0)</f>
        <v>0</v>
      </c>
      <c r="BF156" s="180">
        <f>IF(N156="znížená",J156,0)</f>
        <v>24998.84</v>
      </c>
      <c r="BG156" s="180">
        <f>IF(N156="zákl. prenesená",J156,0)</f>
        <v>0</v>
      </c>
      <c r="BH156" s="180">
        <f>IF(N156="zníž. prenesená",J156,0)</f>
        <v>0</v>
      </c>
      <c r="BI156" s="180">
        <f>IF(N156="nulová",J156,0)</f>
        <v>0</v>
      </c>
      <c r="BJ156" s="15" t="s">
        <v>156</v>
      </c>
      <c r="BK156" s="180">
        <f>ROUND(I156*H156,2)</f>
        <v>24998.84</v>
      </c>
      <c r="BL156" s="15" t="s">
        <v>155</v>
      </c>
      <c r="BM156" s="179" t="s">
        <v>176</v>
      </c>
    </row>
    <row r="157" s="2" customFormat="1" ht="24.15" customHeight="1">
      <c r="A157" s="28"/>
      <c r="B157" s="167"/>
      <c r="C157" s="168" t="s">
        <v>230</v>
      </c>
      <c r="D157" s="168" t="s">
        <v>151</v>
      </c>
      <c r="E157" s="169" t="s">
        <v>379</v>
      </c>
      <c r="F157" s="170" t="s">
        <v>380</v>
      </c>
      <c r="G157" s="171" t="s">
        <v>262</v>
      </c>
      <c r="H157" s="172">
        <v>4872.6719999999996</v>
      </c>
      <c r="I157" s="173">
        <v>4.8499999999999996</v>
      </c>
      <c r="J157" s="173">
        <f>ROUND(I157*H157,2)</f>
        <v>23632.459999999999</v>
      </c>
      <c r="K157" s="174"/>
      <c r="L157" s="29"/>
      <c r="M157" s="175" t="s">
        <v>1</v>
      </c>
      <c r="N157" s="176" t="s">
        <v>39</v>
      </c>
      <c r="O157" s="177">
        <v>0</v>
      </c>
      <c r="P157" s="177">
        <f>O157*H157</f>
        <v>0</v>
      </c>
      <c r="Q157" s="177">
        <v>0</v>
      </c>
      <c r="R157" s="177">
        <f>Q157*H157</f>
        <v>0</v>
      </c>
      <c r="S157" s="177">
        <v>0</v>
      </c>
      <c r="T157" s="178">
        <f>S157*H157</f>
        <v>0</v>
      </c>
      <c r="U157" s="28"/>
      <c r="V157" s="28"/>
      <c r="W157" s="28"/>
      <c r="X157" s="28"/>
      <c r="Y157" s="28"/>
      <c r="Z157" s="28"/>
      <c r="AA157" s="28"/>
      <c r="AB157" s="28"/>
      <c r="AC157" s="28"/>
      <c r="AD157" s="28"/>
      <c r="AE157" s="28"/>
      <c r="AR157" s="179" t="s">
        <v>155</v>
      </c>
      <c r="AT157" s="179" t="s">
        <v>151</v>
      </c>
      <c r="AU157" s="179" t="s">
        <v>156</v>
      </c>
      <c r="AY157" s="15" t="s">
        <v>149</v>
      </c>
      <c r="BE157" s="180">
        <f>IF(N157="základná",J157,0)</f>
        <v>0</v>
      </c>
      <c r="BF157" s="180">
        <f>IF(N157="znížená",J157,0)</f>
        <v>23632.459999999999</v>
      </c>
      <c r="BG157" s="180">
        <f>IF(N157="zákl. prenesená",J157,0)</f>
        <v>0</v>
      </c>
      <c r="BH157" s="180">
        <f>IF(N157="zníž. prenesená",J157,0)</f>
        <v>0</v>
      </c>
      <c r="BI157" s="180">
        <f>IF(N157="nulová",J157,0)</f>
        <v>0</v>
      </c>
      <c r="BJ157" s="15" t="s">
        <v>156</v>
      </c>
      <c r="BK157" s="180">
        <f>ROUND(I157*H157,2)</f>
        <v>23632.459999999999</v>
      </c>
      <c r="BL157" s="15" t="s">
        <v>155</v>
      </c>
      <c r="BM157" s="179" t="s">
        <v>381</v>
      </c>
    </row>
    <row r="158" s="12" customFormat="1" ht="22.8" customHeight="1">
      <c r="A158" s="12"/>
      <c r="B158" s="157"/>
      <c r="C158" s="12"/>
      <c r="D158" s="158" t="s">
        <v>72</v>
      </c>
      <c r="E158" s="181" t="s">
        <v>263</v>
      </c>
      <c r="F158" s="181" t="s">
        <v>382</v>
      </c>
      <c r="G158" s="12"/>
      <c r="H158" s="12"/>
      <c r="I158" s="12"/>
      <c r="J158" s="182">
        <f>BK158</f>
        <v>368713.84999999998</v>
      </c>
      <c r="K158" s="12"/>
      <c r="L158" s="157"/>
      <c r="M158" s="161"/>
      <c r="N158" s="162"/>
      <c r="O158" s="162"/>
      <c r="P158" s="163">
        <f>SUM(P159:P161)</f>
        <v>0</v>
      </c>
      <c r="Q158" s="162"/>
      <c r="R158" s="163">
        <f>SUM(R159:R161)</f>
        <v>0</v>
      </c>
      <c r="S158" s="162"/>
      <c r="T158" s="164">
        <f>SUM(T159:T161)</f>
        <v>0</v>
      </c>
      <c r="U158" s="12"/>
      <c r="V158" s="12"/>
      <c r="W158" s="12"/>
      <c r="X158" s="12"/>
      <c r="Y158" s="12"/>
      <c r="Z158" s="12"/>
      <c r="AA158" s="12"/>
      <c r="AB158" s="12"/>
      <c r="AC158" s="12"/>
      <c r="AD158" s="12"/>
      <c r="AE158" s="12"/>
      <c r="AR158" s="158" t="s">
        <v>81</v>
      </c>
      <c r="AT158" s="165" t="s">
        <v>72</v>
      </c>
      <c r="AU158" s="165" t="s">
        <v>81</v>
      </c>
      <c r="AY158" s="158" t="s">
        <v>149</v>
      </c>
      <c r="BK158" s="166">
        <f>SUM(BK159:BK161)</f>
        <v>368713.84999999998</v>
      </c>
    </row>
    <row r="159" s="2" customFormat="1" ht="66.75" customHeight="1">
      <c r="A159" s="28"/>
      <c r="B159" s="167"/>
      <c r="C159" s="168" t="s">
        <v>225</v>
      </c>
      <c r="D159" s="168" t="s">
        <v>151</v>
      </c>
      <c r="E159" s="169" t="s">
        <v>383</v>
      </c>
      <c r="F159" s="170" t="s">
        <v>384</v>
      </c>
      <c r="G159" s="171" t="s">
        <v>154</v>
      </c>
      <c r="H159" s="172">
        <v>15824.924999999999</v>
      </c>
      <c r="I159" s="173">
        <v>12.32</v>
      </c>
      <c r="J159" s="173">
        <f>ROUND(I159*H159,2)</f>
        <v>194963.07999999999</v>
      </c>
      <c r="K159" s="174"/>
      <c r="L159" s="29"/>
      <c r="M159" s="175" t="s">
        <v>1</v>
      </c>
      <c r="N159" s="176" t="s">
        <v>39</v>
      </c>
      <c r="O159" s="177">
        <v>0</v>
      </c>
      <c r="P159" s="177">
        <f>O159*H159</f>
        <v>0</v>
      </c>
      <c r="Q159" s="177">
        <v>0</v>
      </c>
      <c r="R159" s="177">
        <f>Q159*H159</f>
        <v>0</v>
      </c>
      <c r="S159" s="177">
        <v>0</v>
      </c>
      <c r="T159" s="178">
        <f>S159*H159</f>
        <v>0</v>
      </c>
      <c r="U159" s="28"/>
      <c r="V159" s="28"/>
      <c r="W159" s="28"/>
      <c r="X159" s="28"/>
      <c r="Y159" s="28"/>
      <c r="Z159" s="28"/>
      <c r="AA159" s="28"/>
      <c r="AB159" s="28"/>
      <c r="AC159" s="28"/>
      <c r="AD159" s="28"/>
      <c r="AE159" s="28"/>
      <c r="AR159" s="179" t="s">
        <v>155</v>
      </c>
      <c r="AT159" s="179" t="s">
        <v>151</v>
      </c>
      <c r="AU159" s="179" t="s">
        <v>156</v>
      </c>
      <c r="AY159" s="15" t="s">
        <v>149</v>
      </c>
      <c r="BE159" s="180">
        <f>IF(N159="základná",J159,0)</f>
        <v>0</v>
      </c>
      <c r="BF159" s="180">
        <f>IF(N159="znížená",J159,0)</f>
        <v>194963.07999999999</v>
      </c>
      <c r="BG159" s="180">
        <f>IF(N159="zákl. prenesená",J159,0)</f>
        <v>0</v>
      </c>
      <c r="BH159" s="180">
        <f>IF(N159="zníž. prenesená",J159,0)</f>
        <v>0</v>
      </c>
      <c r="BI159" s="180">
        <f>IF(N159="nulová",J159,0)</f>
        <v>0</v>
      </c>
      <c r="BJ159" s="15" t="s">
        <v>156</v>
      </c>
      <c r="BK159" s="180">
        <f>ROUND(I159*H159,2)</f>
        <v>194963.07999999999</v>
      </c>
      <c r="BL159" s="15" t="s">
        <v>155</v>
      </c>
      <c r="BM159" s="179" t="s">
        <v>385</v>
      </c>
    </row>
    <row r="160" s="2" customFormat="1" ht="24.15" customHeight="1">
      <c r="A160" s="28"/>
      <c r="B160" s="167"/>
      <c r="C160" s="168" t="s">
        <v>276</v>
      </c>
      <c r="D160" s="168" t="s">
        <v>151</v>
      </c>
      <c r="E160" s="169" t="s">
        <v>386</v>
      </c>
      <c r="F160" s="170" t="s">
        <v>387</v>
      </c>
      <c r="G160" s="171" t="s">
        <v>154</v>
      </c>
      <c r="H160" s="172">
        <v>10154.924999999999</v>
      </c>
      <c r="I160" s="173">
        <v>7.6299999999999999</v>
      </c>
      <c r="J160" s="173">
        <f>ROUND(I160*H160,2)</f>
        <v>77482.080000000002</v>
      </c>
      <c r="K160" s="174"/>
      <c r="L160" s="29"/>
      <c r="M160" s="175" t="s">
        <v>1</v>
      </c>
      <c r="N160" s="176" t="s">
        <v>39</v>
      </c>
      <c r="O160" s="177">
        <v>0</v>
      </c>
      <c r="P160" s="177">
        <f>O160*H160</f>
        <v>0</v>
      </c>
      <c r="Q160" s="177">
        <v>0</v>
      </c>
      <c r="R160" s="177">
        <f>Q160*H160</f>
        <v>0</v>
      </c>
      <c r="S160" s="177">
        <v>0</v>
      </c>
      <c r="T160" s="178">
        <f>S160*H160</f>
        <v>0</v>
      </c>
      <c r="U160" s="28"/>
      <c r="V160" s="28"/>
      <c r="W160" s="28"/>
      <c r="X160" s="28"/>
      <c r="Y160" s="28"/>
      <c r="Z160" s="28"/>
      <c r="AA160" s="28"/>
      <c r="AB160" s="28"/>
      <c r="AC160" s="28"/>
      <c r="AD160" s="28"/>
      <c r="AE160" s="28"/>
      <c r="AR160" s="179" t="s">
        <v>155</v>
      </c>
      <c r="AT160" s="179" t="s">
        <v>151</v>
      </c>
      <c r="AU160" s="179" t="s">
        <v>156</v>
      </c>
      <c r="AY160" s="15" t="s">
        <v>149</v>
      </c>
      <c r="BE160" s="180">
        <f>IF(N160="základná",J160,0)</f>
        <v>0</v>
      </c>
      <c r="BF160" s="180">
        <f>IF(N160="znížená",J160,0)</f>
        <v>77482.080000000002</v>
      </c>
      <c r="BG160" s="180">
        <f>IF(N160="zákl. prenesená",J160,0)</f>
        <v>0</v>
      </c>
      <c r="BH160" s="180">
        <f>IF(N160="zníž. prenesená",J160,0)</f>
        <v>0</v>
      </c>
      <c r="BI160" s="180">
        <f>IF(N160="nulová",J160,0)</f>
        <v>0</v>
      </c>
      <c r="BJ160" s="15" t="s">
        <v>156</v>
      </c>
      <c r="BK160" s="180">
        <f>ROUND(I160*H160,2)</f>
        <v>77482.080000000002</v>
      </c>
      <c r="BL160" s="15" t="s">
        <v>155</v>
      </c>
      <c r="BM160" s="179" t="s">
        <v>388</v>
      </c>
    </row>
    <row r="161" s="2" customFormat="1" ht="24.15" customHeight="1">
      <c r="A161" s="28"/>
      <c r="B161" s="167"/>
      <c r="C161" s="168" t="s">
        <v>229</v>
      </c>
      <c r="D161" s="168" t="s">
        <v>151</v>
      </c>
      <c r="E161" s="169" t="s">
        <v>389</v>
      </c>
      <c r="F161" s="170" t="s">
        <v>390</v>
      </c>
      <c r="G161" s="171" t="s">
        <v>154</v>
      </c>
      <c r="H161" s="172">
        <v>10154.924999999999</v>
      </c>
      <c r="I161" s="173">
        <v>9.4800000000000004</v>
      </c>
      <c r="J161" s="173">
        <f>ROUND(I161*H161,2)</f>
        <v>96268.690000000002</v>
      </c>
      <c r="K161" s="174"/>
      <c r="L161" s="29"/>
      <c r="M161" s="175" t="s">
        <v>1</v>
      </c>
      <c r="N161" s="176" t="s">
        <v>39</v>
      </c>
      <c r="O161" s="177">
        <v>0</v>
      </c>
      <c r="P161" s="177">
        <f>O161*H161</f>
        <v>0</v>
      </c>
      <c r="Q161" s="177">
        <v>0</v>
      </c>
      <c r="R161" s="177">
        <f>Q161*H161</f>
        <v>0</v>
      </c>
      <c r="S161" s="177">
        <v>0</v>
      </c>
      <c r="T161" s="178">
        <f>S161*H161</f>
        <v>0</v>
      </c>
      <c r="U161" s="28"/>
      <c r="V161" s="28"/>
      <c r="W161" s="28"/>
      <c r="X161" s="28"/>
      <c r="Y161" s="28"/>
      <c r="Z161" s="28"/>
      <c r="AA161" s="28"/>
      <c r="AB161" s="28"/>
      <c r="AC161" s="28"/>
      <c r="AD161" s="28"/>
      <c r="AE161" s="28"/>
      <c r="AR161" s="179" t="s">
        <v>155</v>
      </c>
      <c r="AT161" s="179" t="s">
        <v>151</v>
      </c>
      <c r="AU161" s="179" t="s">
        <v>156</v>
      </c>
      <c r="AY161" s="15" t="s">
        <v>149</v>
      </c>
      <c r="BE161" s="180">
        <f>IF(N161="základná",J161,0)</f>
        <v>0</v>
      </c>
      <c r="BF161" s="180">
        <f>IF(N161="znížená",J161,0)</f>
        <v>96268.690000000002</v>
      </c>
      <c r="BG161" s="180">
        <f>IF(N161="zákl. prenesená",J161,0)</f>
        <v>0</v>
      </c>
      <c r="BH161" s="180">
        <f>IF(N161="zníž. prenesená",J161,0)</f>
        <v>0</v>
      </c>
      <c r="BI161" s="180">
        <f>IF(N161="nulová",J161,0)</f>
        <v>0</v>
      </c>
      <c r="BJ161" s="15" t="s">
        <v>156</v>
      </c>
      <c r="BK161" s="180">
        <f>ROUND(I161*H161,2)</f>
        <v>96268.690000000002</v>
      </c>
      <c r="BL161" s="15" t="s">
        <v>155</v>
      </c>
      <c r="BM161" s="179" t="s">
        <v>391</v>
      </c>
    </row>
    <row r="162" s="12" customFormat="1" ht="25.92" customHeight="1">
      <c r="A162" s="12"/>
      <c r="B162" s="157"/>
      <c r="C162" s="12"/>
      <c r="D162" s="158" t="s">
        <v>72</v>
      </c>
      <c r="E162" s="159" t="s">
        <v>392</v>
      </c>
      <c r="F162" s="159" t="s">
        <v>393</v>
      </c>
      <c r="G162" s="12"/>
      <c r="H162" s="12"/>
      <c r="I162" s="12"/>
      <c r="J162" s="160">
        <f>BK162</f>
        <v>91762.339999999997</v>
      </c>
      <c r="K162" s="12"/>
      <c r="L162" s="157"/>
      <c r="M162" s="161"/>
      <c r="N162" s="162"/>
      <c r="O162" s="162"/>
      <c r="P162" s="163">
        <f>P163</f>
        <v>0</v>
      </c>
      <c r="Q162" s="162"/>
      <c r="R162" s="163">
        <f>R163</f>
        <v>0</v>
      </c>
      <c r="S162" s="162"/>
      <c r="T162" s="164">
        <f>T163</f>
        <v>0</v>
      </c>
      <c r="U162" s="12"/>
      <c r="V162" s="12"/>
      <c r="W162" s="12"/>
      <c r="X162" s="12"/>
      <c r="Y162" s="12"/>
      <c r="Z162" s="12"/>
      <c r="AA162" s="12"/>
      <c r="AB162" s="12"/>
      <c r="AC162" s="12"/>
      <c r="AD162" s="12"/>
      <c r="AE162" s="12"/>
      <c r="AR162" s="158" t="s">
        <v>81</v>
      </c>
      <c r="AT162" s="165" t="s">
        <v>72</v>
      </c>
      <c r="AU162" s="165" t="s">
        <v>73</v>
      </c>
      <c r="AY162" s="158" t="s">
        <v>149</v>
      </c>
      <c r="BK162" s="166">
        <f>BK163</f>
        <v>91762.339999999997</v>
      </c>
    </row>
    <row r="163" s="12" customFormat="1" ht="22.8" customHeight="1">
      <c r="A163" s="12"/>
      <c r="B163" s="157"/>
      <c r="C163" s="12"/>
      <c r="D163" s="158" t="s">
        <v>72</v>
      </c>
      <c r="E163" s="181" t="s">
        <v>394</v>
      </c>
      <c r="F163" s="181" t="s">
        <v>395</v>
      </c>
      <c r="G163" s="12"/>
      <c r="H163" s="12"/>
      <c r="I163" s="12"/>
      <c r="J163" s="182">
        <f>BK163</f>
        <v>91762.339999999997</v>
      </c>
      <c r="K163" s="12"/>
      <c r="L163" s="157"/>
      <c r="M163" s="161"/>
      <c r="N163" s="162"/>
      <c r="O163" s="162"/>
      <c r="P163" s="163">
        <f>SUM(P164:P167)</f>
        <v>0</v>
      </c>
      <c r="Q163" s="162"/>
      <c r="R163" s="163">
        <f>SUM(R164:R167)</f>
        <v>0</v>
      </c>
      <c r="S163" s="162"/>
      <c r="T163" s="164">
        <f>SUM(T164:T167)</f>
        <v>0</v>
      </c>
      <c r="U163" s="12"/>
      <c r="V163" s="12"/>
      <c r="W163" s="12"/>
      <c r="X163" s="12"/>
      <c r="Y163" s="12"/>
      <c r="Z163" s="12"/>
      <c r="AA163" s="12"/>
      <c r="AB163" s="12"/>
      <c r="AC163" s="12"/>
      <c r="AD163" s="12"/>
      <c r="AE163" s="12"/>
      <c r="AR163" s="158" t="s">
        <v>81</v>
      </c>
      <c r="AT163" s="165" t="s">
        <v>72</v>
      </c>
      <c r="AU163" s="165" t="s">
        <v>81</v>
      </c>
      <c r="AY163" s="158" t="s">
        <v>149</v>
      </c>
      <c r="BK163" s="166">
        <f>SUM(BK164:BK167)</f>
        <v>91762.339999999997</v>
      </c>
    </row>
    <row r="164" s="2" customFormat="1" ht="24.15" customHeight="1">
      <c r="A164" s="28"/>
      <c r="B164" s="167"/>
      <c r="C164" s="168" t="s">
        <v>283</v>
      </c>
      <c r="D164" s="168" t="s">
        <v>151</v>
      </c>
      <c r="E164" s="169" t="s">
        <v>396</v>
      </c>
      <c r="F164" s="170" t="s">
        <v>397</v>
      </c>
      <c r="G164" s="171" t="s">
        <v>154</v>
      </c>
      <c r="H164" s="172">
        <v>10154.924999999999</v>
      </c>
      <c r="I164" s="173">
        <v>4.8499999999999996</v>
      </c>
      <c r="J164" s="173">
        <f>ROUND(I164*H164,2)</f>
        <v>49251.389999999999</v>
      </c>
      <c r="K164" s="174"/>
      <c r="L164" s="29"/>
      <c r="M164" s="175" t="s">
        <v>1</v>
      </c>
      <c r="N164" s="176" t="s">
        <v>39</v>
      </c>
      <c r="O164" s="177">
        <v>0</v>
      </c>
      <c r="P164" s="177">
        <f>O164*H164</f>
        <v>0</v>
      </c>
      <c r="Q164" s="177">
        <v>0</v>
      </c>
      <c r="R164" s="177">
        <f>Q164*H164</f>
        <v>0</v>
      </c>
      <c r="S164" s="177">
        <v>0</v>
      </c>
      <c r="T164" s="178">
        <f>S164*H164</f>
        <v>0</v>
      </c>
      <c r="U164" s="28"/>
      <c r="V164" s="28"/>
      <c r="W164" s="28"/>
      <c r="X164" s="28"/>
      <c r="Y164" s="28"/>
      <c r="Z164" s="28"/>
      <c r="AA164" s="28"/>
      <c r="AB164" s="28"/>
      <c r="AC164" s="28"/>
      <c r="AD164" s="28"/>
      <c r="AE164" s="28"/>
      <c r="AR164" s="179" t="s">
        <v>155</v>
      </c>
      <c r="AT164" s="179" t="s">
        <v>151</v>
      </c>
      <c r="AU164" s="179" t="s">
        <v>156</v>
      </c>
      <c r="AY164" s="15" t="s">
        <v>149</v>
      </c>
      <c r="BE164" s="180">
        <f>IF(N164="základná",J164,0)</f>
        <v>0</v>
      </c>
      <c r="BF164" s="180">
        <f>IF(N164="znížená",J164,0)</f>
        <v>49251.389999999999</v>
      </c>
      <c r="BG164" s="180">
        <f>IF(N164="zákl. prenesená",J164,0)</f>
        <v>0</v>
      </c>
      <c r="BH164" s="180">
        <f>IF(N164="zníž. prenesená",J164,0)</f>
        <v>0</v>
      </c>
      <c r="BI164" s="180">
        <f>IF(N164="nulová",J164,0)</f>
        <v>0</v>
      </c>
      <c r="BJ164" s="15" t="s">
        <v>156</v>
      </c>
      <c r="BK164" s="180">
        <f>ROUND(I164*H164,2)</f>
        <v>49251.389999999999</v>
      </c>
      <c r="BL164" s="15" t="s">
        <v>155</v>
      </c>
      <c r="BM164" s="179" t="s">
        <v>398</v>
      </c>
    </row>
    <row r="165" s="2" customFormat="1" ht="16.5" customHeight="1">
      <c r="A165" s="28"/>
      <c r="B165" s="167"/>
      <c r="C165" s="168" t="s">
        <v>244</v>
      </c>
      <c r="D165" s="168" t="s">
        <v>151</v>
      </c>
      <c r="E165" s="169" t="s">
        <v>226</v>
      </c>
      <c r="F165" s="170" t="s">
        <v>227</v>
      </c>
      <c r="G165" s="171" t="s">
        <v>228</v>
      </c>
      <c r="H165" s="172">
        <v>1</v>
      </c>
      <c r="I165" s="173">
        <v>39945.309999999998</v>
      </c>
      <c r="J165" s="173">
        <f>ROUND(I165*H165,2)</f>
        <v>39945.309999999998</v>
      </c>
      <c r="K165" s="174"/>
      <c r="L165" s="29"/>
      <c r="M165" s="175" t="s">
        <v>1</v>
      </c>
      <c r="N165" s="176" t="s">
        <v>39</v>
      </c>
      <c r="O165" s="177">
        <v>0</v>
      </c>
      <c r="P165" s="177">
        <f>O165*H165</f>
        <v>0</v>
      </c>
      <c r="Q165" s="177">
        <v>0</v>
      </c>
      <c r="R165" s="177">
        <f>Q165*H165</f>
        <v>0</v>
      </c>
      <c r="S165" s="177">
        <v>0</v>
      </c>
      <c r="T165" s="178">
        <f>S165*H165</f>
        <v>0</v>
      </c>
      <c r="U165" s="28"/>
      <c r="V165" s="28"/>
      <c r="W165" s="28"/>
      <c r="X165" s="28"/>
      <c r="Y165" s="28"/>
      <c r="Z165" s="28"/>
      <c r="AA165" s="28"/>
      <c r="AB165" s="28"/>
      <c r="AC165" s="28"/>
      <c r="AD165" s="28"/>
      <c r="AE165" s="28"/>
      <c r="AR165" s="179" t="s">
        <v>155</v>
      </c>
      <c r="AT165" s="179" t="s">
        <v>151</v>
      </c>
      <c r="AU165" s="179" t="s">
        <v>156</v>
      </c>
      <c r="AY165" s="15" t="s">
        <v>149</v>
      </c>
      <c r="BE165" s="180">
        <f>IF(N165="základná",J165,0)</f>
        <v>0</v>
      </c>
      <c r="BF165" s="180">
        <f>IF(N165="znížená",J165,0)</f>
        <v>39945.309999999998</v>
      </c>
      <c r="BG165" s="180">
        <f>IF(N165="zákl. prenesená",J165,0)</f>
        <v>0</v>
      </c>
      <c r="BH165" s="180">
        <f>IF(N165="zníž. prenesená",J165,0)</f>
        <v>0</v>
      </c>
      <c r="BI165" s="180">
        <f>IF(N165="nulová",J165,0)</f>
        <v>0</v>
      </c>
      <c r="BJ165" s="15" t="s">
        <v>156</v>
      </c>
      <c r="BK165" s="180">
        <f>ROUND(I165*H165,2)</f>
        <v>39945.309999999998</v>
      </c>
      <c r="BL165" s="15" t="s">
        <v>155</v>
      </c>
      <c r="BM165" s="179" t="s">
        <v>399</v>
      </c>
    </row>
    <row r="166" s="2" customFormat="1" ht="24.15" customHeight="1">
      <c r="A166" s="28"/>
      <c r="B166" s="167"/>
      <c r="C166" s="168" t="s">
        <v>300</v>
      </c>
      <c r="D166" s="168" t="s">
        <v>151</v>
      </c>
      <c r="E166" s="169" t="s">
        <v>400</v>
      </c>
      <c r="F166" s="170" t="s">
        <v>401</v>
      </c>
      <c r="G166" s="171" t="s">
        <v>228</v>
      </c>
      <c r="H166" s="172">
        <v>1</v>
      </c>
      <c r="I166" s="173">
        <v>1963.5</v>
      </c>
      <c r="J166" s="173">
        <f>ROUND(I166*H166,2)</f>
        <v>1963.5</v>
      </c>
      <c r="K166" s="174"/>
      <c r="L166" s="29"/>
      <c r="M166" s="175" t="s">
        <v>1</v>
      </c>
      <c r="N166" s="176" t="s">
        <v>39</v>
      </c>
      <c r="O166" s="177">
        <v>0</v>
      </c>
      <c r="P166" s="177">
        <f>O166*H166</f>
        <v>0</v>
      </c>
      <c r="Q166" s="177">
        <v>0</v>
      </c>
      <c r="R166" s="177">
        <f>Q166*H166</f>
        <v>0</v>
      </c>
      <c r="S166" s="177">
        <v>0</v>
      </c>
      <c r="T166" s="178">
        <f>S166*H166</f>
        <v>0</v>
      </c>
      <c r="U166" s="28"/>
      <c r="V166" s="28"/>
      <c r="W166" s="28"/>
      <c r="X166" s="28"/>
      <c r="Y166" s="28"/>
      <c r="Z166" s="28"/>
      <c r="AA166" s="28"/>
      <c r="AB166" s="28"/>
      <c r="AC166" s="28"/>
      <c r="AD166" s="28"/>
      <c r="AE166" s="28"/>
      <c r="AR166" s="179" t="s">
        <v>155</v>
      </c>
      <c r="AT166" s="179" t="s">
        <v>151</v>
      </c>
      <c r="AU166" s="179" t="s">
        <v>156</v>
      </c>
      <c r="AY166" s="15" t="s">
        <v>149</v>
      </c>
      <c r="BE166" s="180">
        <f>IF(N166="základná",J166,0)</f>
        <v>0</v>
      </c>
      <c r="BF166" s="180">
        <f>IF(N166="znížená",J166,0)</f>
        <v>1963.5</v>
      </c>
      <c r="BG166" s="180">
        <f>IF(N166="zákl. prenesená",J166,0)</f>
        <v>0</v>
      </c>
      <c r="BH166" s="180">
        <f>IF(N166="zníž. prenesená",J166,0)</f>
        <v>0</v>
      </c>
      <c r="BI166" s="180">
        <f>IF(N166="nulová",J166,0)</f>
        <v>0</v>
      </c>
      <c r="BJ166" s="15" t="s">
        <v>156</v>
      </c>
      <c r="BK166" s="180">
        <f>ROUND(I166*H166,2)</f>
        <v>1963.5</v>
      </c>
      <c r="BL166" s="15" t="s">
        <v>155</v>
      </c>
      <c r="BM166" s="179" t="s">
        <v>402</v>
      </c>
    </row>
    <row r="167" s="2" customFormat="1" ht="24.15" customHeight="1">
      <c r="A167" s="28"/>
      <c r="B167" s="167"/>
      <c r="C167" s="168" t="s">
        <v>253</v>
      </c>
      <c r="D167" s="168" t="s">
        <v>151</v>
      </c>
      <c r="E167" s="169" t="s">
        <v>403</v>
      </c>
      <c r="F167" s="170" t="s">
        <v>404</v>
      </c>
      <c r="G167" s="171" t="s">
        <v>228</v>
      </c>
      <c r="H167" s="172">
        <v>1</v>
      </c>
      <c r="I167" s="173">
        <v>602.13999999999999</v>
      </c>
      <c r="J167" s="173">
        <f>ROUND(I167*H167,2)</f>
        <v>602.13999999999999</v>
      </c>
      <c r="K167" s="174"/>
      <c r="L167" s="29"/>
      <c r="M167" s="175" t="s">
        <v>1</v>
      </c>
      <c r="N167" s="176" t="s">
        <v>39</v>
      </c>
      <c r="O167" s="177">
        <v>0</v>
      </c>
      <c r="P167" s="177">
        <f>O167*H167</f>
        <v>0</v>
      </c>
      <c r="Q167" s="177">
        <v>0</v>
      </c>
      <c r="R167" s="177">
        <f>Q167*H167</f>
        <v>0</v>
      </c>
      <c r="S167" s="177">
        <v>0</v>
      </c>
      <c r="T167" s="178">
        <f>S167*H167</f>
        <v>0</v>
      </c>
      <c r="U167" s="28"/>
      <c r="V167" s="28"/>
      <c r="W167" s="28"/>
      <c r="X167" s="28"/>
      <c r="Y167" s="28"/>
      <c r="Z167" s="28"/>
      <c r="AA167" s="28"/>
      <c r="AB167" s="28"/>
      <c r="AC167" s="28"/>
      <c r="AD167" s="28"/>
      <c r="AE167" s="28"/>
      <c r="AR167" s="179" t="s">
        <v>155</v>
      </c>
      <c r="AT167" s="179" t="s">
        <v>151</v>
      </c>
      <c r="AU167" s="179" t="s">
        <v>156</v>
      </c>
      <c r="AY167" s="15" t="s">
        <v>149</v>
      </c>
      <c r="BE167" s="180">
        <f>IF(N167="základná",J167,0)</f>
        <v>0</v>
      </c>
      <c r="BF167" s="180">
        <f>IF(N167="znížená",J167,0)</f>
        <v>602.13999999999999</v>
      </c>
      <c r="BG167" s="180">
        <f>IF(N167="zákl. prenesená",J167,0)</f>
        <v>0</v>
      </c>
      <c r="BH167" s="180">
        <f>IF(N167="zníž. prenesená",J167,0)</f>
        <v>0</v>
      </c>
      <c r="BI167" s="180">
        <f>IF(N167="nulová",J167,0)</f>
        <v>0</v>
      </c>
      <c r="BJ167" s="15" t="s">
        <v>156</v>
      </c>
      <c r="BK167" s="180">
        <f>ROUND(I167*H167,2)</f>
        <v>602.13999999999999</v>
      </c>
      <c r="BL167" s="15" t="s">
        <v>155</v>
      </c>
      <c r="BM167" s="179" t="s">
        <v>405</v>
      </c>
    </row>
    <row r="168" s="12" customFormat="1" ht="25.92" customHeight="1">
      <c r="A168" s="12"/>
      <c r="B168" s="157"/>
      <c r="C168" s="12"/>
      <c r="D168" s="158" t="s">
        <v>72</v>
      </c>
      <c r="E168" s="159" t="s">
        <v>406</v>
      </c>
      <c r="F168" s="159" t="s">
        <v>407</v>
      </c>
      <c r="G168" s="12"/>
      <c r="H168" s="12"/>
      <c r="I168" s="12"/>
      <c r="J168" s="160">
        <f>BK168</f>
        <v>37143.760000000002</v>
      </c>
      <c r="K168" s="12"/>
      <c r="L168" s="157"/>
      <c r="M168" s="161"/>
      <c r="N168" s="162"/>
      <c r="O168" s="162"/>
      <c r="P168" s="163">
        <f>P169+P176</f>
        <v>419.53517999999997</v>
      </c>
      <c r="Q168" s="162"/>
      <c r="R168" s="163">
        <f>R169+R176</f>
        <v>0.75670919999999997</v>
      </c>
      <c r="S168" s="162"/>
      <c r="T168" s="164">
        <f>T169+T176</f>
        <v>0</v>
      </c>
      <c r="U168" s="12"/>
      <c r="V168" s="12"/>
      <c r="W168" s="12"/>
      <c r="X168" s="12"/>
      <c r="Y168" s="12"/>
      <c r="Z168" s="12"/>
      <c r="AA168" s="12"/>
      <c r="AB168" s="12"/>
      <c r="AC168" s="12"/>
      <c r="AD168" s="12"/>
      <c r="AE168" s="12"/>
      <c r="AR168" s="158" t="s">
        <v>156</v>
      </c>
      <c r="AT168" s="165" t="s">
        <v>72</v>
      </c>
      <c r="AU168" s="165" t="s">
        <v>73</v>
      </c>
      <c r="AY168" s="158" t="s">
        <v>149</v>
      </c>
      <c r="BK168" s="166">
        <f>BK169+BK176</f>
        <v>37143.760000000002</v>
      </c>
    </row>
    <row r="169" s="12" customFormat="1" ht="22.8" customHeight="1">
      <c r="A169" s="12"/>
      <c r="B169" s="157"/>
      <c r="C169" s="12"/>
      <c r="D169" s="158" t="s">
        <v>72</v>
      </c>
      <c r="E169" s="181" t="s">
        <v>408</v>
      </c>
      <c r="F169" s="181" t="s">
        <v>409</v>
      </c>
      <c r="G169" s="12"/>
      <c r="H169" s="12"/>
      <c r="I169" s="12"/>
      <c r="J169" s="182">
        <f>BK169</f>
        <v>28107.760000000002</v>
      </c>
      <c r="K169" s="12"/>
      <c r="L169" s="157"/>
      <c r="M169" s="161"/>
      <c r="N169" s="162"/>
      <c r="O169" s="162"/>
      <c r="P169" s="163">
        <f>SUM(P170:P175)</f>
        <v>264.73518000000001</v>
      </c>
      <c r="Q169" s="162"/>
      <c r="R169" s="163">
        <f>SUM(R170:R175)</f>
        <v>0.018709200000000002</v>
      </c>
      <c r="S169" s="162"/>
      <c r="T169" s="164">
        <f>SUM(T170:T175)</f>
        <v>0</v>
      </c>
      <c r="U169" s="12"/>
      <c r="V169" s="12"/>
      <c r="W169" s="12"/>
      <c r="X169" s="12"/>
      <c r="Y169" s="12"/>
      <c r="Z169" s="12"/>
      <c r="AA169" s="12"/>
      <c r="AB169" s="12"/>
      <c r="AC169" s="12"/>
      <c r="AD169" s="12"/>
      <c r="AE169" s="12"/>
      <c r="AR169" s="158" t="s">
        <v>156</v>
      </c>
      <c r="AT169" s="165" t="s">
        <v>72</v>
      </c>
      <c r="AU169" s="165" t="s">
        <v>81</v>
      </c>
      <c r="AY169" s="158" t="s">
        <v>149</v>
      </c>
      <c r="BK169" s="166">
        <f>SUM(BK170:BK175)</f>
        <v>28107.760000000002</v>
      </c>
    </row>
    <row r="170" s="2" customFormat="1" ht="24.15" customHeight="1">
      <c r="A170" s="28"/>
      <c r="B170" s="167"/>
      <c r="C170" s="168" t="s">
        <v>249</v>
      </c>
      <c r="D170" s="168" t="s">
        <v>151</v>
      </c>
      <c r="E170" s="169" t="s">
        <v>410</v>
      </c>
      <c r="F170" s="170" t="s">
        <v>411</v>
      </c>
      <c r="G170" s="171" t="s">
        <v>228</v>
      </c>
      <c r="H170" s="172">
        <v>1</v>
      </c>
      <c r="I170" s="173">
        <v>9688</v>
      </c>
      <c r="J170" s="173">
        <f>ROUND(I170*H170,2)</f>
        <v>9688</v>
      </c>
      <c r="K170" s="174"/>
      <c r="L170" s="29"/>
      <c r="M170" s="175" t="s">
        <v>1</v>
      </c>
      <c r="N170" s="176" t="s">
        <v>39</v>
      </c>
      <c r="O170" s="177">
        <v>0</v>
      </c>
      <c r="P170" s="177">
        <f>O170*H170</f>
        <v>0</v>
      </c>
      <c r="Q170" s="177">
        <v>0</v>
      </c>
      <c r="R170" s="177">
        <f>Q170*H170</f>
        <v>0</v>
      </c>
      <c r="S170" s="177">
        <v>0</v>
      </c>
      <c r="T170" s="178">
        <f>S170*H170</f>
        <v>0</v>
      </c>
      <c r="U170" s="28"/>
      <c r="V170" s="28"/>
      <c r="W170" s="28"/>
      <c r="X170" s="28"/>
      <c r="Y170" s="28"/>
      <c r="Z170" s="28"/>
      <c r="AA170" s="28"/>
      <c r="AB170" s="28"/>
      <c r="AC170" s="28"/>
      <c r="AD170" s="28"/>
      <c r="AE170" s="28"/>
      <c r="AR170" s="179" t="s">
        <v>215</v>
      </c>
      <c r="AT170" s="179" t="s">
        <v>151</v>
      </c>
      <c r="AU170" s="179" t="s">
        <v>156</v>
      </c>
      <c r="AY170" s="15" t="s">
        <v>149</v>
      </c>
      <c r="BE170" s="180">
        <f>IF(N170="základná",J170,0)</f>
        <v>0</v>
      </c>
      <c r="BF170" s="180">
        <f>IF(N170="znížená",J170,0)</f>
        <v>9688</v>
      </c>
      <c r="BG170" s="180">
        <f>IF(N170="zákl. prenesená",J170,0)</f>
        <v>0</v>
      </c>
      <c r="BH170" s="180">
        <f>IF(N170="zníž. prenesená",J170,0)</f>
        <v>0</v>
      </c>
      <c r="BI170" s="180">
        <f>IF(N170="nulová",J170,0)</f>
        <v>0</v>
      </c>
      <c r="BJ170" s="15" t="s">
        <v>156</v>
      </c>
      <c r="BK170" s="180">
        <f>ROUND(I170*H170,2)</f>
        <v>9688</v>
      </c>
      <c r="BL170" s="15" t="s">
        <v>215</v>
      </c>
      <c r="BM170" s="179" t="s">
        <v>412</v>
      </c>
    </row>
    <row r="171" s="2" customFormat="1" ht="24.15" customHeight="1">
      <c r="A171" s="28"/>
      <c r="B171" s="167"/>
      <c r="C171" s="168" t="s">
        <v>163</v>
      </c>
      <c r="D171" s="168" t="s">
        <v>151</v>
      </c>
      <c r="E171" s="169" t="s">
        <v>413</v>
      </c>
      <c r="F171" s="170" t="s">
        <v>414</v>
      </c>
      <c r="G171" s="171" t="s">
        <v>154</v>
      </c>
      <c r="H171" s="172">
        <v>13.375</v>
      </c>
      <c r="I171" s="173">
        <v>780</v>
      </c>
      <c r="J171" s="173">
        <f>ROUND(I171*H171,2)</f>
        <v>10432.5</v>
      </c>
      <c r="K171" s="174"/>
      <c r="L171" s="29"/>
      <c r="M171" s="175" t="s">
        <v>1</v>
      </c>
      <c r="N171" s="176" t="s">
        <v>39</v>
      </c>
      <c r="O171" s="177">
        <v>1.1319999999999999</v>
      </c>
      <c r="P171" s="177">
        <f>O171*H171</f>
        <v>15.140499999999999</v>
      </c>
      <c r="Q171" s="177">
        <v>8.0000000000000007E-05</v>
      </c>
      <c r="R171" s="177">
        <f>Q171*H171</f>
        <v>0.00107</v>
      </c>
      <c r="S171" s="177">
        <v>0</v>
      </c>
      <c r="T171" s="178">
        <f>S171*H171</f>
        <v>0</v>
      </c>
      <c r="U171" s="28"/>
      <c r="V171" s="28"/>
      <c r="W171" s="28"/>
      <c r="X171" s="28"/>
      <c r="Y171" s="28"/>
      <c r="Z171" s="28"/>
      <c r="AA171" s="28"/>
      <c r="AB171" s="28"/>
      <c r="AC171" s="28"/>
      <c r="AD171" s="28"/>
      <c r="AE171" s="28"/>
      <c r="AR171" s="179" t="s">
        <v>215</v>
      </c>
      <c r="AT171" s="179" t="s">
        <v>151</v>
      </c>
      <c r="AU171" s="179" t="s">
        <v>156</v>
      </c>
      <c r="AY171" s="15" t="s">
        <v>149</v>
      </c>
      <c r="BE171" s="180">
        <f>IF(N171="základná",J171,0)</f>
        <v>0</v>
      </c>
      <c r="BF171" s="180">
        <f>IF(N171="znížená",J171,0)</f>
        <v>10432.5</v>
      </c>
      <c r="BG171" s="180">
        <f>IF(N171="zákl. prenesená",J171,0)</f>
        <v>0</v>
      </c>
      <c r="BH171" s="180">
        <f>IF(N171="zníž. prenesená",J171,0)</f>
        <v>0</v>
      </c>
      <c r="BI171" s="180">
        <f>IF(N171="nulová",J171,0)</f>
        <v>0</v>
      </c>
      <c r="BJ171" s="15" t="s">
        <v>156</v>
      </c>
      <c r="BK171" s="180">
        <f>ROUND(I171*H171,2)</f>
        <v>10432.5</v>
      </c>
      <c r="BL171" s="15" t="s">
        <v>215</v>
      </c>
      <c r="BM171" s="179" t="s">
        <v>415</v>
      </c>
    </row>
    <row r="172" s="2" customFormat="1" ht="16.5" customHeight="1">
      <c r="A172" s="28"/>
      <c r="B172" s="167"/>
      <c r="C172" s="168" t="s">
        <v>258</v>
      </c>
      <c r="D172" s="168" t="s">
        <v>151</v>
      </c>
      <c r="E172" s="169" t="s">
        <v>416</v>
      </c>
      <c r="F172" s="170" t="s">
        <v>417</v>
      </c>
      <c r="G172" s="171" t="s">
        <v>154</v>
      </c>
      <c r="H172" s="172">
        <v>38.200000000000003</v>
      </c>
      <c r="I172" s="173">
        <v>64</v>
      </c>
      <c r="J172" s="173">
        <f>ROUND(I172*H172,2)</f>
        <v>2444.8000000000002</v>
      </c>
      <c r="K172" s="174"/>
      <c r="L172" s="29"/>
      <c r="M172" s="175" t="s">
        <v>1</v>
      </c>
      <c r="N172" s="176" t="s">
        <v>39</v>
      </c>
      <c r="O172" s="177">
        <v>1.1319999999999999</v>
      </c>
      <c r="P172" s="177">
        <f>O172*H172</f>
        <v>43.242399999999996</v>
      </c>
      <c r="Q172" s="177">
        <v>8.0000000000000007E-05</v>
      </c>
      <c r="R172" s="177">
        <f>Q172*H172</f>
        <v>0.0030560000000000006</v>
      </c>
      <c r="S172" s="177">
        <v>0</v>
      </c>
      <c r="T172" s="178">
        <f>S172*H172</f>
        <v>0</v>
      </c>
      <c r="U172" s="28"/>
      <c r="V172" s="28"/>
      <c r="W172" s="28"/>
      <c r="X172" s="28"/>
      <c r="Y172" s="28"/>
      <c r="Z172" s="28"/>
      <c r="AA172" s="28"/>
      <c r="AB172" s="28"/>
      <c r="AC172" s="28"/>
      <c r="AD172" s="28"/>
      <c r="AE172" s="28"/>
      <c r="AR172" s="179" t="s">
        <v>215</v>
      </c>
      <c r="AT172" s="179" t="s">
        <v>151</v>
      </c>
      <c r="AU172" s="179" t="s">
        <v>156</v>
      </c>
      <c r="AY172" s="15" t="s">
        <v>149</v>
      </c>
      <c r="BE172" s="180">
        <f>IF(N172="základná",J172,0)</f>
        <v>0</v>
      </c>
      <c r="BF172" s="180">
        <f>IF(N172="znížená",J172,0)</f>
        <v>2444.8000000000002</v>
      </c>
      <c r="BG172" s="180">
        <f>IF(N172="zákl. prenesená",J172,0)</f>
        <v>0</v>
      </c>
      <c r="BH172" s="180">
        <f>IF(N172="zníž. prenesená",J172,0)</f>
        <v>0</v>
      </c>
      <c r="BI172" s="180">
        <f>IF(N172="nulová",J172,0)</f>
        <v>0</v>
      </c>
      <c r="BJ172" s="15" t="s">
        <v>156</v>
      </c>
      <c r="BK172" s="180">
        <f>ROUND(I172*H172,2)</f>
        <v>2444.8000000000002</v>
      </c>
      <c r="BL172" s="15" t="s">
        <v>215</v>
      </c>
      <c r="BM172" s="179" t="s">
        <v>418</v>
      </c>
    </row>
    <row r="173" s="2" customFormat="1" ht="24.15" customHeight="1">
      <c r="A173" s="28"/>
      <c r="B173" s="167"/>
      <c r="C173" s="168" t="s">
        <v>314</v>
      </c>
      <c r="D173" s="168" t="s">
        <v>151</v>
      </c>
      <c r="E173" s="169" t="s">
        <v>419</v>
      </c>
      <c r="F173" s="170" t="s">
        <v>420</v>
      </c>
      <c r="G173" s="171" t="s">
        <v>361</v>
      </c>
      <c r="H173" s="172">
        <v>2</v>
      </c>
      <c r="I173" s="173">
        <v>1849.96</v>
      </c>
      <c r="J173" s="173">
        <f>ROUND(I173*H173,2)</f>
        <v>3699.9200000000001</v>
      </c>
      <c r="K173" s="174"/>
      <c r="L173" s="29"/>
      <c r="M173" s="175" t="s">
        <v>1</v>
      </c>
      <c r="N173" s="176" t="s">
        <v>39</v>
      </c>
      <c r="O173" s="177">
        <v>1.1319999999999999</v>
      </c>
      <c r="P173" s="177">
        <f>O173*H173</f>
        <v>2.2639999999999998</v>
      </c>
      <c r="Q173" s="177">
        <v>8.0000000000000007E-05</v>
      </c>
      <c r="R173" s="177">
        <f>Q173*H173</f>
        <v>0.00016000000000000001</v>
      </c>
      <c r="S173" s="177">
        <v>0</v>
      </c>
      <c r="T173" s="178">
        <f>S173*H173</f>
        <v>0</v>
      </c>
      <c r="U173" s="28"/>
      <c r="V173" s="28"/>
      <c r="W173" s="28"/>
      <c r="X173" s="28"/>
      <c r="Y173" s="28"/>
      <c r="Z173" s="28"/>
      <c r="AA173" s="28"/>
      <c r="AB173" s="28"/>
      <c r="AC173" s="28"/>
      <c r="AD173" s="28"/>
      <c r="AE173" s="28"/>
      <c r="AR173" s="179" t="s">
        <v>215</v>
      </c>
      <c r="AT173" s="179" t="s">
        <v>151</v>
      </c>
      <c r="AU173" s="179" t="s">
        <v>156</v>
      </c>
      <c r="AY173" s="15" t="s">
        <v>149</v>
      </c>
      <c r="BE173" s="180">
        <f>IF(N173="základná",J173,0)</f>
        <v>0</v>
      </c>
      <c r="BF173" s="180">
        <f>IF(N173="znížená",J173,0)</f>
        <v>3699.9200000000001</v>
      </c>
      <c r="BG173" s="180">
        <f>IF(N173="zákl. prenesená",J173,0)</f>
        <v>0</v>
      </c>
      <c r="BH173" s="180">
        <f>IF(N173="zníž. prenesená",J173,0)</f>
        <v>0</v>
      </c>
      <c r="BI173" s="180">
        <f>IF(N173="nulová",J173,0)</f>
        <v>0</v>
      </c>
      <c r="BJ173" s="15" t="s">
        <v>156</v>
      </c>
      <c r="BK173" s="180">
        <f>ROUND(I173*H173,2)</f>
        <v>3699.9200000000001</v>
      </c>
      <c r="BL173" s="15" t="s">
        <v>215</v>
      </c>
      <c r="BM173" s="179" t="s">
        <v>421</v>
      </c>
    </row>
    <row r="174" s="2" customFormat="1" ht="16.5" customHeight="1">
      <c r="A174" s="28"/>
      <c r="B174" s="167"/>
      <c r="C174" s="168" t="s">
        <v>150</v>
      </c>
      <c r="D174" s="168" t="s">
        <v>151</v>
      </c>
      <c r="E174" s="169" t="s">
        <v>422</v>
      </c>
      <c r="F174" s="170" t="s">
        <v>423</v>
      </c>
      <c r="G174" s="171" t="s">
        <v>154</v>
      </c>
      <c r="H174" s="172">
        <v>176.28999999999999</v>
      </c>
      <c r="I174" s="173">
        <v>5.46</v>
      </c>
      <c r="J174" s="173">
        <f>ROUND(I174*H174,2)</f>
        <v>962.53999999999996</v>
      </c>
      <c r="K174" s="174"/>
      <c r="L174" s="29"/>
      <c r="M174" s="175" t="s">
        <v>1</v>
      </c>
      <c r="N174" s="176" t="s">
        <v>39</v>
      </c>
      <c r="O174" s="177">
        <v>1.1319999999999999</v>
      </c>
      <c r="P174" s="177">
        <f>O174*H174</f>
        <v>199.56027999999998</v>
      </c>
      <c r="Q174" s="177">
        <v>8.0000000000000007E-05</v>
      </c>
      <c r="R174" s="177">
        <f>Q174*H174</f>
        <v>0.0141032</v>
      </c>
      <c r="S174" s="177">
        <v>0</v>
      </c>
      <c r="T174" s="178">
        <f>S174*H174</f>
        <v>0</v>
      </c>
      <c r="U174" s="28"/>
      <c r="V174" s="28"/>
      <c r="W174" s="28"/>
      <c r="X174" s="28"/>
      <c r="Y174" s="28"/>
      <c r="Z174" s="28"/>
      <c r="AA174" s="28"/>
      <c r="AB174" s="28"/>
      <c r="AC174" s="28"/>
      <c r="AD174" s="28"/>
      <c r="AE174" s="28"/>
      <c r="AR174" s="179" t="s">
        <v>215</v>
      </c>
      <c r="AT174" s="179" t="s">
        <v>151</v>
      </c>
      <c r="AU174" s="179" t="s">
        <v>156</v>
      </c>
      <c r="AY174" s="15" t="s">
        <v>149</v>
      </c>
      <c r="BE174" s="180">
        <f>IF(N174="základná",J174,0)</f>
        <v>0</v>
      </c>
      <c r="BF174" s="180">
        <f>IF(N174="znížená",J174,0)</f>
        <v>962.53999999999996</v>
      </c>
      <c r="BG174" s="180">
        <f>IF(N174="zákl. prenesená",J174,0)</f>
        <v>0</v>
      </c>
      <c r="BH174" s="180">
        <f>IF(N174="zníž. prenesená",J174,0)</f>
        <v>0</v>
      </c>
      <c r="BI174" s="180">
        <f>IF(N174="nulová",J174,0)</f>
        <v>0</v>
      </c>
      <c r="BJ174" s="15" t="s">
        <v>156</v>
      </c>
      <c r="BK174" s="180">
        <f>ROUND(I174*H174,2)</f>
        <v>962.53999999999996</v>
      </c>
      <c r="BL174" s="15" t="s">
        <v>215</v>
      </c>
      <c r="BM174" s="179" t="s">
        <v>424</v>
      </c>
    </row>
    <row r="175" s="2" customFormat="1" ht="24.15" customHeight="1">
      <c r="A175" s="28"/>
      <c r="B175" s="167"/>
      <c r="C175" s="168" t="s">
        <v>158</v>
      </c>
      <c r="D175" s="168" t="s">
        <v>151</v>
      </c>
      <c r="E175" s="169" t="s">
        <v>425</v>
      </c>
      <c r="F175" s="170" t="s">
        <v>426</v>
      </c>
      <c r="G175" s="171" t="s">
        <v>228</v>
      </c>
      <c r="H175" s="172">
        <v>4</v>
      </c>
      <c r="I175" s="173">
        <v>220</v>
      </c>
      <c r="J175" s="173">
        <f>ROUND(I175*H175,2)</f>
        <v>880</v>
      </c>
      <c r="K175" s="174"/>
      <c r="L175" s="29"/>
      <c r="M175" s="175" t="s">
        <v>1</v>
      </c>
      <c r="N175" s="176" t="s">
        <v>39</v>
      </c>
      <c r="O175" s="177">
        <v>1.1319999999999999</v>
      </c>
      <c r="P175" s="177">
        <f>O175*H175</f>
        <v>4.5279999999999996</v>
      </c>
      <c r="Q175" s="177">
        <v>8.0000000000000007E-05</v>
      </c>
      <c r="R175" s="177">
        <f>Q175*H175</f>
        <v>0.00032000000000000003</v>
      </c>
      <c r="S175" s="177">
        <v>0</v>
      </c>
      <c r="T175" s="178">
        <f>S175*H175</f>
        <v>0</v>
      </c>
      <c r="U175" s="28"/>
      <c r="V175" s="28"/>
      <c r="W175" s="28"/>
      <c r="X175" s="28"/>
      <c r="Y175" s="28"/>
      <c r="Z175" s="28"/>
      <c r="AA175" s="28"/>
      <c r="AB175" s="28"/>
      <c r="AC175" s="28"/>
      <c r="AD175" s="28"/>
      <c r="AE175" s="28"/>
      <c r="AR175" s="179" t="s">
        <v>215</v>
      </c>
      <c r="AT175" s="179" t="s">
        <v>151</v>
      </c>
      <c r="AU175" s="179" t="s">
        <v>156</v>
      </c>
      <c r="AY175" s="15" t="s">
        <v>149</v>
      </c>
      <c r="BE175" s="180">
        <f>IF(N175="základná",J175,0)</f>
        <v>0</v>
      </c>
      <c r="BF175" s="180">
        <f>IF(N175="znížená",J175,0)</f>
        <v>880</v>
      </c>
      <c r="BG175" s="180">
        <f>IF(N175="zákl. prenesená",J175,0)</f>
        <v>0</v>
      </c>
      <c r="BH175" s="180">
        <f>IF(N175="zníž. prenesená",J175,0)</f>
        <v>0</v>
      </c>
      <c r="BI175" s="180">
        <f>IF(N175="nulová",J175,0)</f>
        <v>0</v>
      </c>
      <c r="BJ175" s="15" t="s">
        <v>156</v>
      </c>
      <c r="BK175" s="180">
        <f>ROUND(I175*H175,2)</f>
        <v>880</v>
      </c>
      <c r="BL175" s="15" t="s">
        <v>215</v>
      </c>
      <c r="BM175" s="179" t="s">
        <v>427</v>
      </c>
    </row>
    <row r="176" s="12" customFormat="1" ht="22.8" customHeight="1">
      <c r="A176" s="12"/>
      <c r="B176" s="157"/>
      <c r="C176" s="12"/>
      <c r="D176" s="158" t="s">
        <v>72</v>
      </c>
      <c r="E176" s="181" t="s">
        <v>428</v>
      </c>
      <c r="F176" s="181" t="s">
        <v>429</v>
      </c>
      <c r="G176" s="12"/>
      <c r="H176" s="12"/>
      <c r="I176" s="12"/>
      <c r="J176" s="182">
        <f>BK176</f>
        <v>9036</v>
      </c>
      <c r="K176" s="12"/>
      <c r="L176" s="157"/>
      <c r="M176" s="161"/>
      <c r="N176" s="162"/>
      <c r="O176" s="162"/>
      <c r="P176" s="163">
        <f>P177</f>
        <v>154.79999999999998</v>
      </c>
      <c r="Q176" s="162"/>
      <c r="R176" s="163">
        <f>R177</f>
        <v>0.73799999999999999</v>
      </c>
      <c r="S176" s="162"/>
      <c r="T176" s="164">
        <f>T177</f>
        <v>0</v>
      </c>
      <c r="U176" s="12"/>
      <c r="V176" s="12"/>
      <c r="W176" s="12"/>
      <c r="X176" s="12"/>
      <c r="Y176" s="12"/>
      <c r="Z176" s="12"/>
      <c r="AA176" s="12"/>
      <c r="AB176" s="12"/>
      <c r="AC176" s="12"/>
      <c r="AD176" s="12"/>
      <c r="AE176" s="12"/>
      <c r="AR176" s="158" t="s">
        <v>156</v>
      </c>
      <c r="AT176" s="165" t="s">
        <v>72</v>
      </c>
      <c r="AU176" s="165" t="s">
        <v>81</v>
      </c>
      <c r="AY176" s="158" t="s">
        <v>149</v>
      </c>
      <c r="BK176" s="166">
        <f>BK177</f>
        <v>9036</v>
      </c>
    </row>
    <row r="177" s="2" customFormat="1" ht="24.15" customHeight="1">
      <c r="A177" s="28"/>
      <c r="B177" s="167"/>
      <c r="C177" s="168" t="s">
        <v>168</v>
      </c>
      <c r="D177" s="168" t="s">
        <v>151</v>
      </c>
      <c r="E177" s="169" t="s">
        <v>430</v>
      </c>
      <c r="F177" s="170" t="s">
        <v>431</v>
      </c>
      <c r="G177" s="171" t="s">
        <v>154</v>
      </c>
      <c r="H177" s="172">
        <v>1800</v>
      </c>
      <c r="I177" s="173">
        <v>5.0199999999999996</v>
      </c>
      <c r="J177" s="173">
        <f>ROUND(I177*H177,2)</f>
        <v>9036</v>
      </c>
      <c r="K177" s="174"/>
      <c r="L177" s="29"/>
      <c r="M177" s="183" t="s">
        <v>1</v>
      </c>
      <c r="N177" s="184" t="s">
        <v>39</v>
      </c>
      <c r="O177" s="185">
        <v>0.085999999999999993</v>
      </c>
      <c r="P177" s="185">
        <f>O177*H177</f>
        <v>154.79999999999998</v>
      </c>
      <c r="Q177" s="185">
        <v>0.00040999999999999999</v>
      </c>
      <c r="R177" s="185">
        <f>Q177*H177</f>
        <v>0.73799999999999999</v>
      </c>
      <c r="S177" s="185">
        <v>0</v>
      </c>
      <c r="T177" s="186">
        <f>S177*H177</f>
        <v>0</v>
      </c>
      <c r="U177" s="28"/>
      <c r="V177" s="28"/>
      <c r="W177" s="28"/>
      <c r="X177" s="28"/>
      <c r="Y177" s="28"/>
      <c r="Z177" s="28"/>
      <c r="AA177" s="28"/>
      <c r="AB177" s="28"/>
      <c r="AC177" s="28"/>
      <c r="AD177" s="28"/>
      <c r="AE177" s="28"/>
      <c r="AR177" s="179" t="s">
        <v>215</v>
      </c>
      <c r="AT177" s="179" t="s">
        <v>151</v>
      </c>
      <c r="AU177" s="179" t="s">
        <v>156</v>
      </c>
      <c r="AY177" s="15" t="s">
        <v>149</v>
      </c>
      <c r="BE177" s="180">
        <f>IF(N177="základná",J177,0)</f>
        <v>0</v>
      </c>
      <c r="BF177" s="180">
        <f>IF(N177="znížená",J177,0)</f>
        <v>9036</v>
      </c>
      <c r="BG177" s="180">
        <f>IF(N177="zákl. prenesená",J177,0)</f>
        <v>0</v>
      </c>
      <c r="BH177" s="180">
        <f>IF(N177="zníž. prenesená",J177,0)</f>
        <v>0</v>
      </c>
      <c r="BI177" s="180">
        <f>IF(N177="nulová",J177,0)</f>
        <v>0</v>
      </c>
      <c r="BJ177" s="15" t="s">
        <v>156</v>
      </c>
      <c r="BK177" s="180">
        <f>ROUND(I177*H177,2)</f>
        <v>9036</v>
      </c>
      <c r="BL177" s="15" t="s">
        <v>215</v>
      </c>
      <c r="BM177" s="179" t="s">
        <v>432</v>
      </c>
    </row>
    <row r="178" s="2" customFormat="1" ht="6.96" customHeight="1">
      <c r="A178" s="28"/>
      <c r="B178" s="54"/>
      <c r="C178" s="55"/>
      <c r="D178" s="55"/>
      <c r="E178" s="55"/>
      <c r="F178" s="55"/>
      <c r="G178" s="55"/>
      <c r="H178" s="55"/>
      <c r="I178" s="55"/>
      <c r="J178" s="55"/>
      <c r="K178" s="55"/>
      <c r="L178" s="29"/>
      <c r="M178" s="28"/>
      <c r="O178" s="28"/>
      <c r="P178" s="28"/>
      <c r="Q178" s="28"/>
      <c r="R178" s="28"/>
      <c r="S178" s="28"/>
      <c r="T178" s="28"/>
      <c r="U178" s="28"/>
      <c r="V178" s="28"/>
      <c r="W178" s="28"/>
      <c r="X178" s="28"/>
      <c r="Y178" s="28"/>
      <c r="Z178" s="28"/>
      <c r="AA178" s="28"/>
      <c r="AB178" s="28"/>
      <c r="AC178" s="28"/>
      <c r="AD178" s="28"/>
      <c r="AE178" s="28"/>
    </row>
  </sheetData>
  <autoFilter ref="C127:K177"/>
  <mergeCells count="8">
    <mergeCell ref="E7:H7"/>
    <mergeCell ref="E9:H9"/>
    <mergeCell ref="E27:H27"/>
    <mergeCell ref="E85:H85"/>
    <mergeCell ref="E87:H87"/>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88</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433</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ROUND(J118, 2)</f>
        <v>70572.75</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ROUND((SUM(BE118:BE136)),  2)</f>
        <v>0</v>
      </c>
      <c r="G33" s="123"/>
      <c r="H33" s="123"/>
      <c r="I33" s="124">
        <v>0.20000000000000001</v>
      </c>
      <c r="J33" s="122">
        <f>ROUND(((SUM(BE118:BE136))*I33),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ROUND((SUM(BF118:BF136)),  2)</f>
        <v>70572.75</v>
      </c>
      <c r="G34" s="28"/>
      <c r="H34" s="28"/>
      <c r="I34" s="126">
        <v>0.20000000000000001</v>
      </c>
      <c r="J34" s="125">
        <f>ROUND(((SUM(BF118:BF136))*I34),  2)</f>
        <v>14114.549999999999</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ROUND((SUM(BG118:BG136)),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ROUND((SUM(BH118:BH136)),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ROUND((SUM(BI118:BI136)),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84687.300000000003</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D1.6 - Vzduchotechnické zariadenia</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J118</f>
        <v>70572.75</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434</v>
      </c>
      <c r="E97" s="140"/>
      <c r="F97" s="140"/>
      <c r="G97" s="140"/>
      <c r="H97" s="140"/>
      <c r="I97" s="140"/>
      <c r="J97" s="141">
        <f>J119</f>
        <v>54038.419999999998</v>
      </c>
      <c r="K97" s="9"/>
      <c r="L97" s="138"/>
      <c r="S97" s="9"/>
      <c r="T97" s="9"/>
      <c r="U97" s="9"/>
      <c r="V97" s="9"/>
      <c r="W97" s="9"/>
      <c r="X97" s="9"/>
      <c r="Y97" s="9"/>
      <c r="Z97" s="9"/>
      <c r="AA97" s="9"/>
      <c r="AB97" s="9"/>
      <c r="AC97" s="9"/>
      <c r="AD97" s="9"/>
      <c r="AE97" s="9"/>
    </row>
    <row r="98" hidden="1" s="9" customFormat="1" ht="24.96" customHeight="1">
      <c r="A98" s="9"/>
      <c r="B98" s="138"/>
      <c r="C98" s="9"/>
      <c r="D98" s="139" t="s">
        <v>435</v>
      </c>
      <c r="E98" s="140"/>
      <c r="F98" s="140"/>
      <c r="G98" s="140"/>
      <c r="H98" s="140"/>
      <c r="I98" s="140"/>
      <c r="J98" s="141">
        <f>J134</f>
        <v>16534.330000000002</v>
      </c>
      <c r="K98" s="9"/>
      <c r="L98" s="138"/>
      <c r="S98" s="9"/>
      <c r="T98" s="9"/>
      <c r="U98" s="9"/>
      <c r="V98" s="9"/>
      <c r="W98" s="9"/>
      <c r="X98" s="9"/>
      <c r="Y98" s="9"/>
      <c r="Z98" s="9"/>
      <c r="AA98" s="9"/>
      <c r="AB98" s="9"/>
      <c r="AC98" s="9"/>
      <c r="AD98" s="9"/>
      <c r="AE98" s="9"/>
    </row>
    <row r="99" hidden="1" s="2" customFormat="1" ht="21.84" customHeight="1">
      <c r="A99" s="28"/>
      <c r="B99" s="29"/>
      <c r="C99" s="28"/>
      <c r="D99" s="28"/>
      <c r="E99" s="28"/>
      <c r="F99" s="28"/>
      <c r="G99" s="28"/>
      <c r="H99" s="28"/>
      <c r="I99" s="28"/>
      <c r="J99" s="28"/>
      <c r="K99" s="28"/>
      <c r="L99" s="49"/>
      <c r="S99" s="28"/>
      <c r="T99" s="28"/>
      <c r="U99" s="28"/>
      <c r="V99" s="28"/>
      <c r="W99" s="28"/>
      <c r="X99" s="28"/>
      <c r="Y99" s="28"/>
      <c r="Z99" s="28"/>
      <c r="AA99" s="28"/>
      <c r="AB99" s="28"/>
      <c r="AC99" s="28"/>
      <c r="AD99" s="28"/>
      <c r="AE99" s="28"/>
    </row>
    <row r="100" hidden="1" s="2" customFormat="1" ht="6.96" customHeight="1">
      <c r="A100" s="28"/>
      <c r="B100" s="54"/>
      <c r="C100" s="55"/>
      <c r="D100" s="55"/>
      <c r="E100" s="55"/>
      <c r="F100" s="55"/>
      <c r="G100" s="55"/>
      <c r="H100" s="55"/>
      <c r="I100" s="55"/>
      <c r="J100" s="55"/>
      <c r="K100" s="55"/>
      <c r="L100" s="49"/>
      <c r="S100" s="28"/>
      <c r="T100" s="28"/>
      <c r="U100" s="28"/>
      <c r="V100" s="28"/>
      <c r="W100" s="28"/>
      <c r="X100" s="28"/>
      <c r="Y100" s="28"/>
      <c r="Z100" s="28"/>
      <c r="AA100" s="28"/>
      <c r="AB100" s="28"/>
      <c r="AC100" s="28"/>
      <c r="AD100" s="28"/>
      <c r="AE100" s="28"/>
    </row>
    <row r="101" hidden="1"/>
    <row r="102" hidden="1"/>
    <row r="103" hidden="1"/>
    <row r="104" s="2" customFormat="1" ht="6.96" customHeight="1">
      <c r="A104" s="28"/>
      <c r="B104" s="56"/>
      <c r="C104" s="57"/>
      <c r="D104" s="57"/>
      <c r="E104" s="57"/>
      <c r="F104" s="57"/>
      <c r="G104" s="57"/>
      <c r="H104" s="57"/>
      <c r="I104" s="57"/>
      <c r="J104" s="57"/>
      <c r="K104" s="57"/>
      <c r="L104" s="49"/>
      <c r="S104" s="28"/>
      <c r="T104" s="28"/>
      <c r="U104" s="28"/>
      <c r="V104" s="28"/>
      <c r="W104" s="28"/>
      <c r="X104" s="28"/>
      <c r="Y104" s="28"/>
      <c r="Z104" s="28"/>
      <c r="AA104" s="28"/>
      <c r="AB104" s="28"/>
      <c r="AC104" s="28"/>
      <c r="AD104" s="28"/>
      <c r="AE104" s="28"/>
    </row>
    <row r="105" s="2" customFormat="1" ht="24.96" customHeight="1">
      <c r="A105" s="28"/>
      <c r="B105" s="29"/>
      <c r="C105" s="19" t="s">
        <v>136</v>
      </c>
      <c r="D105" s="28"/>
      <c r="E105" s="28"/>
      <c r="F105" s="28"/>
      <c r="G105" s="28"/>
      <c r="H105" s="28"/>
      <c r="I105" s="28"/>
      <c r="J105" s="28"/>
      <c r="K105" s="28"/>
      <c r="L105" s="49"/>
      <c r="S105" s="28"/>
      <c r="T105" s="28"/>
      <c r="U105" s="28"/>
      <c r="V105" s="28"/>
      <c r="W105" s="28"/>
      <c r="X105" s="28"/>
      <c r="Y105" s="28"/>
      <c r="Z105" s="28"/>
      <c r="AA105" s="28"/>
      <c r="AB105" s="28"/>
      <c r="AC105" s="28"/>
      <c r="AD105" s="28"/>
      <c r="AE105" s="28"/>
    </row>
    <row r="106" s="2" customFormat="1" ht="6.96" customHeight="1">
      <c r="A106" s="28"/>
      <c r="B106" s="29"/>
      <c r="C106" s="28"/>
      <c r="D106" s="28"/>
      <c r="E106" s="28"/>
      <c r="F106" s="28"/>
      <c r="G106" s="28"/>
      <c r="H106" s="28"/>
      <c r="I106" s="28"/>
      <c r="J106" s="28"/>
      <c r="K106" s="28"/>
      <c r="L106" s="49"/>
      <c r="S106" s="28"/>
      <c r="T106" s="28"/>
      <c r="U106" s="28"/>
      <c r="V106" s="28"/>
      <c r="W106" s="28"/>
      <c r="X106" s="28"/>
      <c r="Y106" s="28"/>
      <c r="Z106" s="28"/>
      <c r="AA106" s="28"/>
      <c r="AB106" s="28"/>
      <c r="AC106" s="28"/>
      <c r="AD106" s="28"/>
      <c r="AE106" s="28"/>
    </row>
    <row r="107" s="2" customFormat="1" ht="12" customHeight="1">
      <c r="A107" s="28"/>
      <c r="B107" s="29"/>
      <c r="C107" s="25" t="s">
        <v>13</v>
      </c>
      <c r="D107" s="28"/>
      <c r="E107" s="28"/>
      <c r="F107" s="28"/>
      <c r="G107" s="28"/>
      <c r="H107" s="28"/>
      <c r="I107" s="28"/>
      <c r="J107" s="28"/>
      <c r="K107" s="28"/>
      <c r="L107" s="49"/>
      <c r="S107" s="28"/>
      <c r="T107" s="28"/>
      <c r="U107" s="28"/>
      <c r="V107" s="28"/>
      <c r="W107" s="28"/>
      <c r="X107" s="28"/>
      <c r="Y107" s="28"/>
      <c r="Z107" s="28"/>
      <c r="AA107" s="28"/>
      <c r="AB107" s="28"/>
      <c r="AC107" s="28"/>
      <c r="AD107" s="28"/>
      <c r="AE107" s="28"/>
    </row>
    <row r="108" s="2" customFormat="1" ht="16.5" customHeight="1">
      <c r="A108" s="28"/>
      <c r="B108" s="29"/>
      <c r="C108" s="28"/>
      <c r="D108" s="28"/>
      <c r="E108" s="116" t="str">
        <f>E7</f>
        <v>Dod.č.4_Modernizácia ZŠ P.Demitru_časť strecha</v>
      </c>
      <c r="F108" s="25"/>
      <c r="G108" s="25"/>
      <c r="H108" s="25"/>
      <c r="I108" s="28"/>
      <c r="J108" s="28"/>
      <c r="K108" s="28"/>
      <c r="L108" s="49"/>
      <c r="S108" s="28"/>
      <c r="T108" s="28"/>
      <c r="U108" s="28"/>
      <c r="V108" s="28"/>
      <c r="W108" s="28"/>
      <c r="X108" s="28"/>
      <c r="Y108" s="28"/>
      <c r="Z108" s="28"/>
      <c r="AA108" s="28"/>
      <c r="AB108" s="28"/>
      <c r="AC108" s="28"/>
      <c r="AD108" s="28"/>
      <c r="AE108" s="28"/>
    </row>
    <row r="109" s="2" customFormat="1" ht="12" customHeight="1">
      <c r="A109" s="28"/>
      <c r="B109" s="29"/>
      <c r="C109" s="25" t="s">
        <v>120</v>
      </c>
      <c r="D109" s="28"/>
      <c r="E109" s="28"/>
      <c r="F109" s="28"/>
      <c r="G109" s="28"/>
      <c r="H109" s="28"/>
      <c r="I109" s="28"/>
      <c r="J109" s="28"/>
      <c r="K109" s="28"/>
      <c r="L109" s="49"/>
      <c r="S109" s="28"/>
      <c r="T109" s="28"/>
      <c r="U109" s="28"/>
      <c r="V109" s="28"/>
      <c r="W109" s="28"/>
      <c r="X109" s="28"/>
      <c r="Y109" s="28"/>
      <c r="Z109" s="28"/>
      <c r="AA109" s="28"/>
      <c r="AB109" s="28"/>
      <c r="AC109" s="28"/>
      <c r="AD109" s="28"/>
      <c r="AE109" s="28"/>
    </row>
    <row r="110" s="2" customFormat="1" ht="16.5" customHeight="1">
      <c r="A110" s="28"/>
      <c r="B110" s="29"/>
      <c r="C110" s="28"/>
      <c r="D110" s="28"/>
      <c r="E110" s="61" t="str">
        <f>E9</f>
        <v>D1.6 - Vzduchotechnické zariadenia</v>
      </c>
      <c r="F110" s="28"/>
      <c r="G110" s="28"/>
      <c r="H110" s="28"/>
      <c r="I110" s="28"/>
      <c r="J110" s="28"/>
      <c r="K110" s="28"/>
      <c r="L110" s="49"/>
      <c r="S110" s="28"/>
      <c r="T110" s="28"/>
      <c r="U110" s="28"/>
      <c r="V110" s="28"/>
      <c r="W110" s="28"/>
      <c r="X110" s="28"/>
      <c r="Y110" s="28"/>
      <c r="Z110" s="28"/>
      <c r="AA110" s="28"/>
      <c r="AB110" s="28"/>
      <c r="AC110" s="28"/>
      <c r="AD110" s="28"/>
      <c r="AE110" s="28"/>
    </row>
    <row r="111" s="2" customFormat="1" ht="6.96" customHeight="1">
      <c r="A111" s="28"/>
      <c r="B111" s="29"/>
      <c r="C111" s="28"/>
      <c r="D111" s="28"/>
      <c r="E111" s="28"/>
      <c r="F111" s="28"/>
      <c r="G111" s="28"/>
      <c r="H111" s="28"/>
      <c r="I111" s="28"/>
      <c r="J111" s="28"/>
      <c r="K111" s="28"/>
      <c r="L111" s="49"/>
      <c r="S111" s="28"/>
      <c r="T111" s="28"/>
      <c r="U111" s="28"/>
      <c r="V111" s="28"/>
      <c r="W111" s="28"/>
      <c r="X111" s="28"/>
      <c r="Y111" s="28"/>
      <c r="Z111" s="28"/>
      <c r="AA111" s="28"/>
      <c r="AB111" s="28"/>
      <c r="AC111" s="28"/>
      <c r="AD111" s="28"/>
      <c r="AE111" s="28"/>
    </row>
    <row r="112" s="2" customFormat="1" ht="12" customHeight="1">
      <c r="A112" s="28"/>
      <c r="B112" s="29"/>
      <c r="C112" s="25" t="s">
        <v>17</v>
      </c>
      <c r="D112" s="28"/>
      <c r="E112" s="28"/>
      <c r="F112" s="22" t="str">
        <f>F12</f>
        <v>Trenčín</v>
      </c>
      <c r="G112" s="28"/>
      <c r="H112" s="28"/>
      <c r="I112" s="25" t="s">
        <v>19</v>
      </c>
      <c r="J112" s="63" t="str">
        <f>IF(J12="","",J12)</f>
        <v>2. 12. 2022</v>
      </c>
      <c r="K112" s="28"/>
      <c r="L112" s="49"/>
      <c r="S112" s="28"/>
      <c r="T112" s="28"/>
      <c r="U112" s="28"/>
      <c r="V112" s="28"/>
      <c r="W112" s="28"/>
      <c r="X112" s="28"/>
      <c r="Y112" s="28"/>
      <c r="Z112" s="28"/>
      <c r="AA112" s="28"/>
      <c r="AB112" s="28"/>
      <c r="AC112" s="28"/>
      <c r="AD112" s="28"/>
      <c r="AE112" s="28"/>
    </row>
    <row r="113" s="2" customFormat="1" ht="6.96" customHeight="1">
      <c r="A113" s="28"/>
      <c r="B113" s="29"/>
      <c r="C113" s="28"/>
      <c r="D113" s="28"/>
      <c r="E113" s="28"/>
      <c r="F113" s="28"/>
      <c r="G113" s="28"/>
      <c r="H113" s="28"/>
      <c r="I113" s="28"/>
      <c r="J113" s="28"/>
      <c r="K113" s="28"/>
      <c r="L113" s="49"/>
      <c r="S113" s="28"/>
      <c r="T113" s="28"/>
      <c r="U113" s="28"/>
      <c r="V113" s="28"/>
      <c r="W113" s="28"/>
      <c r="X113" s="28"/>
      <c r="Y113" s="28"/>
      <c r="Z113" s="28"/>
      <c r="AA113" s="28"/>
      <c r="AB113" s="28"/>
      <c r="AC113" s="28"/>
      <c r="AD113" s="28"/>
      <c r="AE113" s="28"/>
    </row>
    <row r="114" s="2" customFormat="1" ht="54.45" customHeight="1">
      <c r="A114" s="28"/>
      <c r="B114" s="29"/>
      <c r="C114" s="25" t="s">
        <v>21</v>
      </c>
      <c r="D114" s="28"/>
      <c r="E114" s="28"/>
      <c r="F114" s="22" t="str">
        <f>E15</f>
        <v>Mesto Trenčín, Mierové námestie 2, 911 64 Trenčín</v>
      </c>
      <c r="G114" s="28"/>
      <c r="H114" s="28"/>
      <c r="I114" s="25" t="s">
        <v>27</v>
      </c>
      <c r="J114" s="26" t="str">
        <f>E21</f>
        <v>STAVOKOV PROJEKT s.r.o., Brnianska 10, 911 05 Tren</v>
      </c>
      <c r="K114" s="28"/>
      <c r="L114" s="49"/>
      <c r="S114" s="28"/>
      <c r="T114" s="28"/>
      <c r="U114" s="28"/>
      <c r="V114" s="28"/>
      <c r="W114" s="28"/>
      <c r="X114" s="28"/>
      <c r="Y114" s="28"/>
      <c r="Z114" s="28"/>
      <c r="AA114" s="28"/>
      <c r="AB114" s="28"/>
      <c r="AC114" s="28"/>
      <c r="AD114" s="28"/>
      <c r="AE114" s="28"/>
    </row>
    <row r="115" s="2" customFormat="1" ht="15.15" customHeight="1">
      <c r="A115" s="28"/>
      <c r="B115" s="29"/>
      <c r="C115" s="25" t="s">
        <v>25</v>
      </c>
      <c r="D115" s="28"/>
      <c r="E115" s="28"/>
      <c r="F115" s="22" t="str">
        <f>IF(E18="","",E18)</f>
        <v>Adifex a.s.</v>
      </c>
      <c r="G115" s="28"/>
      <c r="H115" s="28"/>
      <c r="I115" s="25" t="s">
        <v>30</v>
      </c>
      <c r="J115" s="26" t="str">
        <f>E24</f>
        <v xml:space="preserve"> </v>
      </c>
      <c r="K115" s="28"/>
      <c r="L115" s="49"/>
      <c r="S115" s="28"/>
      <c r="T115" s="28"/>
      <c r="U115" s="28"/>
      <c r="V115" s="28"/>
      <c r="W115" s="28"/>
      <c r="X115" s="28"/>
      <c r="Y115" s="28"/>
      <c r="Z115" s="28"/>
      <c r="AA115" s="28"/>
      <c r="AB115" s="28"/>
      <c r="AC115" s="28"/>
      <c r="AD115" s="28"/>
      <c r="AE115" s="28"/>
    </row>
    <row r="116" s="2" customFormat="1" ht="10.32" customHeight="1">
      <c r="A116" s="28"/>
      <c r="B116" s="29"/>
      <c r="C116" s="28"/>
      <c r="D116" s="28"/>
      <c r="E116" s="28"/>
      <c r="F116" s="28"/>
      <c r="G116" s="28"/>
      <c r="H116" s="28"/>
      <c r="I116" s="28"/>
      <c r="J116" s="28"/>
      <c r="K116" s="28"/>
      <c r="L116" s="49"/>
      <c r="S116" s="28"/>
      <c r="T116" s="28"/>
      <c r="U116" s="28"/>
      <c r="V116" s="28"/>
      <c r="W116" s="28"/>
      <c r="X116" s="28"/>
      <c r="Y116" s="28"/>
      <c r="Z116" s="28"/>
      <c r="AA116" s="28"/>
      <c r="AB116" s="28"/>
      <c r="AC116" s="28"/>
      <c r="AD116" s="28"/>
      <c r="AE116" s="28"/>
    </row>
    <row r="117" s="11" customFormat="1" ht="29.28" customHeight="1">
      <c r="A117" s="146"/>
      <c r="B117" s="147"/>
      <c r="C117" s="148" t="s">
        <v>137</v>
      </c>
      <c r="D117" s="149" t="s">
        <v>58</v>
      </c>
      <c r="E117" s="149" t="s">
        <v>54</v>
      </c>
      <c r="F117" s="149" t="s">
        <v>55</v>
      </c>
      <c r="G117" s="149" t="s">
        <v>138</v>
      </c>
      <c r="H117" s="149" t="s">
        <v>139</v>
      </c>
      <c r="I117" s="149" t="s">
        <v>140</v>
      </c>
      <c r="J117" s="150" t="s">
        <v>124</v>
      </c>
      <c r="K117" s="151" t="s">
        <v>141</v>
      </c>
      <c r="L117" s="152"/>
      <c r="M117" s="80" t="s">
        <v>1</v>
      </c>
      <c r="N117" s="81" t="s">
        <v>37</v>
      </c>
      <c r="O117" s="81" t="s">
        <v>142</v>
      </c>
      <c r="P117" s="81" t="s">
        <v>143</v>
      </c>
      <c r="Q117" s="81" t="s">
        <v>144</v>
      </c>
      <c r="R117" s="81" t="s">
        <v>145</v>
      </c>
      <c r="S117" s="81" t="s">
        <v>146</v>
      </c>
      <c r="T117" s="82" t="s">
        <v>147</v>
      </c>
      <c r="U117" s="146"/>
      <c r="V117" s="146"/>
      <c r="W117" s="146"/>
      <c r="X117" s="146"/>
      <c r="Y117" s="146"/>
      <c r="Z117" s="146"/>
      <c r="AA117" s="146"/>
      <c r="AB117" s="146"/>
      <c r="AC117" s="146"/>
      <c r="AD117" s="146"/>
      <c r="AE117" s="146"/>
    </row>
    <row r="118" s="2" customFormat="1" ht="22.8" customHeight="1">
      <c r="A118" s="28"/>
      <c r="B118" s="29"/>
      <c r="C118" s="87" t="s">
        <v>125</v>
      </c>
      <c r="D118" s="28"/>
      <c r="E118" s="28"/>
      <c r="F118" s="28"/>
      <c r="G118" s="28"/>
      <c r="H118" s="28"/>
      <c r="I118" s="28"/>
      <c r="J118" s="153">
        <f>BK118</f>
        <v>70572.75</v>
      </c>
      <c r="K118" s="28"/>
      <c r="L118" s="29"/>
      <c r="M118" s="83"/>
      <c r="N118" s="67"/>
      <c r="O118" s="84"/>
      <c r="P118" s="154">
        <f>P119+P134</f>
        <v>0</v>
      </c>
      <c r="Q118" s="84"/>
      <c r="R118" s="154">
        <f>R119+R134</f>
        <v>0</v>
      </c>
      <c r="S118" s="84"/>
      <c r="T118" s="155">
        <f>T119+T134</f>
        <v>0</v>
      </c>
      <c r="U118" s="28"/>
      <c r="V118" s="28"/>
      <c r="W118" s="28"/>
      <c r="X118" s="28"/>
      <c r="Y118" s="28"/>
      <c r="Z118" s="28"/>
      <c r="AA118" s="28"/>
      <c r="AB118" s="28"/>
      <c r="AC118" s="28"/>
      <c r="AD118" s="28"/>
      <c r="AE118" s="28"/>
      <c r="AT118" s="15" t="s">
        <v>72</v>
      </c>
      <c r="AU118" s="15" t="s">
        <v>126</v>
      </c>
      <c r="BK118" s="156">
        <f>BK119+BK134</f>
        <v>70572.75</v>
      </c>
    </row>
    <row r="119" s="12" customFormat="1" ht="25.92" customHeight="1">
      <c r="A119" s="12"/>
      <c r="B119" s="157"/>
      <c r="C119" s="12"/>
      <c r="D119" s="158" t="s">
        <v>72</v>
      </c>
      <c r="E119" s="159" t="s">
        <v>148</v>
      </c>
      <c r="F119" s="159" t="s">
        <v>436</v>
      </c>
      <c r="G119" s="12"/>
      <c r="H119" s="12"/>
      <c r="I119" s="12"/>
      <c r="J119" s="160">
        <f>BK119</f>
        <v>54038.419999999998</v>
      </c>
      <c r="K119" s="12"/>
      <c r="L119" s="157"/>
      <c r="M119" s="161"/>
      <c r="N119" s="162"/>
      <c r="O119" s="162"/>
      <c r="P119" s="163">
        <f>SUM(P120:P133)</f>
        <v>0</v>
      </c>
      <c r="Q119" s="162"/>
      <c r="R119" s="163">
        <f>SUM(R120:R133)</f>
        <v>0</v>
      </c>
      <c r="S119" s="162"/>
      <c r="T119" s="164">
        <f>SUM(T120:T133)</f>
        <v>0</v>
      </c>
      <c r="U119" s="12"/>
      <c r="V119" s="12"/>
      <c r="W119" s="12"/>
      <c r="X119" s="12"/>
      <c r="Y119" s="12"/>
      <c r="Z119" s="12"/>
      <c r="AA119" s="12"/>
      <c r="AB119" s="12"/>
      <c r="AC119" s="12"/>
      <c r="AD119" s="12"/>
      <c r="AE119" s="12"/>
      <c r="AR119" s="158" t="s">
        <v>81</v>
      </c>
      <c r="AT119" s="165" t="s">
        <v>72</v>
      </c>
      <c r="AU119" s="165" t="s">
        <v>73</v>
      </c>
      <c r="AY119" s="158" t="s">
        <v>149</v>
      </c>
      <c r="BK119" s="166">
        <f>SUM(BK120:BK133)</f>
        <v>54038.419999999998</v>
      </c>
    </row>
    <row r="120" s="2" customFormat="1" ht="21.75" customHeight="1">
      <c r="A120" s="28"/>
      <c r="B120" s="167"/>
      <c r="C120" s="168" t="s">
        <v>73</v>
      </c>
      <c r="D120" s="168" t="s">
        <v>151</v>
      </c>
      <c r="E120" s="169" t="s">
        <v>437</v>
      </c>
      <c r="F120" s="170" t="s">
        <v>438</v>
      </c>
      <c r="G120" s="171" t="s">
        <v>1</v>
      </c>
      <c r="H120" s="172">
        <v>43</v>
      </c>
      <c r="I120" s="173">
        <v>157.71000000000001</v>
      </c>
      <c r="J120" s="173">
        <f>ROUND(I120*H120,2)</f>
        <v>6781.5299999999997</v>
      </c>
      <c r="K120" s="174"/>
      <c r="L120" s="29"/>
      <c r="M120" s="175" t="s">
        <v>1</v>
      </c>
      <c r="N120" s="176" t="s">
        <v>39</v>
      </c>
      <c r="O120" s="177">
        <v>0</v>
      </c>
      <c r="P120" s="177">
        <f>O120*H120</f>
        <v>0</v>
      </c>
      <c r="Q120" s="177">
        <v>0</v>
      </c>
      <c r="R120" s="177">
        <f>Q120*H120</f>
        <v>0</v>
      </c>
      <c r="S120" s="177">
        <v>0</v>
      </c>
      <c r="T120" s="178">
        <f>S120*H120</f>
        <v>0</v>
      </c>
      <c r="U120" s="28"/>
      <c r="V120" s="28"/>
      <c r="W120" s="28"/>
      <c r="X120" s="28"/>
      <c r="Y120" s="28"/>
      <c r="Z120" s="28"/>
      <c r="AA120" s="28"/>
      <c r="AB120" s="28"/>
      <c r="AC120" s="28"/>
      <c r="AD120" s="28"/>
      <c r="AE120" s="28"/>
      <c r="AR120" s="179" t="s">
        <v>155</v>
      </c>
      <c r="AT120" s="179" t="s">
        <v>151</v>
      </c>
      <c r="AU120" s="179" t="s">
        <v>81</v>
      </c>
      <c r="AY120" s="15" t="s">
        <v>149</v>
      </c>
      <c r="BE120" s="180">
        <f>IF(N120="základná",J120,0)</f>
        <v>0</v>
      </c>
      <c r="BF120" s="180">
        <f>IF(N120="znížená",J120,0)</f>
        <v>6781.5299999999997</v>
      </c>
      <c r="BG120" s="180">
        <f>IF(N120="zákl. prenesená",J120,0)</f>
        <v>0</v>
      </c>
      <c r="BH120" s="180">
        <f>IF(N120="zníž. prenesená",J120,0)</f>
        <v>0</v>
      </c>
      <c r="BI120" s="180">
        <f>IF(N120="nulová",J120,0)</f>
        <v>0</v>
      </c>
      <c r="BJ120" s="15" t="s">
        <v>156</v>
      </c>
      <c r="BK120" s="180">
        <f>ROUND(I120*H120,2)</f>
        <v>6781.5299999999997</v>
      </c>
      <c r="BL120" s="15" t="s">
        <v>155</v>
      </c>
      <c r="BM120" s="179" t="s">
        <v>156</v>
      </c>
    </row>
    <row r="121" s="2" customFormat="1" ht="16.5" customHeight="1">
      <c r="A121" s="28"/>
      <c r="B121" s="167"/>
      <c r="C121" s="168" t="s">
        <v>73</v>
      </c>
      <c r="D121" s="168" t="s">
        <v>151</v>
      </c>
      <c r="E121" s="169" t="s">
        <v>439</v>
      </c>
      <c r="F121" s="170" t="s">
        <v>440</v>
      </c>
      <c r="G121" s="171" t="s">
        <v>1</v>
      </c>
      <c r="H121" s="172">
        <v>2</v>
      </c>
      <c r="I121" s="173">
        <v>210.36000000000001</v>
      </c>
      <c r="J121" s="173">
        <f>ROUND(I121*H121,2)</f>
        <v>420.72000000000003</v>
      </c>
      <c r="K121" s="174"/>
      <c r="L121" s="29"/>
      <c r="M121" s="175" t="s">
        <v>1</v>
      </c>
      <c r="N121" s="176" t="s">
        <v>39</v>
      </c>
      <c r="O121" s="177">
        <v>0</v>
      </c>
      <c r="P121" s="177">
        <f>O121*H121</f>
        <v>0</v>
      </c>
      <c r="Q121" s="177">
        <v>0</v>
      </c>
      <c r="R121" s="177">
        <f>Q121*H121</f>
        <v>0</v>
      </c>
      <c r="S121" s="177">
        <v>0</v>
      </c>
      <c r="T121" s="178">
        <f>S121*H121</f>
        <v>0</v>
      </c>
      <c r="U121" s="28"/>
      <c r="V121" s="28"/>
      <c r="W121" s="28"/>
      <c r="X121" s="28"/>
      <c r="Y121" s="28"/>
      <c r="Z121" s="28"/>
      <c r="AA121" s="28"/>
      <c r="AB121" s="28"/>
      <c r="AC121" s="28"/>
      <c r="AD121" s="28"/>
      <c r="AE121" s="28"/>
      <c r="AR121" s="179" t="s">
        <v>155</v>
      </c>
      <c r="AT121" s="179" t="s">
        <v>151</v>
      </c>
      <c r="AU121" s="179" t="s">
        <v>81</v>
      </c>
      <c r="AY121" s="15" t="s">
        <v>149</v>
      </c>
      <c r="BE121" s="180">
        <f>IF(N121="základná",J121,0)</f>
        <v>0</v>
      </c>
      <c r="BF121" s="180">
        <f>IF(N121="znížená",J121,0)</f>
        <v>420.72000000000003</v>
      </c>
      <c r="BG121" s="180">
        <f>IF(N121="zákl. prenesená",J121,0)</f>
        <v>0</v>
      </c>
      <c r="BH121" s="180">
        <f>IF(N121="zníž. prenesená",J121,0)</f>
        <v>0</v>
      </c>
      <c r="BI121" s="180">
        <f>IF(N121="nulová",J121,0)</f>
        <v>0</v>
      </c>
      <c r="BJ121" s="15" t="s">
        <v>156</v>
      </c>
      <c r="BK121" s="180">
        <f>ROUND(I121*H121,2)</f>
        <v>420.72000000000003</v>
      </c>
      <c r="BL121" s="15" t="s">
        <v>155</v>
      </c>
      <c r="BM121" s="179" t="s">
        <v>155</v>
      </c>
    </row>
    <row r="122" s="2" customFormat="1" ht="16.5" customHeight="1">
      <c r="A122" s="28"/>
      <c r="B122" s="167"/>
      <c r="C122" s="168" t="s">
        <v>73</v>
      </c>
      <c r="D122" s="168" t="s">
        <v>151</v>
      </c>
      <c r="E122" s="169" t="s">
        <v>441</v>
      </c>
      <c r="F122" s="170" t="s">
        <v>442</v>
      </c>
      <c r="G122" s="171" t="s">
        <v>1</v>
      </c>
      <c r="H122" s="172">
        <v>190</v>
      </c>
      <c r="I122" s="173">
        <v>136.44999999999999</v>
      </c>
      <c r="J122" s="173">
        <f>ROUND(I122*H122,2)</f>
        <v>25925.5</v>
      </c>
      <c r="K122" s="174"/>
      <c r="L122" s="29"/>
      <c r="M122" s="175" t="s">
        <v>1</v>
      </c>
      <c r="N122" s="176" t="s">
        <v>39</v>
      </c>
      <c r="O122" s="177">
        <v>0</v>
      </c>
      <c r="P122" s="177">
        <f>O122*H122</f>
        <v>0</v>
      </c>
      <c r="Q122" s="177">
        <v>0</v>
      </c>
      <c r="R122" s="177">
        <f>Q122*H122</f>
        <v>0</v>
      </c>
      <c r="S122" s="177">
        <v>0</v>
      </c>
      <c r="T122" s="178">
        <f>S122*H122</f>
        <v>0</v>
      </c>
      <c r="U122" s="28"/>
      <c r="V122" s="28"/>
      <c r="W122" s="28"/>
      <c r="X122" s="28"/>
      <c r="Y122" s="28"/>
      <c r="Z122" s="28"/>
      <c r="AA122" s="28"/>
      <c r="AB122" s="28"/>
      <c r="AC122" s="28"/>
      <c r="AD122" s="28"/>
      <c r="AE122" s="28"/>
      <c r="AR122" s="179" t="s">
        <v>155</v>
      </c>
      <c r="AT122" s="179" t="s">
        <v>151</v>
      </c>
      <c r="AU122" s="179" t="s">
        <v>81</v>
      </c>
      <c r="AY122" s="15" t="s">
        <v>149</v>
      </c>
      <c r="BE122" s="180">
        <f>IF(N122="základná",J122,0)</f>
        <v>0</v>
      </c>
      <c r="BF122" s="180">
        <f>IF(N122="znížená",J122,0)</f>
        <v>25925.5</v>
      </c>
      <c r="BG122" s="180">
        <f>IF(N122="zákl. prenesená",J122,0)</f>
        <v>0</v>
      </c>
      <c r="BH122" s="180">
        <f>IF(N122="zníž. prenesená",J122,0)</f>
        <v>0</v>
      </c>
      <c r="BI122" s="180">
        <f>IF(N122="nulová",J122,0)</f>
        <v>0</v>
      </c>
      <c r="BJ122" s="15" t="s">
        <v>156</v>
      </c>
      <c r="BK122" s="180">
        <f>ROUND(I122*H122,2)</f>
        <v>25925.5</v>
      </c>
      <c r="BL122" s="15" t="s">
        <v>155</v>
      </c>
      <c r="BM122" s="179" t="s">
        <v>198</v>
      </c>
    </row>
    <row r="123" s="2" customFormat="1" ht="16.5" customHeight="1">
      <c r="A123" s="28"/>
      <c r="B123" s="167"/>
      <c r="C123" s="168" t="s">
        <v>73</v>
      </c>
      <c r="D123" s="168" t="s">
        <v>151</v>
      </c>
      <c r="E123" s="169" t="s">
        <v>443</v>
      </c>
      <c r="F123" s="170" t="s">
        <v>444</v>
      </c>
      <c r="G123" s="171" t="s">
        <v>1</v>
      </c>
      <c r="H123" s="172">
        <v>33</v>
      </c>
      <c r="I123" s="173">
        <v>120.22</v>
      </c>
      <c r="J123" s="173">
        <f>ROUND(I123*H123,2)</f>
        <v>3967.2600000000002</v>
      </c>
      <c r="K123" s="174"/>
      <c r="L123" s="29"/>
      <c r="M123" s="175" t="s">
        <v>1</v>
      </c>
      <c r="N123" s="176" t="s">
        <v>39</v>
      </c>
      <c r="O123" s="177">
        <v>0</v>
      </c>
      <c r="P123" s="177">
        <f>O123*H123</f>
        <v>0</v>
      </c>
      <c r="Q123" s="177">
        <v>0</v>
      </c>
      <c r="R123" s="177">
        <f>Q123*H123</f>
        <v>0</v>
      </c>
      <c r="S123" s="177">
        <v>0</v>
      </c>
      <c r="T123" s="178">
        <f>S123*H123</f>
        <v>0</v>
      </c>
      <c r="U123" s="28"/>
      <c r="V123" s="28"/>
      <c r="W123" s="28"/>
      <c r="X123" s="28"/>
      <c r="Y123" s="28"/>
      <c r="Z123" s="28"/>
      <c r="AA123" s="28"/>
      <c r="AB123" s="28"/>
      <c r="AC123" s="28"/>
      <c r="AD123" s="28"/>
      <c r="AE123" s="28"/>
      <c r="AR123" s="179" t="s">
        <v>155</v>
      </c>
      <c r="AT123" s="179" t="s">
        <v>151</v>
      </c>
      <c r="AU123" s="179" t="s">
        <v>81</v>
      </c>
      <c r="AY123" s="15" t="s">
        <v>149</v>
      </c>
      <c r="BE123" s="180">
        <f>IF(N123="základná",J123,0)</f>
        <v>0</v>
      </c>
      <c r="BF123" s="180">
        <f>IF(N123="znížená",J123,0)</f>
        <v>3967.2600000000002</v>
      </c>
      <c r="BG123" s="180">
        <f>IF(N123="zákl. prenesená",J123,0)</f>
        <v>0</v>
      </c>
      <c r="BH123" s="180">
        <f>IF(N123="zníž. prenesená",J123,0)</f>
        <v>0</v>
      </c>
      <c r="BI123" s="180">
        <f>IF(N123="nulová",J123,0)</f>
        <v>0</v>
      </c>
      <c r="BJ123" s="15" t="s">
        <v>156</v>
      </c>
      <c r="BK123" s="180">
        <f>ROUND(I123*H123,2)</f>
        <v>3967.2600000000002</v>
      </c>
      <c r="BL123" s="15" t="s">
        <v>155</v>
      </c>
      <c r="BM123" s="179" t="s">
        <v>201</v>
      </c>
    </row>
    <row r="124" s="2" customFormat="1" ht="16.5" customHeight="1">
      <c r="A124" s="28"/>
      <c r="B124" s="167"/>
      <c r="C124" s="168" t="s">
        <v>73</v>
      </c>
      <c r="D124" s="168" t="s">
        <v>151</v>
      </c>
      <c r="E124" s="169" t="s">
        <v>445</v>
      </c>
      <c r="F124" s="170" t="s">
        <v>446</v>
      </c>
      <c r="G124" s="171" t="s">
        <v>1</v>
      </c>
      <c r="H124" s="172">
        <v>14</v>
      </c>
      <c r="I124" s="173">
        <v>101.76000000000001</v>
      </c>
      <c r="J124" s="173">
        <f>ROUND(I124*H124,2)</f>
        <v>1424.6400000000001</v>
      </c>
      <c r="K124" s="174"/>
      <c r="L124" s="29"/>
      <c r="M124" s="175" t="s">
        <v>1</v>
      </c>
      <c r="N124" s="176" t="s">
        <v>39</v>
      </c>
      <c r="O124" s="177">
        <v>0</v>
      </c>
      <c r="P124" s="177">
        <f>O124*H124</f>
        <v>0</v>
      </c>
      <c r="Q124" s="177">
        <v>0</v>
      </c>
      <c r="R124" s="177">
        <f>Q124*H124</f>
        <v>0</v>
      </c>
      <c r="S124" s="177">
        <v>0</v>
      </c>
      <c r="T124" s="178">
        <f>S124*H124</f>
        <v>0</v>
      </c>
      <c r="U124" s="28"/>
      <c r="V124" s="28"/>
      <c r="W124" s="28"/>
      <c r="X124" s="28"/>
      <c r="Y124" s="28"/>
      <c r="Z124" s="28"/>
      <c r="AA124" s="28"/>
      <c r="AB124" s="28"/>
      <c r="AC124" s="28"/>
      <c r="AD124" s="28"/>
      <c r="AE124" s="28"/>
      <c r="AR124" s="179" t="s">
        <v>155</v>
      </c>
      <c r="AT124" s="179" t="s">
        <v>151</v>
      </c>
      <c r="AU124" s="179" t="s">
        <v>81</v>
      </c>
      <c r="AY124" s="15" t="s">
        <v>149</v>
      </c>
      <c r="BE124" s="180">
        <f>IF(N124="základná",J124,0)</f>
        <v>0</v>
      </c>
      <c r="BF124" s="180">
        <f>IF(N124="znížená",J124,0)</f>
        <v>1424.6400000000001</v>
      </c>
      <c r="BG124" s="180">
        <f>IF(N124="zákl. prenesená",J124,0)</f>
        <v>0</v>
      </c>
      <c r="BH124" s="180">
        <f>IF(N124="zníž. prenesená",J124,0)</f>
        <v>0</v>
      </c>
      <c r="BI124" s="180">
        <f>IF(N124="nulová",J124,0)</f>
        <v>0</v>
      </c>
      <c r="BJ124" s="15" t="s">
        <v>156</v>
      </c>
      <c r="BK124" s="180">
        <f>ROUND(I124*H124,2)</f>
        <v>1424.6400000000001</v>
      </c>
      <c r="BL124" s="15" t="s">
        <v>155</v>
      </c>
      <c r="BM124" s="179" t="s">
        <v>205</v>
      </c>
    </row>
    <row r="125" s="2" customFormat="1" ht="16.5" customHeight="1">
      <c r="A125" s="28"/>
      <c r="B125" s="167"/>
      <c r="C125" s="168" t="s">
        <v>73</v>
      </c>
      <c r="D125" s="168" t="s">
        <v>151</v>
      </c>
      <c r="E125" s="169" t="s">
        <v>447</v>
      </c>
      <c r="F125" s="170" t="s">
        <v>448</v>
      </c>
      <c r="G125" s="171" t="s">
        <v>1</v>
      </c>
      <c r="H125" s="172">
        <v>29</v>
      </c>
      <c r="I125" s="173">
        <v>77.700000000000003</v>
      </c>
      <c r="J125" s="173">
        <f>ROUND(I125*H125,2)</f>
        <v>2253.3000000000002</v>
      </c>
      <c r="K125" s="174"/>
      <c r="L125" s="29"/>
      <c r="M125" s="175" t="s">
        <v>1</v>
      </c>
      <c r="N125" s="176" t="s">
        <v>39</v>
      </c>
      <c r="O125" s="177">
        <v>0</v>
      </c>
      <c r="P125" s="177">
        <f>O125*H125</f>
        <v>0</v>
      </c>
      <c r="Q125" s="177">
        <v>0</v>
      </c>
      <c r="R125" s="177">
        <f>Q125*H125</f>
        <v>0</v>
      </c>
      <c r="S125" s="177">
        <v>0</v>
      </c>
      <c r="T125" s="178">
        <f>S125*H125</f>
        <v>0</v>
      </c>
      <c r="U125" s="28"/>
      <c r="V125" s="28"/>
      <c r="W125" s="28"/>
      <c r="X125" s="28"/>
      <c r="Y125" s="28"/>
      <c r="Z125" s="28"/>
      <c r="AA125" s="28"/>
      <c r="AB125" s="28"/>
      <c r="AC125" s="28"/>
      <c r="AD125" s="28"/>
      <c r="AE125" s="28"/>
      <c r="AR125" s="179" t="s">
        <v>155</v>
      </c>
      <c r="AT125" s="179" t="s">
        <v>151</v>
      </c>
      <c r="AU125" s="179" t="s">
        <v>81</v>
      </c>
      <c r="AY125" s="15" t="s">
        <v>149</v>
      </c>
      <c r="BE125" s="180">
        <f>IF(N125="základná",J125,0)</f>
        <v>0</v>
      </c>
      <c r="BF125" s="180">
        <f>IF(N125="znížená",J125,0)</f>
        <v>2253.3000000000002</v>
      </c>
      <c r="BG125" s="180">
        <f>IF(N125="zákl. prenesená",J125,0)</f>
        <v>0</v>
      </c>
      <c r="BH125" s="180">
        <f>IF(N125="zníž. prenesená",J125,0)</f>
        <v>0</v>
      </c>
      <c r="BI125" s="180">
        <f>IF(N125="nulová",J125,0)</f>
        <v>0</v>
      </c>
      <c r="BJ125" s="15" t="s">
        <v>156</v>
      </c>
      <c r="BK125" s="180">
        <f>ROUND(I125*H125,2)</f>
        <v>2253.3000000000002</v>
      </c>
      <c r="BL125" s="15" t="s">
        <v>155</v>
      </c>
      <c r="BM125" s="179" t="s">
        <v>208</v>
      </c>
    </row>
    <row r="126" s="2" customFormat="1" ht="16.5" customHeight="1">
      <c r="A126" s="28"/>
      <c r="B126" s="167"/>
      <c r="C126" s="168" t="s">
        <v>73</v>
      </c>
      <c r="D126" s="168" t="s">
        <v>151</v>
      </c>
      <c r="E126" s="169" t="s">
        <v>449</v>
      </c>
      <c r="F126" s="170" t="s">
        <v>450</v>
      </c>
      <c r="G126" s="171" t="s">
        <v>1</v>
      </c>
      <c r="H126" s="172">
        <v>26</v>
      </c>
      <c r="I126" s="173">
        <v>53.329999999999998</v>
      </c>
      <c r="J126" s="173">
        <f>ROUND(I126*H126,2)</f>
        <v>1386.5799999999999</v>
      </c>
      <c r="K126" s="174"/>
      <c r="L126" s="29"/>
      <c r="M126" s="175" t="s">
        <v>1</v>
      </c>
      <c r="N126" s="176" t="s">
        <v>39</v>
      </c>
      <c r="O126" s="177">
        <v>0</v>
      </c>
      <c r="P126" s="177">
        <f>O126*H126</f>
        <v>0</v>
      </c>
      <c r="Q126" s="177">
        <v>0</v>
      </c>
      <c r="R126" s="177">
        <f>Q126*H126</f>
        <v>0</v>
      </c>
      <c r="S126" s="177">
        <v>0</v>
      </c>
      <c r="T126" s="178">
        <f>S126*H126</f>
        <v>0</v>
      </c>
      <c r="U126" s="28"/>
      <c r="V126" s="28"/>
      <c r="W126" s="28"/>
      <c r="X126" s="28"/>
      <c r="Y126" s="28"/>
      <c r="Z126" s="28"/>
      <c r="AA126" s="28"/>
      <c r="AB126" s="28"/>
      <c r="AC126" s="28"/>
      <c r="AD126" s="28"/>
      <c r="AE126" s="28"/>
      <c r="AR126" s="179" t="s">
        <v>155</v>
      </c>
      <c r="AT126" s="179" t="s">
        <v>151</v>
      </c>
      <c r="AU126" s="179" t="s">
        <v>81</v>
      </c>
      <c r="AY126" s="15" t="s">
        <v>149</v>
      </c>
      <c r="BE126" s="180">
        <f>IF(N126="základná",J126,0)</f>
        <v>0</v>
      </c>
      <c r="BF126" s="180">
        <f>IF(N126="znížená",J126,0)</f>
        <v>1386.5799999999999</v>
      </c>
      <c r="BG126" s="180">
        <f>IF(N126="zákl. prenesená",J126,0)</f>
        <v>0</v>
      </c>
      <c r="BH126" s="180">
        <f>IF(N126="zníž. prenesená",J126,0)</f>
        <v>0</v>
      </c>
      <c r="BI126" s="180">
        <f>IF(N126="nulová",J126,0)</f>
        <v>0</v>
      </c>
      <c r="BJ126" s="15" t="s">
        <v>156</v>
      </c>
      <c r="BK126" s="180">
        <f>ROUND(I126*H126,2)</f>
        <v>1386.5799999999999</v>
      </c>
      <c r="BL126" s="15" t="s">
        <v>155</v>
      </c>
      <c r="BM126" s="179" t="s">
        <v>212</v>
      </c>
    </row>
    <row r="127" s="2" customFormat="1" ht="16.5" customHeight="1">
      <c r="A127" s="28"/>
      <c r="B127" s="167"/>
      <c r="C127" s="168" t="s">
        <v>73</v>
      </c>
      <c r="D127" s="168" t="s">
        <v>151</v>
      </c>
      <c r="E127" s="169" t="s">
        <v>451</v>
      </c>
      <c r="F127" s="170" t="s">
        <v>452</v>
      </c>
      <c r="G127" s="171" t="s">
        <v>1</v>
      </c>
      <c r="H127" s="172">
        <v>1</v>
      </c>
      <c r="I127" s="173">
        <v>194</v>
      </c>
      <c r="J127" s="173">
        <f>ROUND(I127*H127,2)</f>
        <v>194</v>
      </c>
      <c r="K127" s="174"/>
      <c r="L127" s="29"/>
      <c r="M127" s="175" t="s">
        <v>1</v>
      </c>
      <c r="N127" s="176" t="s">
        <v>39</v>
      </c>
      <c r="O127" s="177">
        <v>0</v>
      </c>
      <c r="P127" s="177">
        <f>O127*H127</f>
        <v>0</v>
      </c>
      <c r="Q127" s="177">
        <v>0</v>
      </c>
      <c r="R127" s="177">
        <f>Q127*H127</f>
        <v>0</v>
      </c>
      <c r="S127" s="177">
        <v>0</v>
      </c>
      <c r="T127" s="178">
        <f>S127*H127</f>
        <v>0</v>
      </c>
      <c r="U127" s="28"/>
      <c r="V127" s="28"/>
      <c r="W127" s="28"/>
      <c r="X127" s="28"/>
      <c r="Y127" s="28"/>
      <c r="Z127" s="28"/>
      <c r="AA127" s="28"/>
      <c r="AB127" s="28"/>
      <c r="AC127" s="28"/>
      <c r="AD127" s="28"/>
      <c r="AE127" s="28"/>
      <c r="AR127" s="179" t="s">
        <v>155</v>
      </c>
      <c r="AT127" s="179" t="s">
        <v>151</v>
      </c>
      <c r="AU127" s="179" t="s">
        <v>81</v>
      </c>
      <c r="AY127" s="15" t="s">
        <v>149</v>
      </c>
      <c r="BE127" s="180">
        <f>IF(N127="základná",J127,0)</f>
        <v>0</v>
      </c>
      <c r="BF127" s="180">
        <f>IF(N127="znížená",J127,0)</f>
        <v>194</v>
      </c>
      <c r="BG127" s="180">
        <f>IF(N127="zákl. prenesená",J127,0)</f>
        <v>0</v>
      </c>
      <c r="BH127" s="180">
        <f>IF(N127="zníž. prenesená",J127,0)</f>
        <v>0</v>
      </c>
      <c r="BI127" s="180">
        <f>IF(N127="nulová",J127,0)</f>
        <v>0</v>
      </c>
      <c r="BJ127" s="15" t="s">
        <v>156</v>
      </c>
      <c r="BK127" s="180">
        <f>ROUND(I127*H127,2)</f>
        <v>194</v>
      </c>
      <c r="BL127" s="15" t="s">
        <v>155</v>
      </c>
      <c r="BM127" s="179" t="s">
        <v>215</v>
      </c>
    </row>
    <row r="128" s="2" customFormat="1" ht="16.5" customHeight="1">
      <c r="A128" s="28"/>
      <c r="B128" s="167"/>
      <c r="C128" s="168" t="s">
        <v>73</v>
      </c>
      <c r="D128" s="168" t="s">
        <v>151</v>
      </c>
      <c r="E128" s="169" t="s">
        <v>453</v>
      </c>
      <c r="F128" s="170" t="s">
        <v>454</v>
      </c>
      <c r="G128" s="171" t="s">
        <v>1</v>
      </c>
      <c r="H128" s="172">
        <v>5</v>
      </c>
      <c r="I128" s="173">
        <v>219.30000000000001</v>
      </c>
      <c r="J128" s="173">
        <f>ROUND(I128*H128,2)</f>
        <v>1096.5</v>
      </c>
      <c r="K128" s="174"/>
      <c r="L128" s="29"/>
      <c r="M128" s="175" t="s">
        <v>1</v>
      </c>
      <c r="N128" s="176" t="s">
        <v>39</v>
      </c>
      <c r="O128" s="177">
        <v>0</v>
      </c>
      <c r="P128" s="177">
        <f>O128*H128</f>
        <v>0</v>
      </c>
      <c r="Q128" s="177">
        <v>0</v>
      </c>
      <c r="R128" s="177">
        <f>Q128*H128</f>
        <v>0</v>
      </c>
      <c r="S128" s="177">
        <v>0</v>
      </c>
      <c r="T128" s="178">
        <f>S128*H128</f>
        <v>0</v>
      </c>
      <c r="U128" s="28"/>
      <c r="V128" s="28"/>
      <c r="W128" s="28"/>
      <c r="X128" s="28"/>
      <c r="Y128" s="28"/>
      <c r="Z128" s="28"/>
      <c r="AA128" s="28"/>
      <c r="AB128" s="28"/>
      <c r="AC128" s="28"/>
      <c r="AD128" s="28"/>
      <c r="AE128" s="28"/>
      <c r="AR128" s="179" t="s">
        <v>155</v>
      </c>
      <c r="AT128" s="179" t="s">
        <v>151</v>
      </c>
      <c r="AU128" s="179" t="s">
        <v>81</v>
      </c>
      <c r="AY128" s="15" t="s">
        <v>149</v>
      </c>
      <c r="BE128" s="180">
        <f>IF(N128="základná",J128,0)</f>
        <v>0</v>
      </c>
      <c r="BF128" s="180">
        <f>IF(N128="znížená",J128,0)</f>
        <v>1096.5</v>
      </c>
      <c r="BG128" s="180">
        <f>IF(N128="zákl. prenesená",J128,0)</f>
        <v>0</v>
      </c>
      <c r="BH128" s="180">
        <f>IF(N128="zníž. prenesená",J128,0)</f>
        <v>0</v>
      </c>
      <c r="BI128" s="180">
        <f>IF(N128="nulová",J128,0)</f>
        <v>0</v>
      </c>
      <c r="BJ128" s="15" t="s">
        <v>156</v>
      </c>
      <c r="BK128" s="180">
        <f>ROUND(I128*H128,2)</f>
        <v>1096.5</v>
      </c>
      <c r="BL128" s="15" t="s">
        <v>155</v>
      </c>
      <c r="BM128" s="179" t="s">
        <v>219</v>
      </c>
    </row>
    <row r="129" s="2" customFormat="1" ht="16.5" customHeight="1">
      <c r="A129" s="28"/>
      <c r="B129" s="167"/>
      <c r="C129" s="168" t="s">
        <v>73</v>
      </c>
      <c r="D129" s="168" t="s">
        <v>151</v>
      </c>
      <c r="E129" s="169" t="s">
        <v>455</v>
      </c>
      <c r="F129" s="170" t="s">
        <v>456</v>
      </c>
      <c r="G129" s="171" t="s">
        <v>1</v>
      </c>
      <c r="H129" s="172">
        <v>5</v>
      </c>
      <c r="I129" s="173">
        <v>191.88999999999999</v>
      </c>
      <c r="J129" s="173">
        <f>ROUND(I129*H129,2)</f>
        <v>959.45000000000005</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81</v>
      </c>
      <c r="AY129" s="15" t="s">
        <v>149</v>
      </c>
      <c r="BE129" s="180">
        <f>IF(N129="základná",J129,0)</f>
        <v>0</v>
      </c>
      <c r="BF129" s="180">
        <f>IF(N129="znížená",J129,0)</f>
        <v>959.45000000000005</v>
      </c>
      <c r="BG129" s="180">
        <f>IF(N129="zákl. prenesená",J129,0)</f>
        <v>0</v>
      </c>
      <c r="BH129" s="180">
        <f>IF(N129="zníž. prenesená",J129,0)</f>
        <v>0</v>
      </c>
      <c r="BI129" s="180">
        <f>IF(N129="nulová",J129,0)</f>
        <v>0</v>
      </c>
      <c r="BJ129" s="15" t="s">
        <v>156</v>
      </c>
      <c r="BK129" s="180">
        <f>ROUND(I129*H129,2)</f>
        <v>959.45000000000005</v>
      </c>
      <c r="BL129" s="15" t="s">
        <v>155</v>
      </c>
      <c r="BM129" s="179" t="s">
        <v>7</v>
      </c>
    </row>
    <row r="130" s="2" customFormat="1" ht="24.15" customHeight="1">
      <c r="A130" s="28"/>
      <c r="B130" s="167"/>
      <c r="C130" s="168" t="s">
        <v>73</v>
      </c>
      <c r="D130" s="168" t="s">
        <v>151</v>
      </c>
      <c r="E130" s="169" t="s">
        <v>457</v>
      </c>
      <c r="F130" s="170" t="s">
        <v>458</v>
      </c>
      <c r="G130" s="171" t="s">
        <v>1</v>
      </c>
      <c r="H130" s="172">
        <v>15</v>
      </c>
      <c r="I130" s="173">
        <v>47.609999999999999</v>
      </c>
      <c r="J130" s="173">
        <f>ROUND(I130*H130,2)</f>
        <v>714.14999999999998</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81</v>
      </c>
      <c r="AY130" s="15" t="s">
        <v>149</v>
      </c>
      <c r="BE130" s="180">
        <f>IF(N130="základná",J130,0)</f>
        <v>0</v>
      </c>
      <c r="BF130" s="180">
        <f>IF(N130="znížená",J130,0)</f>
        <v>714.14999999999998</v>
      </c>
      <c r="BG130" s="180">
        <f>IF(N130="zákl. prenesená",J130,0)</f>
        <v>0</v>
      </c>
      <c r="BH130" s="180">
        <f>IF(N130="zníž. prenesená",J130,0)</f>
        <v>0</v>
      </c>
      <c r="BI130" s="180">
        <f>IF(N130="nulová",J130,0)</f>
        <v>0</v>
      </c>
      <c r="BJ130" s="15" t="s">
        <v>156</v>
      </c>
      <c r="BK130" s="180">
        <f>ROUND(I130*H130,2)</f>
        <v>714.14999999999998</v>
      </c>
      <c r="BL130" s="15" t="s">
        <v>155</v>
      </c>
      <c r="BM130" s="179" t="s">
        <v>225</v>
      </c>
    </row>
    <row r="131" s="2" customFormat="1" ht="16.5" customHeight="1">
      <c r="A131" s="28"/>
      <c r="B131" s="167"/>
      <c r="C131" s="168" t="s">
        <v>73</v>
      </c>
      <c r="D131" s="168" t="s">
        <v>151</v>
      </c>
      <c r="E131" s="169" t="s">
        <v>459</v>
      </c>
      <c r="F131" s="170" t="s">
        <v>460</v>
      </c>
      <c r="G131" s="171" t="s">
        <v>1</v>
      </c>
      <c r="H131" s="172">
        <v>1</v>
      </c>
      <c r="I131" s="173">
        <v>1794.99</v>
      </c>
      <c r="J131" s="173">
        <f>ROUND(I131*H131,2)</f>
        <v>1794.99</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81</v>
      </c>
      <c r="AY131" s="15" t="s">
        <v>149</v>
      </c>
      <c r="BE131" s="180">
        <f>IF(N131="základná",J131,0)</f>
        <v>0</v>
      </c>
      <c r="BF131" s="180">
        <f>IF(N131="znížená",J131,0)</f>
        <v>1794.99</v>
      </c>
      <c r="BG131" s="180">
        <f>IF(N131="zákl. prenesená",J131,0)</f>
        <v>0</v>
      </c>
      <c r="BH131" s="180">
        <f>IF(N131="zníž. prenesená",J131,0)</f>
        <v>0</v>
      </c>
      <c r="BI131" s="180">
        <f>IF(N131="nulová",J131,0)</f>
        <v>0</v>
      </c>
      <c r="BJ131" s="15" t="s">
        <v>156</v>
      </c>
      <c r="BK131" s="180">
        <f>ROUND(I131*H131,2)</f>
        <v>1794.99</v>
      </c>
      <c r="BL131" s="15" t="s">
        <v>155</v>
      </c>
      <c r="BM131" s="179" t="s">
        <v>229</v>
      </c>
    </row>
    <row r="132" s="2" customFormat="1" ht="16.5" customHeight="1">
      <c r="A132" s="28"/>
      <c r="B132" s="167"/>
      <c r="C132" s="168" t="s">
        <v>73</v>
      </c>
      <c r="D132" s="168" t="s">
        <v>151</v>
      </c>
      <c r="E132" s="169" t="s">
        <v>461</v>
      </c>
      <c r="F132" s="170" t="s">
        <v>462</v>
      </c>
      <c r="G132" s="171" t="s">
        <v>1</v>
      </c>
      <c r="H132" s="172">
        <v>1</v>
      </c>
      <c r="I132" s="173">
        <v>1484.0999999999999</v>
      </c>
      <c r="J132" s="173">
        <f>ROUND(I132*H132,2)</f>
        <v>1484.0999999999999</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81</v>
      </c>
      <c r="AY132" s="15" t="s">
        <v>149</v>
      </c>
      <c r="BE132" s="180">
        <f>IF(N132="základná",J132,0)</f>
        <v>0</v>
      </c>
      <c r="BF132" s="180">
        <f>IF(N132="znížená",J132,0)</f>
        <v>1484.0999999999999</v>
      </c>
      <c r="BG132" s="180">
        <f>IF(N132="zákl. prenesená",J132,0)</f>
        <v>0</v>
      </c>
      <c r="BH132" s="180">
        <f>IF(N132="zníž. prenesená",J132,0)</f>
        <v>0</v>
      </c>
      <c r="BI132" s="180">
        <f>IF(N132="nulová",J132,0)</f>
        <v>0</v>
      </c>
      <c r="BJ132" s="15" t="s">
        <v>156</v>
      </c>
      <c r="BK132" s="180">
        <f>ROUND(I132*H132,2)</f>
        <v>1484.0999999999999</v>
      </c>
      <c r="BL132" s="15" t="s">
        <v>155</v>
      </c>
      <c r="BM132" s="179" t="s">
        <v>244</v>
      </c>
    </row>
    <row r="133" s="2" customFormat="1" ht="16.5" customHeight="1">
      <c r="A133" s="28"/>
      <c r="B133" s="167"/>
      <c r="C133" s="168" t="s">
        <v>73</v>
      </c>
      <c r="D133" s="168" t="s">
        <v>151</v>
      </c>
      <c r="E133" s="169" t="s">
        <v>463</v>
      </c>
      <c r="F133" s="170" t="s">
        <v>464</v>
      </c>
      <c r="G133" s="171" t="s">
        <v>1</v>
      </c>
      <c r="H133" s="172">
        <v>1</v>
      </c>
      <c r="I133" s="173">
        <v>5635.6999999999998</v>
      </c>
      <c r="J133" s="173">
        <f>ROUND(I133*H133,2)</f>
        <v>5635.6999999999998</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81</v>
      </c>
      <c r="AY133" s="15" t="s">
        <v>149</v>
      </c>
      <c r="BE133" s="180">
        <f>IF(N133="základná",J133,0)</f>
        <v>0</v>
      </c>
      <c r="BF133" s="180">
        <f>IF(N133="znížená",J133,0)</f>
        <v>5635.6999999999998</v>
      </c>
      <c r="BG133" s="180">
        <f>IF(N133="zákl. prenesená",J133,0)</f>
        <v>0</v>
      </c>
      <c r="BH133" s="180">
        <f>IF(N133="zníž. prenesená",J133,0)</f>
        <v>0</v>
      </c>
      <c r="BI133" s="180">
        <f>IF(N133="nulová",J133,0)</f>
        <v>0</v>
      </c>
      <c r="BJ133" s="15" t="s">
        <v>156</v>
      </c>
      <c r="BK133" s="180">
        <f>ROUND(I133*H133,2)</f>
        <v>5635.6999999999998</v>
      </c>
      <c r="BL133" s="15" t="s">
        <v>155</v>
      </c>
      <c r="BM133" s="179" t="s">
        <v>249</v>
      </c>
    </row>
    <row r="134" s="12" customFormat="1" ht="25.92" customHeight="1">
      <c r="A134" s="12"/>
      <c r="B134" s="157"/>
      <c r="C134" s="12"/>
      <c r="D134" s="158" t="s">
        <v>72</v>
      </c>
      <c r="E134" s="159" t="s">
        <v>188</v>
      </c>
      <c r="F134" s="159" t="s">
        <v>465</v>
      </c>
      <c r="G134" s="12"/>
      <c r="H134" s="12"/>
      <c r="I134" s="12"/>
      <c r="J134" s="160">
        <f>BK134</f>
        <v>16534.330000000002</v>
      </c>
      <c r="K134" s="12"/>
      <c r="L134" s="157"/>
      <c r="M134" s="161"/>
      <c r="N134" s="162"/>
      <c r="O134" s="162"/>
      <c r="P134" s="163">
        <f>SUM(P135:P136)</f>
        <v>0</v>
      </c>
      <c r="Q134" s="162"/>
      <c r="R134" s="163">
        <f>SUM(R135:R136)</f>
        <v>0</v>
      </c>
      <c r="S134" s="162"/>
      <c r="T134" s="164">
        <f>SUM(T135:T136)</f>
        <v>0</v>
      </c>
      <c r="U134" s="12"/>
      <c r="V134" s="12"/>
      <c r="W134" s="12"/>
      <c r="X134" s="12"/>
      <c r="Y134" s="12"/>
      <c r="Z134" s="12"/>
      <c r="AA134" s="12"/>
      <c r="AB134" s="12"/>
      <c r="AC134" s="12"/>
      <c r="AD134" s="12"/>
      <c r="AE134" s="12"/>
      <c r="AR134" s="158" t="s">
        <v>81</v>
      </c>
      <c r="AT134" s="165" t="s">
        <v>72</v>
      </c>
      <c r="AU134" s="165" t="s">
        <v>73</v>
      </c>
      <c r="AY134" s="158" t="s">
        <v>149</v>
      </c>
      <c r="BK134" s="166">
        <f>SUM(BK135:BK136)</f>
        <v>16534.330000000002</v>
      </c>
    </row>
    <row r="135" s="2" customFormat="1" ht="16.5" customHeight="1">
      <c r="A135" s="28"/>
      <c r="B135" s="167"/>
      <c r="C135" s="168" t="s">
        <v>73</v>
      </c>
      <c r="D135" s="168" t="s">
        <v>151</v>
      </c>
      <c r="E135" s="169" t="s">
        <v>466</v>
      </c>
      <c r="F135" s="170" t="s">
        <v>467</v>
      </c>
      <c r="G135" s="171" t="s">
        <v>1</v>
      </c>
      <c r="H135" s="172">
        <v>1</v>
      </c>
      <c r="I135" s="173">
        <v>388</v>
      </c>
      <c r="J135" s="173">
        <f>ROUND(I135*H135,2)</f>
        <v>388</v>
      </c>
      <c r="K135" s="174"/>
      <c r="L135" s="29"/>
      <c r="M135" s="175" t="s">
        <v>1</v>
      </c>
      <c r="N135" s="176" t="s">
        <v>39</v>
      </c>
      <c r="O135" s="177">
        <v>0</v>
      </c>
      <c r="P135" s="177">
        <f>O135*H135</f>
        <v>0</v>
      </c>
      <c r="Q135" s="177">
        <v>0</v>
      </c>
      <c r="R135" s="177">
        <f>Q135*H135</f>
        <v>0</v>
      </c>
      <c r="S135" s="177">
        <v>0</v>
      </c>
      <c r="T135" s="178">
        <f>S135*H135</f>
        <v>0</v>
      </c>
      <c r="U135" s="28"/>
      <c r="V135" s="28"/>
      <c r="W135" s="28"/>
      <c r="X135" s="28"/>
      <c r="Y135" s="28"/>
      <c r="Z135" s="28"/>
      <c r="AA135" s="28"/>
      <c r="AB135" s="28"/>
      <c r="AC135" s="28"/>
      <c r="AD135" s="28"/>
      <c r="AE135" s="28"/>
      <c r="AR135" s="179" t="s">
        <v>155</v>
      </c>
      <c r="AT135" s="179" t="s">
        <v>151</v>
      </c>
      <c r="AU135" s="179" t="s">
        <v>81</v>
      </c>
      <c r="AY135" s="15" t="s">
        <v>149</v>
      </c>
      <c r="BE135" s="180">
        <f>IF(N135="základná",J135,0)</f>
        <v>0</v>
      </c>
      <c r="BF135" s="180">
        <f>IF(N135="znížená",J135,0)</f>
        <v>388</v>
      </c>
      <c r="BG135" s="180">
        <f>IF(N135="zákl. prenesená",J135,0)</f>
        <v>0</v>
      </c>
      <c r="BH135" s="180">
        <f>IF(N135="zníž. prenesená",J135,0)</f>
        <v>0</v>
      </c>
      <c r="BI135" s="180">
        <f>IF(N135="nulová",J135,0)</f>
        <v>0</v>
      </c>
      <c r="BJ135" s="15" t="s">
        <v>156</v>
      </c>
      <c r="BK135" s="180">
        <f>ROUND(I135*H135,2)</f>
        <v>388</v>
      </c>
      <c r="BL135" s="15" t="s">
        <v>155</v>
      </c>
      <c r="BM135" s="179" t="s">
        <v>253</v>
      </c>
    </row>
    <row r="136" s="2" customFormat="1" ht="16.5" customHeight="1">
      <c r="A136" s="28"/>
      <c r="B136" s="167"/>
      <c r="C136" s="168" t="s">
        <v>73</v>
      </c>
      <c r="D136" s="168" t="s">
        <v>151</v>
      </c>
      <c r="E136" s="169" t="s">
        <v>468</v>
      </c>
      <c r="F136" s="170" t="s">
        <v>469</v>
      </c>
      <c r="G136" s="171" t="s">
        <v>1</v>
      </c>
      <c r="H136" s="172">
        <v>1</v>
      </c>
      <c r="I136" s="173">
        <v>16146.33</v>
      </c>
      <c r="J136" s="173">
        <f>ROUND(I136*H136,2)</f>
        <v>16146.33</v>
      </c>
      <c r="K136" s="174"/>
      <c r="L136" s="29"/>
      <c r="M136" s="183" t="s">
        <v>1</v>
      </c>
      <c r="N136" s="184" t="s">
        <v>39</v>
      </c>
      <c r="O136" s="185">
        <v>0</v>
      </c>
      <c r="P136" s="185">
        <f>O136*H136</f>
        <v>0</v>
      </c>
      <c r="Q136" s="185">
        <v>0</v>
      </c>
      <c r="R136" s="185">
        <f>Q136*H136</f>
        <v>0</v>
      </c>
      <c r="S136" s="185">
        <v>0</v>
      </c>
      <c r="T136" s="186">
        <f>S136*H136</f>
        <v>0</v>
      </c>
      <c r="U136" s="28"/>
      <c r="V136" s="28"/>
      <c r="W136" s="28"/>
      <c r="X136" s="28"/>
      <c r="Y136" s="28"/>
      <c r="Z136" s="28"/>
      <c r="AA136" s="28"/>
      <c r="AB136" s="28"/>
      <c r="AC136" s="28"/>
      <c r="AD136" s="28"/>
      <c r="AE136" s="28"/>
      <c r="AR136" s="179" t="s">
        <v>155</v>
      </c>
      <c r="AT136" s="179" t="s">
        <v>151</v>
      </c>
      <c r="AU136" s="179" t="s">
        <v>81</v>
      </c>
      <c r="AY136" s="15" t="s">
        <v>149</v>
      </c>
      <c r="BE136" s="180">
        <f>IF(N136="základná",J136,0)</f>
        <v>0</v>
      </c>
      <c r="BF136" s="180">
        <f>IF(N136="znížená",J136,0)</f>
        <v>16146.33</v>
      </c>
      <c r="BG136" s="180">
        <f>IF(N136="zákl. prenesená",J136,0)</f>
        <v>0</v>
      </c>
      <c r="BH136" s="180">
        <f>IF(N136="zníž. prenesená",J136,0)</f>
        <v>0</v>
      </c>
      <c r="BI136" s="180">
        <f>IF(N136="nulová",J136,0)</f>
        <v>0</v>
      </c>
      <c r="BJ136" s="15" t="s">
        <v>156</v>
      </c>
      <c r="BK136" s="180">
        <f>ROUND(I136*H136,2)</f>
        <v>16146.33</v>
      </c>
      <c r="BL136" s="15" t="s">
        <v>155</v>
      </c>
      <c r="BM136" s="179" t="s">
        <v>258</v>
      </c>
    </row>
    <row r="137" s="2" customFormat="1" ht="6.96" customHeight="1">
      <c r="A137" s="28"/>
      <c r="B137" s="54"/>
      <c r="C137" s="55"/>
      <c r="D137" s="55"/>
      <c r="E137" s="55"/>
      <c r="F137" s="55"/>
      <c r="G137" s="55"/>
      <c r="H137" s="55"/>
      <c r="I137" s="55"/>
      <c r="J137" s="55"/>
      <c r="K137" s="55"/>
      <c r="L137" s="29"/>
      <c r="M137" s="28"/>
      <c r="O137" s="28"/>
      <c r="P137" s="28"/>
      <c r="Q137" s="28"/>
      <c r="R137" s="28"/>
      <c r="S137" s="28"/>
      <c r="T137" s="28"/>
      <c r="U137" s="28"/>
      <c r="V137" s="28"/>
      <c r="W137" s="28"/>
      <c r="X137" s="28"/>
      <c r="Y137" s="28"/>
      <c r="Z137" s="28"/>
      <c r="AA137" s="28"/>
      <c r="AB137" s="28"/>
      <c r="AC137" s="28"/>
      <c r="AD137" s="28"/>
      <c r="AE137" s="28"/>
    </row>
  </sheetData>
  <autoFilter ref="C117:K136"/>
  <mergeCells count="8">
    <mergeCell ref="E7:H7"/>
    <mergeCell ref="E9:H9"/>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91</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470</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ROUND(J122, 2)</f>
        <v>77318.240000000005</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ROUND((SUM(BE122:BE240)),  2)</f>
        <v>0</v>
      </c>
      <c r="G33" s="123"/>
      <c r="H33" s="123"/>
      <c r="I33" s="124">
        <v>0.20000000000000001</v>
      </c>
      <c r="J33" s="122">
        <f>ROUND(((SUM(BE122:BE240))*I33),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ROUND((SUM(BF122:BF240)),  2)</f>
        <v>77318.240000000005</v>
      </c>
      <c r="G34" s="28"/>
      <c r="H34" s="28"/>
      <c r="I34" s="126">
        <v>0.20000000000000001</v>
      </c>
      <c r="J34" s="125">
        <f>ROUND(((SUM(BF122:BF240))*I34),  2)</f>
        <v>15463.65</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ROUND((SUM(BG122:BG240)),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ROUND((SUM(BH122:BH240)),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ROUND((SUM(BI122:BI240)),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92781.889999999999</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D1.7 - Vnút.silnopr.rozvody</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J122</f>
        <v>77318.240000000005</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127</v>
      </c>
      <c r="E97" s="140"/>
      <c r="F97" s="140"/>
      <c r="G97" s="140"/>
      <c r="H97" s="140"/>
      <c r="I97" s="140"/>
      <c r="J97" s="141">
        <f>J123</f>
        <v>2757.3699999999999</v>
      </c>
      <c r="K97" s="9"/>
      <c r="L97" s="138"/>
      <c r="S97" s="9"/>
      <c r="T97" s="9"/>
      <c r="U97" s="9"/>
      <c r="V97" s="9"/>
      <c r="W97" s="9"/>
      <c r="X97" s="9"/>
      <c r="Y97" s="9"/>
      <c r="Z97" s="9"/>
      <c r="AA97" s="9"/>
      <c r="AB97" s="9"/>
      <c r="AC97" s="9"/>
      <c r="AD97" s="9"/>
      <c r="AE97" s="9"/>
    </row>
    <row r="98" hidden="1" s="10" customFormat="1" ht="19.92" customHeight="1">
      <c r="A98" s="10"/>
      <c r="B98" s="142"/>
      <c r="C98" s="10"/>
      <c r="D98" s="143" t="s">
        <v>471</v>
      </c>
      <c r="E98" s="144"/>
      <c r="F98" s="144"/>
      <c r="G98" s="144"/>
      <c r="H98" s="144"/>
      <c r="I98" s="144"/>
      <c r="J98" s="145">
        <f>J124</f>
        <v>128.31</v>
      </c>
      <c r="K98" s="10"/>
      <c r="L98" s="142"/>
      <c r="S98" s="10"/>
      <c r="T98" s="10"/>
      <c r="U98" s="10"/>
      <c r="V98" s="10"/>
      <c r="W98" s="10"/>
      <c r="X98" s="10"/>
      <c r="Y98" s="10"/>
      <c r="Z98" s="10"/>
      <c r="AA98" s="10"/>
      <c r="AB98" s="10"/>
      <c r="AC98" s="10"/>
      <c r="AD98" s="10"/>
      <c r="AE98" s="10"/>
    </row>
    <row r="99" hidden="1" s="10" customFormat="1" ht="19.92" customHeight="1">
      <c r="A99" s="10"/>
      <c r="B99" s="142"/>
      <c r="C99" s="10"/>
      <c r="D99" s="143" t="s">
        <v>471</v>
      </c>
      <c r="E99" s="144"/>
      <c r="F99" s="144"/>
      <c r="G99" s="144"/>
      <c r="H99" s="144"/>
      <c r="I99" s="144"/>
      <c r="J99" s="145">
        <f>J128</f>
        <v>2629.0599999999999</v>
      </c>
      <c r="K99" s="10"/>
      <c r="L99" s="142"/>
      <c r="S99" s="10"/>
      <c r="T99" s="10"/>
      <c r="U99" s="10"/>
      <c r="V99" s="10"/>
      <c r="W99" s="10"/>
      <c r="X99" s="10"/>
      <c r="Y99" s="10"/>
      <c r="Z99" s="10"/>
      <c r="AA99" s="10"/>
      <c r="AB99" s="10"/>
      <c r="AC99" s="10"/>
      <c r="AD99" s="10"/>
      <c r="AE99" s="10"/>
    </row>
    <row r="100" hidden="1" s="9" customFormat="1" ht="24.96" customHeight="1">
      <c r="A100" s="9"/>
      <c r="B100" s="138"/>
      <c r="C100" s="9"/>
      <c r="D100" s="139" t="s">
        <v>127</v>
      </c>
      <c r="E100" s="140"/>
      <c r="F100" s="140"/>
      <c r="G100" s="140"/>
      <c r="H100" s="140"/>
      <c r="I100" s="140"/>
      <c r="J100" s="141">
        <f>J136</f>
        <v>74560.87000000001</v>
      </c>
      <c r="K100" s="9"/>
      <c r="L100" s="138"/>
      <c r="S100" s="9"/>
      <c r="T100" s="9"/>
      <c r="U100" s="9"/>
      <c r="V100" s="9"/>
      <c r="W100" s="9"/>
      <c r="X100" s="9"/>
      <c r="Y100" s="9"/>
      <c r="Z100" s="9"/>
      <c r="AA100" s="9"/>
      <c r="AB100" s="9"/>
      <c r="AC100" s="9"/>
      <c r="AD100" s="9"/>
      <c r="AE100" s="9"/>
    </row>
    <row r="101" hidden="1" s="10" customFormat="1" ht="19.92" customHeight="1">
      <c r="A101" s="10"/>
      <c r="B101" s="142"/>
      <c r="C101" s="10"/>
      <c r="D101" s="143" t="s">
        <v>471</v>
      </c>
      <c r="E101" s="144"/>
      <c r="F101" s="144"/>
      <c r="G101" s="144"/>
      <c r="H101" s="144"/>
      <c r="I101" s="144"/>
      <c r="J101" s="145">
        <f>J137</f>
        <v>72209.770000000004</v>
      </c>
      <c r="K101" s="10"/>
      <c r="L101" s="142"/>
      <c r="S101" s="10"/>
      <c r="T101" s="10"/>
      <c r="U101" s="10"/>
      <c r="V101" s="10"/>
      <c r="W101" s="10"/>
      <c r="X101" s="10"/>
      <c r="Y101" s="10"/>
      <c r="Z101" s="10"/>
      <c r="AA101" s="10"/>
      <c r="AB101" s="10"/>
      <c r="AC101" s="10"/>
      <c r="AD101" s="10"/>
      <c r="AE101" s="10"/>
    </row>
    <row r="102" hidden="1" s="10" customFormat="1" ht="19.92" customHeight="1">
      <c r="A102" s="10"/>
      <c r="B102" s="142"/>
      <c r="C102" s="10"/>
      <c r="D102" s="143" t="s">
        <v>471</v>
      </c>
      <c r="E102" s="144"/>
      <c r="F102" s="144"/>
      <c r="G102" s="144"/>
      <c r="H102" s="144"/>
      <c r="I102" s="144"/>
      <c r="J102" s="145">
        <f>J225</f>
        <v>2351.0999999999995</v>
      </c>
      <c r="K102" s="10"/>
      <c r="L102" s="142"/>
      <c r="S102" s="10"/>
      <c r="T102" s="10"/>
      <c r="U102" s="10"/>
      <c r="V102" s="10"/>
      <c r="W102" s="10"/>
      <c r="X102" s="10"/>
      <c r="Y102" s="10"/>
      <c r="Z102" s="10"/>
      <c r="AA102" s="10"/>
      <c r="AB102" s="10"/>
      <c r="AC102" s="10"/>
      <c r="AD102" s="10"/>
      <c r="AE102" s="10"/>
    </row>
    <row r="103" hidden="1" s="2" customFormat="1" ht="21.84" customHeight="1">
      <c r="A103" s="28"/>
      <c r="B103" s="29"/>
      <c r="C103" s="28"/>
      <c r="D103" s="28"/>
      <c r="E103" s="28"/>
      <c r="F103" s="28"/>
      <c r="G103" s="28"/>
      <c r="H103" s="28"/>
      <c r="I103" s="28"/>
      <c r="J103" s="28"/>
      <c r="K103" s="28"/>
      <c r="L103" s="49"/>
      <c r="S103" s="28"/>
      <c r="T103" s="28"/>
      <c r="U103" s="28"/>
      <c r="V103" s="28"/>
      <c r="W103" s="28"/>
      <c r="X103" s="28"/>
      <c r="Y103" s="28"/>
      <c r="Z103" s="28"/>
      <c r="AA103" s="28"/>
      <c r="AB103" s="28"/>
      <c r="AC103" s="28"/>
      <c r="AD103" s="28"/>
      <c r="AE103" s="28"/>
    </row>
    <row r="104" hidden="1" s="2" customFormat="1" ht="6.96" customHeight="1">
      <c r="A104" s="28"/>
      <c r="B104" s="54"/>
      <c r="C104" s="55"/>
      <c r="D104" s="55"/>
      <c r="E104" s="55"/>
      <c r="F104" s="55"/>
      <c r="G104" s="55"/>
      <c r="H104" s="55"/>
      <c r="I104" s="55"/>
      <c r="J104" s="55"/>
      <c r="K104" s="55"/>
      <c r="L104" s="49"/>
      <c r="S104" s="28"/>
      <c r="T104" s="28"/>
      <c r="U104" s="28"/>
      <c r="V104" s="28"/>
      <c r="W104" s="28"/>
      <c r="X104" s="28"/>
      <c r="Y104" s="28"/>
      <c r="Z104" s="28"/>
      <c r="AA104" s="28"/>
      <c r="AB104" s="28"/>
      <c r="AC104" s="28"/>
      <c r="AD104" s="28"/>
      <c r="AE104" s="28"/>
    </row>
    <row r="105" hidden="1"/>
    <row r="106" hidden="1"/>
    <row r="107" hidden="1"/>
    <row r="108" s="2" customFormat="1" ht="6.96" customHeight="1">
      <c r="A108" s="28"/>
      <c r="B108" s="56"/>
      <c r="C108" s="57"/>
      <c r="D108" s="57"/>
      <c r="E108" s="57"/>
      <c r="F108" s="57"/>
      <c r="G108" s="57"/>
      <c r="H108" s="57"/>
      <c r="I108" s="57"/>
      <c r="J108" s="57"/>
      <c r="K108" s="57"/>
      <c r="L108" s="49"/>
      <c r="S108" s="28"/>
      <c r="T108" s="28"/>
      <c r="U108" s="28"/>
      <c r="V108" s="28"/>
      <c r="W108" s="28"/>
      <c r="X108" s="28"/>
      <c r="Y108" s="28"/>
      <c r="Z108" s="28"/>
      <c r="AA108" s="28"/>
      <c r="AB108" s="28"/>
      <c r="AC108" s="28"/>
      <c r="AD108" s="28"/>
      <c r="AE108" s="28"/>
    </row>
    <row r="109" s="2" customFormat="1" ht="24.96" customHeight="1">
      <c r="A109" s="28"/>
      <c r="B109" s="29"/>
      <c r="C109" s="19" t="s">
        <v>136</v>
      </c>
      <c r="D109" s="28"/>
      <c r="E109" s="28"/>
      <c r="F109" s="28"/>
      <c r="G109" s="28"/>
      <c r="H109" s="28"/>
      <c r="I109" s="28"/>
      <c r="J109" s="28"/>
      <c r="K109" s="28"/>
      <c r="L109" s="49"/>
      <c r="S109" s="28"/>
      <c r="T109" s="28"/>
      <c r="U109" s="28"/>
      <c r="V109" s="28"/>
      <c r="W109" s="28"/>
      <c r="X109" s="28"/>
      <c r="Y109" s="28"/>
      <c r="Z109" s="28"/>
      <c r="AA109" s="28"/>
      <c r="AB109" s="28"/>
      <c r="AC109" s="28"/>
      <c r="AD109" s="28"/>
      <c r="AE109" s="28"/>
    </row>
    <row r="110" s="2" customFormat="1" ht="6.96" customHeight="1">
      <c r="A110" s="28"/>
      <c r="B110" s="29"/>
      <c r="C110" s="28"/>
      <c r="D110" s="28"/>
      <c r="E110" s="28"/>
      <c r="F110" s="28"/>
      <c r="G110" s="28"/>
      <c r="H110" s="28"/>
      <c r="I110" s="28"/>
      <c r="J110" s="28"/>
      <c r="K110" s="28"/>
      <c r="L110" s="49"/>
      <c r="S110" s="28"/>
      <c r="T110" s="28"/>
      <c r="U110" s="28"/>
      <c r="V110" s="28"/>
      <c r="W110" s="28"/>
      <c r="X110" s="28"/>
      <c r="Y110" s="28"/>
      <c r="Z110" s="28"/>
      <c r="AA110" s="28"/>
      <c r="AB110" s="28"/>
      <c r="AC110" s="28"/>
      <c r="AD110" s="28"/>
      <c r="AE110" s="28"/>
    </row>
    <row r="111" s="2" customFormat="1" ht="12" customHeight="1">
      <c r="A111" s="28"/>
      <c r="B111" s="29"/>
      <c r="C111" s="25" t="s">
        <v>13</v>
      </c>
      <c r="D111" s="28"/>
      <c r="E111" s="28"/>
      <c r="F111" s="28"/>
      <c r="G111" s="28"/>
      <c r="H111" s="28"/>
      <c r="I111" s="28"/>
      <c r="J111" s="28"/>
      <c r="K111" s="28"/>
      <c r="L111" s="49"/>
      <c r="S111" s="28"/>
      <c r="T111" s="28"/>
      <c r="U111" s="28"/>
      <c r="V111" s="28"/>
      <c r="W111" s="28"/>
      <c r="X111" s="28"/>
      <c r="Y111" s="28"/>
      <c r="Z111" s="28"/>
      <c r="AA111" s="28"/>
      <c r="AB111" s="28"/>
      <c r="AC111" s="28"/>
      <c r="AD111" s="28"/>
      <c r="AE111" s="28"/>
    </row>
    <row r="112" s="2" customFormat="1" ht="16.5" customHeight="1">
      <c r="A112" s="28"/>
      <c r="B112" s="29"/>
      <c r="C112" s="28"/>
      <c r="D112" s="28"/>
      <c r="E112" s="116" t="str">
        <f>E7</f>
        <v>Dod.č.4_Modernizácia ZŠ P.Demitru_časť strecha</v>
      </c>
      <c r="F112" s="25"/>
      <c r="G112" s="25"/>
      <c r="H112" s="25"/>
      <c r="I112" s="28"/>
      <c r="J112" s="28"/>
      <c r="K112" s="28"/>
      <c r="L112" s="49"/>
      <c r="S112" s="28"/>
      <c r="T112" s="28"/>
      <c r="U112" s="28"/>
      <c r="V112" s="28"/>
      <c r="W112" s="28"/>
      <c r="X112" s="28"/>
      <c r="Y112" s="28"/>
      <c r="Z112" s="28"/>
      <c r="AA112" s="28"/>
      <c r="AB112" s="28"/>
      <c r="AC112" s="28"/>
      <c r="AD112" s="28"/>
      <c r="AE112" s="28"/>
    </row>
    <row r="113" s="2" customFormat="1" ht="12" customHeight="1">
      <c r="A113" s="28"/>
      <c r="B113" s="29"/>
      <c r="C113" s="25" t="s">
        <v>120</v>
      </c>
      <c r="D113" s="28"/>
      <c r="E113" s="28"/>
      <c r="F113" s="28"/>
      <c r="G113" s="28"/>
      <c r="H113" s="28"/>
      <c r="I113" s="28"/>
      <c r="J113" s="28"/>
      <c r="K113" s="28"/>
      <c r="L113" s="49"/>
      <c r="S113" s="28"/>
      <c r="T113" s="28"/>
      <c r="U113" s="28"/>
      <c r="V113" s="28"/>
      <c r="W113" s="28"/>
      <c r="X113" s="28"/>
      <c r="Y113" s="28"/>
      <c r="Z113" s="28"/>
      <c r="AA113" s="28"/>
      <c r="AB113" s="28"/>
      <c r="AC113" s="28"/>
      <c r="AD113" s="28"/>
      <c r="AE113" s="28"/>
    </row>
    <row r="114" s="2" customFormat="1" ht="16.5" customHeight="1">
      <c r="A114" s="28"/>
      <c r="B114" s="29"/>
      <c r="C114" s="28"/>
      <c r="D114" s="28"/>
      <c r="E114" s="61" t="str">
        <f>E9</f>
        <v>D1.7 - Vnút.silnopr.rozvody</v>
      </c>
      <c r="F114" s="28"/>
      <c r="G114" s="28"/>
      <c r="H114" s="28"/>
      <c r="I114" s="28"/>
      <c r="J114" s="28"/>
      <c r="K114" s="28"/>
      <c r="L114" s="49"/>
      <c r="S114" s="28"/>
      <c r="T114" s="28"/>
      <c r="U114" s="28"/>
      <c r="V114" s="28"/>
      <c r="W114" s="28"/>
      <c r="X114" s="28"/>
      <c r="Y114" s="28"/>
      <c r="Z114" s="28"/>
      <c r="AA114" s="28"/>
      <c r="AB114" s="28"/>
      <c r="AC114" s="28"/>
      <c r="AD114" s="28"/>
      <c r="AE114" s="28"/>
    </row>
    <row r="115" s="2" customFormat="1" ht="6.96" customHeight="1">
      <c r="A115" s="28"/>
      <c r="B115" s="29"/>
      <c r="C115" s="28"/>
      <c r="D115" s="28"/>
      <c r="E115" s="28"/>
      <c r="F115" s="28"/>
      <c r="G115" s="28"/>
      <c r="H115" s="28"/>
      <c r="I115" s="28"/>
      <c r="J115" s="28"/>
      <c r="K115" s="28"/>
      <c r="L115" s="49"/>
      <c r="S115" s="28"/>
      <c r="T115" s="28"/>
      <c r="U115" s="28"/>
      <c r="V115" s="28"/>
      <c r="W115" s="28"/>
      <c r="X115" s="28"/>
      <c r="Y115" s="28"/>
      <c r="Z115" s="28"/>
      <c r="AA115" s="28"/>
      <c r="AB115" s="28"/>
      <c r="AC115" s="28"/>
      <c r="AD115" s="28"/>
      <c r="AE115" s="28"/>
    </row>
    <row r="116" s="2" customFormat="1" ht="12" customHeight="1">
      <c r="A116" s="28"/>
      <c r="B116" s="29"/>
      <c r="C116" s="25" t="s">
        <v>17</v>
      </c>
      <c r="D116" s="28"/>
      <c r="E116" s="28"/>
      <c r="F116" s="22" t="str">
        <f>F12</f>
        <v>Trenčín</v>
      </c>
      <c r="G116" s="28"/>
      <c r="H116" s="28"/>
      <c r="I116" s="25" t="s">
        <v>19</v>
      </c>
      <c r="J116" s="63" t="str">
        <f>IF(J12="","",J12)</f>
        <v>2. 12. 2022</v>
      </c>
      <c r="K116" s="28"/>
      <c r="L116" s="49"/>
      <c r="S116" s="28"/>
      <c r="T116" s="28"/>
      <c r="U116" s="28"/>
      <c r="V116" s="28"/>
      <c r="W116" s="28"/>
      <c r="X116" s="28"/>
      <c r="Y116" s="28"/>
      <c r="Z116" s="28"/>
      <c r="AA116" s="28"/>
      <c r="AB116" s="28"/>
      <c r="AC116" s="28"/>
      <c r="AD116" s="28"/>
      <c r="AE116" s="28"/>
    </row>
    <row r="117" s="2" customFormat="1" ht="6.96" customHeight="1">
      <c r="A117" s="28"/>
      <c r="B117" s="29"/>
      <c r="C117" s="28"/>
      <c r="D117" s="28"/>
      <c r="E117" s="28"/>
      <c r="F117" s="28"/>
      <c r="G117" s="28"/>
      <c r="H117" s="28"/>
      <c r="I117" s="28"/>
      <c r="J117" s="28"/>
      <c r="K117" s="28"/>
      <c r="L117" s="49"/>
      <c r="S117" s="28"/>
      <c r="T117" s="28"/>
      <c r="U117" s="28"/>
      <c r="V117" s="28"/>
      <c r="W117" s="28"/>
      <c r="X117" s="28"/>
      <c r="Y117" s="28"/>
      <c r="Z117" s="28"/>
      <c r="AA117" s="28"/>
      <c r="AB117" s="28"/>
      <c r="AC117" s="28"/>
      <c r="AD117" s="28"/>
      <c r="AE117" s="28"/>
    </row>
    <row r="118" s="2" customFormat="1" ht="54.45" customHeight="1">
      <c r="A118" s="28"/>
      <c r="B118" s="29"/>
      <c r="C118" s="25" t="s">
        <v>21</v>
      </c>
      <c r="D118" s="28"/>
      <c r="E118" s="28"/>
      <c r="F118" s="22" t="str">
        <f>E15</f>
        <v>Mesto Trenčín, Mierové námestie 2, 911 64 Trenčín</v>
      </c>
      <c r="G118" s="28"/>
      <c r="H118" s="28"/>
      <c r="I118" s="25" t="s">
        <v>27</v>
      </c>
      <c r="J118" s="26" t="str">
        <f>E21</f>
        <v>STAVOKOV PROJEKT s.r.o., Brnianska 10, 911 05 Tren</v>
      </c>
      <c r="K118" s="28"/>
      <c r="L118" s="49"/>
      <c r="S118" s="28"/>
      <c r="T118" s="28"/>
      <c r="U118" s="28"/>
      <c r="V118" s="28"/>
      <c r="W118" s="28"/>
      <c r="X118" s="28"/>
      <c r="Y118" s="28"/>
      <c r="Z118" s="28"/>
      <c r="AA118" s="28"/>
      <c r="AB118" s="28"/>
      <c r="AC118" s="28"/>
      <c r="AD118" s="28"/>
      <c r="AE118" s="28"/>
    </row>
    <row r="119" s="2" customFormat="1" ht="15.15" customHeight="1">
      <c r="A119" s="28"/>
      <c r="B119" s="29"/>
      <c r="C119" s="25" t="s">
        <v>25</v>
      </c>
      <c r="D119" s="28"/>
      <c r="E119" s="28"/>
      <c r="F119" s="22" t="str">
        <f>IF(E18="","",E18)</f>
        <v>Adifex a.s.</v>
      </c>
      <c r="G119" s="28"/>
      <c r="H119" s="28"/>
      <c r="I119" s="25" t="s">
        <v>30</v>
      </c>
      <c r="J119" s="26" t="str">
        <f>E24</f>
        <v xml:space="preserve"> </v>
      </c>
      <c r="K119" s="28"/>
      <c r="L119" s="49"/>
      <c r="S119" s="28"/>
      <c r="T119" s="28"/>
      <c r="U119" s="28"/>
      <c r="V119" s="28"/>
      <c r="W119" s="28"/>
      <c r="X119" s="28"/>
      <c r="Y119" s="28"/>
      <c r="Z119" s="28"/>
      <c r="AA119" s="28"/>
      <c r="AB119" s="28"/>
      <c r="AC119" s="28"/>
      <c r="AD119" s="28"/>
      <c r="AE119" s="28"/>
    </row>
    <row r="120" s="2" customFormat="1" ht="10.32" customHeight="1">
      <c r="A120" s="28"/>
      <c r="B120" s="29"/>
      <c r="C120" s="28"/>
      <c r="D120" s="28"/>
      <c r="E120" s="28"/>
      <c r="F120" s="28"/>
      <c r="G120" s="28"/>
      <c r="H120" s="28"/>
      <c r="I120" s="28"/>
      <c r="J120" s="28"/>
      <c r="K120" s="28"/>
      <c r="L120" s="49"/>
      <c r="S120" s="28"/>
      <c r="T120" s="28"/>
      <c r="U120" s="28"/>
      <c r="V120" s="28"/>
      <c r="W120" s="28"/>
      <c r="X120" s="28"/>
      <c r="Y120" s="28"/>
      <c r="Z120" s="28"/>
      <c r="AA120" s="28"/>
      <c r="AB120" s="28"/>
      <c r="AC120" s="28"/>
      <c r="AD120" s="28"/>
      <c r="AE120" s="28"/>
    </row>
    <row r="121" s="11" customFormat="1" ht="29.28" customHeight="1">
      <c r="A121" s="146"/>
      <c r="B121" s="147"/>
      <c r="C121" s="148" t="s">
        <v>137</v>
      </c>
      <c r="D121" s="149" t="s">
        <v>58</v>
      </c>
      <c r="E121" s="149" t="s">
        <v>54</v>
      </c>
      <c r="F121" s="149" t="s">
        <v>55</v>
      </c>
      <c r="G121" s="149" t="s">
        <v>138</v>
      </c>
      <c r="H121" s="149" t="s">
        <v>139</v>
      </c>
      <c r="I121" s="149" t="s">
        <v>140</v>
      </c>
      <c r="J121" s="150" t="s">
        <v>124</v>
      </c>
      <c r="K121" s="151" t="s">
        <v>141</v>
      </c>
      <c r="L121" s="152"/>
      <c r="M121" s="80" t="s">
        <v>1</v>
      </c>
      <c r="N121" s="81" t="s">
        <v>37</v>
      </c>
      <c r="O121" s="81" t="s">
        <v>142</v>
      </c>
      <c r="P121" s="81" t="s">
        <v>143</v>
      </c>
      <c r="Q121" s="81" t="s">
        <v>144</v>
      </c>
      <c r="R121" s="81" t="s">
        <v>145</v>
      </c>
      <c r="S121" s="81" t="s">
        <v>146</v>
      </c>
      <c r="T121" s="82" t="s">
        <v>147</v>
      </c>
      <c r="U121" s="146"/>
      <c r="V121" s="146"/>
      <c r="W121" s="146"/>
      <c r="X121" s="146"/>
      <c r="Y121" s="146"/>
      <c r="Z121" s="146"/>
      <c r="AA121" s="146"/>
      <c r="AB121" s="146"/>
      <c r="AC121" s="146"/>
      <c r="AD121" s="146"/>
      <c r="AE121" s="146"/>
    </row>
    <row r="122" s="2" customFormat="1" ht="22.8" customHeight="1">
      <c r="A122" s="28"/>
      <c r="B122" s="29"/>
      <c r="C122" s="87" t="s">
        <v>125</v>
      </c>
      <c r="D122" s="28"/>
      <c r="E122" s="28"/>
      <c r="F122" s="28"/>
      <c r="G122" s="28"/>
      <c r="H122" s="28"/>
      <c r="I122" s="28"/>
      <c r="J122" s="153">
        <f>BK122</f>
        <v>77318.240000000005</v>
      </c>
      <c r="K122" s="28"/>
      <c r="L122" s="29"/>
      <c r="M122" s="83"/>
      <c r="N122" s="67"/>
      <c r="O122" s="84"/>
      <c r="P122" s="154">
        <f>P123+P136</f>
        <v>0</v>
      </c>
      <c r="Q122" s="84"/>
      <c r="R122" s="154">
        <f>R123+R136</f>
        <v>0</v>
      </c>
      <c r="S122" s="84"/>
      <c r="T122" s="155">
        <f>T123+T136</f>
        <v>0</v>
      </c>
      <c r="U122" s="28"/>
      <c r="V122" s="28"/>
      <c r="W122" s="28"/>
      <c r="X122" s="28"/>
      <c r="Y122" s="28"/>
      <c r="Z122" s="28"/>
      <c r="AA122" s="28"/>
      <c r="AB122" s="28"/>
      <c r="AC122" s="28"/>
      <c r="AD122" s="28"/>
      <c r="AE122" s="28"/>
      <c r="AT122" s="15" t="s">
        <v>72</v>
      </c>
      <c r="AU122" s="15" t="s">
        <v>126</v>
      </c>
      <c r="BK122" s="156">
        <f>BK123+BK136</f>
        <v>77318.240000000005</v>
      </c>
    </row>
    <row r="123" s="12" customFormat="1" ht="25.92" customHeight="1">
      <c r="A123" s="12"/>
      <c r="B123" s="157"/>
      <c r="C123" s="12"/>
      <c r="D123" s="158" t="s">
        <v>72</v>
      </c>
      <c r="E123" s="159" t="s">
        <v>148</v>
      </c>
      <c r="F123" s="159" t="s">
        <v>1</v>
      </c>
      <c r="G123" s="12"/>
      <c r="H123" s="12"/>
      <c r="I123" s="12"/>
      <c r="J123" s="160">
        <f>BK123</f>
        <v>2757.3699999999999</v>
      </c>
      <c r="K123" s="12"/>
      <c r="L123" s="157"/>
      <c r="M123" s="161"/>
      <c r="N123" s="162"/>
      <c r="O123" s="162"/>
      <c r="P123" s="163">
        <f>P124+P128</f>
        <v>0</v>
      </c>
      <c r="Q123" s="162"/>
      <c r="R123" s="163">
        <f>R124+R128</f>
        <v>0</v>
      </c>
      <c r="S123" s="162"/>
      <c r="T123" s="164">
        <f>T124+T128</f>
        <v>0</v>
      </c>
      <c r="U123" s="12"/>
      <c r="V123" s="12"/>
      <c r="W123" s="12"/>
      <c r="X123" s="12"/>
      <c r="Y123" s="12"/>
      <c r="Z123" s="12"/>
      <c r="AA123" s="12"/>
      <c r="AB123" s="12"/>
      <c r="AC123" s="12"/>
      <c r="AD123" s="12"/>
      <c r="AE123" s="12"/>
      <c r="AR123" s="158" t="s">
        <v>81</v>
      </c>
      <c r="AT123" s="165" t="s">
        <v>72</v>
      </c>
      <c r="AU123" s="165" t="s">
        <v>73</v>
      </c>
      <c r="AY123" s="158" t="s">
        <v>149</v>
      </c>
      <c r="BK123" s="166">
        <f>BK124+BK128</f>
        <v>2757.3699999999999</v>
      </c>
    </row>
    <row r="124" s="12" customFormat="1" ht="22.8" customHeight="1">
      <c r="A124" s="12"/>
      <c r="B124" s="157"/>
      <c r="C124" s="12"/>
      <c r="D124" s="158" t="s">
        <v>72</v>
      </c>
      <c r="E124" s="181" t="s">
        <v>148</v>
      </c>
      <c r="F124" s="181" t="s">
        <v>1</v>
      </c>
      <c r="G124" s="12"/>
      <c r="H124" s="12"/>
      <c r="I124" s="12"/>
      <c r="J124" s="182">
        <f>BK124</f>
        <v>128.31</v>
      </c>
      <c r="K124" s="12"/>
      <c r="L124" s="157"/>
      <c r="M124" s="161"/>
      <c r="N124" s="162"/>
      <c r="O124" s="162"/>
      <c r="P124" s="163">
        <f>SUM(P125:P127)</f>
        <v>0</v>
      </c>
      <c r="Q124" s="162"/>
      <c r="R124" s="163">
        <f>SUM(R125:R127)</f>
        <v>0</v>
      </c>
      <c r="S124" s="162"/>
      <c r="T124" s="164">
        <f>SUM(T125:T127)</f>
        <v>0</v>
      </c>
      <c r="U124" s="12"/>
      <c r="V124" s="12"/>
      <c r="W124" s="12"/>
      <c r="X124" s="12"/>
      <c r="Y124" s="12"/>
      <c r="Z124" s="12"/>
      <c r="AA124" s="12"/>
      <c r="AB124" s="12"/>
      <c r="AC124" s="12"/>
      <c r="AD124" s="12"/>
      <c r="AE124" s="12"/>
      <c r="AR124" s="158" t="s">
        <v>81</v>
      </c>
      <c r="AT124" s="165" t="s">
        <v>72</v>
      </c>
      <c r="AU124" s="165" t="s">
        <v>81</v>
      </c>
      <c r="AY124" s="158" t="s">
        <v>149</v>
      </c>
      <c r="BK124" s="166">
        <f>SUM(BK125:BK127)</f>
        <v>128.31</v>
      </c>
    </row>
    <row r="125" s="2" customFormat="1" ht="21.75" customHeight="1">
      <c r="A125" s="28"/>
      <c r="B125" s="167"/>
      <c r="C125" s="168" t="s">
        <v>81</v>
      </c>
      <c r="D125" s="168" t="s">
        <v>151</v>
      </c>
      <c r="E125" s="169" t="s">
        <v>472</v>
      </c>
      <c r="F125" s="170" t="s">
        <v>473</v>
      </c>
      <c r="G125" s="171" t="s">
        <v>154</v>
      </c>
      <c r="H125" s="172">
        <v>10</v>
      </c>
      <c r="I125" s="173">
        <v>11.15</v>
      </c>
      <c r="J125" s="173">
        <f>ROUND(I125*H125,2)</f>
        <v>111.5</v>
      </c>
      <c r="K125" s="174"/>
      <c r="L125" s="29"/>
      <c r="M125" s="175" t="s">
        <v>1</v>
      </c>
      <c r="N125" s="176" t="s">
        <v>39</v>
      </c>
      <c r="O125" s="177">
        <v>0</v>
      </c>
      <c r="P125" s="177">
        <f>O125*H125</f>
        <v>0</v>
      </c>
      <c r="Q125" s="177">
        <v>0</v>
      </c>
      <c r="R125" s="177">
        <f>Q125*H125</f>
        <v>0</v>
      </c>
      <c r="S125" s="177">
        <v>0</v>
      </c>
      <c r="T125" s="178">
        <f>S125*H125</f>
        <v>0</v>
      </c>
      <c r="U125" s="28"/>
      <c r="V125" s="28"/>
      <c r="W125" s="28"/>
      <c r="X125" s="28"/>
      <c r="Y125" s="28"/>
      <c r="Z125" s="28"/>
      <c r="AA125" s="28"/>
      <c r="AB125" s="28"/>
      <c r="AC125" s="28"/>
      <c r="AD125" s="28"/>
      <c r="AE125" s="28"/>
      <c r="AR125" s="179" t="s">
        <v>155</v>
      </c>
      <c r="AT125" s="179" t="s">
        <v>151</v>
      </c>
      <c r="AU125" s="179" t="s">
        <v>156</v>
      </c>
      <c r="AY125" s="15" t="s">
        <v>149</v>
      </c>
      <c r="BE125" s="180">
        <f>IF(N125="základná",J125,0)</f>
        <v>0</v>
      </c>
      <c r="BF125" s="180">
        <f>IF(N125="znížená",J125,0)</f>
        <v>111.5</v>
      </c>
      <c r="BG125" s="180">
        <f>IF(N125="zákl. prenesená",J125,0)</f>
        <v>0</v>
      </c>
      <c r="BH125" s="180">
        <f>IF(N125="zníž. prenesená",J125,0)</f>
        <v>0</v>
      </c>
      <c r="BI125" s="180">
        <f>IF(N125="nulová",J125,0)</f>
        <v>0</v>
      </c>
      <c r="BJ125" s="15" t="s">
        <v>156</v>
      </c>
      <c r="BK125" s="180">
        <f>ROUND(I125*H125,2)</f>
        <v>111.5</v>
      </c>
      <c r="BL125" s="15" t="s">
        <v>155</v>
      </c>
      <c r="BM125" s="179" t="s">
        <v>156</v>
      </c>
    </row>
    <row r="126" s="2" customFormat="1" ht="16.5" customHeight="1">
      <c r="A126" s="28"/>
      <c r="B126" s="167"/>
      <c r="C126" s="168" t="s">
        <v>156</v>
      </c>
      <c r="D126" s="168" t="s">
        <v>151</v>
      </c>
      <c r="E126" s="169" t="s">
        <v>474</v>
      </c>
      <c r="F126" s="170" t="s">
        <v>475</v>
      </c>
      <c r="G126" s="171" t="s">
        <v>476</v>
      </c>
      <c r="H126" s="172">
        <v>1</v>
      </c>
      <c r="I126" s="173">
        <v>6.0899999999999999</v>
      </c>
      <c r="J126" s="173">
        <f>ROUND(I126*H126,2)</f>
        <v>6.0899999999999999</v>
      </c>
      <c r="K126" s="174"/>
      <c r="L126" s="29"/>
      <c r="M126" s="175" t="s">
        <v>1</v>
      </c>
      <c r="N126" s="176" t="s">
        <v>39</v>
      </c>
      <c r="O126" s="177">
        <v>0</v>
      </c>
      <c r="P126" s="177">
        <f>O126*H126</f>
        <v>0</v>
      </c>
      <c r="Q126" s="177">
        <v>0</v>
      </c>
      <c r="R126" s="177">
        <f>Q126*H126</f>
        <v>0</v>
      </c>
      <c r="S126" s="177">
        <v>0</v>
      </c>
      <c r="T126" s="178">
        <f>S126*H126</f>
        <v>0</v>
      </c>
      <c r="U126" s="28"/>
      <c r="V126" s="28"/>
      <c r="W126" s="28"/>
      <c r="X126" s="28"/>
      <c r="Y126" s="28"/>
      <c r="Z126" s="28"/>
      <c r="AA126" s="28"/>
      <c r="AB126" s="28"/>
      <c r="AC126" s="28"/>
      <c r="AD126" s="28"/>
      <c r="AE126" s="28"/>
      <c r="AR126" s="179" t="s">
        <v>155</v>
      </c>
      <c r="AT126" s="179" t="s">
        <v>151</v>
      </c>
      <c r="AU126" s="179" t="s">
        <v>156</v>
      </c>
      <c r="AY126" s="15" t="s">
        <v>149</v>
      </c>
      <c r="BE126" s="180">
        <f>IF(N126="základná",J126,0)</f>
        <v>0</v>
      </c>
      <c r="BF126" s="180">
        <f>IF(N126="znížená",J126,0)</f>
        <v>6.0899999999999999</v>
      </c>
      <c r="BG126" s="180">
        <f>IF(N126="zákl. prenesená",J126,0)</f>
        <v>0</v>
      </c>
      <c r="BH126" s="180">
        <f>IF(N126="zníž. prenesená",J126,0)</f>
        <v>0</v>
      </c>
      <c r="BI126" s="180">
        <f>IF(N126="nulová",J126,0)</f>
        <v>0</v>
      </c>
      <c r="BJ126" s="15" t="s">
        <v>156</v>
      </c>
      <c r="BK126" s="180">
        <f>ROUND(I126*H126,2)</f>
        <v>6.0899999999999999</v>
      </c>
      <c r="BL126" s="15" t="s">
        <v>155</v>
      </c>
      <c r="BM126" s="179" t="s">
        <v>155</v>
      </c>
    </row>
    <row r="127" s="2" customFormat="1" ht="16.5" customHeight="1">
      <c r="A127" s="28"/>
      <c r="B127" s="167"/>
      <c r="C127" s="168" t="s">
        <v>194</v>
      </c>
      <c r="D127" s="168" t="s">
        <v>151</v>
      </c>
      <c r="E127" s="169" t="s">
        <v>477</v>
      </c>
      <c r="F127" s="170" t="s">
        <v>478</v>
      </c>
      <c r="G127" s="171" t="s">
        <v>368</v>
      </c>
      <c r="H127" s="172">
        <v>1</v>
      </c>
      <c r="I127" s="173">
        <v>10.720000000000001</v>
      </c>
      <c r="J127" s="173">
        <f>ROUND(I127*H127,2)</f>
        <v>10.720000000000001</v>
      </c>
      <c r="K127" s="174"/>
      <c r="L127" s="29"/>
      <c r="M127" s="175" t="s">
        <v>1</v>
      </c>
      <c r="N127" s="176" t="s">
        <v>39</v>
      </c>
      <c r="O127" s="177">
        <v>0</v>
      </c>
      <c r="P127" s="177">
        <f>O127*H127</f>
        <v>0</v>
      </c>
      <c r="Q127" s="177">
        <v>0</v>
      </c>
      <c r="R127" s="177">
        <f>Q127*H127</f>
        <v>0</v>
      </c>
      <c r="S127" s="177">
        <v>0</v>
      </c>
      <c r="T127" s="178">
        <f>S127*H127</f>
        <v>0</v>
      </c>
      <c r="U127" s="28"/>
      <c r="V127" s="28"/>
      <c r="W127" s="28"/>
      <c r="X127" s="28"/>
      <c r="Y127" s="28"/>
      <c r="Z127" s="28"/>
      <c r="AA127" s="28"/>
      <c r="AB127" s="28"/>
      <c r="AC127" s="28"/>
      <c r="AD127" s="28"/>
      <c r="AE127" s="28"/>
      <c r="AR127" s="179" t="s">
        <v>155</v>
      </c>
      <c r="AT127" s="179" t="s">
        <v>151</v>
      </c>
      <c r="AU127" s="179" t="s">
        <v>156</v>
      </c>
      <c r="AY127" s="15" t="s">
        <v>149</v>
      </c>
      <c r="BE127" s="180">
        <f>IF(N127="základná",J127,0)</f>
        <v>0</v>
      </c>
      <c r="BF127" s="180">
        <f>IF(N127="znížená",J127,0)</f>
        <v>10.720000000000001</v>
      </c>
      <c r="BG127" s="180">
        <f>IF(N127="zákl. prenesená",J127,0)</f>
        <v>0</v>
      </c>
      <c r="BH127" s="180">
        <f>IF(N127="zníž. prenesená",J127,0)</f>
        <v>0</v>
      </c>
      <c r="BI127" s="180">
        <f>IF(N127="nulová",J127,0)</f>
        <v>0</v>
      </c>
      <c r="BJ127" s="15" t="s">
        <v>156</v>
      </c>
      <c r="BK127" s="180">
        <f>ROUND(I127*H127,2)</f>
        <v>10.720000000000001</v>
      </c>
      <c r="BL127" s="15" t="s">
        <v>155</v>
      </c>
      <c r="BM127" s="179" t="s">
        <v>198</v>
      </c>
    </row>
    <row r="128" s="12" customFormat="1" ht="22.8" customHeight="1">
      <c r="A128" s="12"/>
      <c r="B128" s="157"/>
      <c r="C128" s="12"/>
      <c r="D128" s="158" t="s">
        <v>72</v>
      </c>
      <c r="E128" s="181" t="s">
        <v>148</v>
      </c>
      <c r="F128" s="181" t="s">
        <v>1</v>
      </c>
      <c r="G128" s="12"/>
      <c r="H128" s="12"/>
      <c r="I128" s="12"/>
      <c r="J128" s="182">
        <f>BK128</f>
        <v>2629.0599999999999</v>
      </c>
      <c r="K128" s="12"/>
      <c r="L128" s="157"/>
      <c r="M128" s="161"/>
      <c r="N128" s="162"/>
      <c r="O128" s="162"/>
      <c r="P128" s="163">
        <f>SUM(P129:P135)</f>
        <v>0</v>
      </c>
      <c r="Q128" s="162"/>
      <c r="R128" s="163">
        <f>SUM(R129:R135)</f>
        <v>0</v>
      </c>
      <c r="S128" s="162"/>
      <c r="T128" s="164">
        <f>SUM(T129:T135)</f>
        <v>0</v>
      </c>
      <c r="U128" s="12"/>
      <c r="V128" s="12"/>
      <c r="W128" s="12"/>
      <c r="X128" s="12"/>
      <c r="Y128" s="12"/>
      <c r="Z128" s="12"/>
      <c r="AA128" s="12"/>
      <c r="AB128" s="12"/>
      <c r="AC128" s="12"/>
      <c r="AD128" s="12"/>
      <c r="AE128" s="12"/>
      <c r="AR128" s="158" t="s">
        <v>81</v>
      </c>
      <c r="AT128" s="165" t="s">
        <v>72</v>
      </c>
      <c r="AU128" s="165" t="s">
        <v>81</v>
      </c>
      <c r="AY128" s="158" t="s">
        <v>149</v>
      </c>
      <c r="BK128" s="166">
        <f>SUM(BK129:BK135)</f>
        <v>2629.0599999999999</v>
      </c>
    </row>
    <row r="129" s="2" customFormat="1" ht="21.75" customHeight="1">
      <c r="A129" s="28"/>
      <c r="B129" s="167"/>
      <c r="C129" s="168" t="s">
        <v>155</v>
      </c>
      <c r="D129" s="168" t="s">
        <v>151</v>
      </c>
      <c r="E129" s="169" t="s">
        <v>479</v>
      </c>
      <c r="F129" s="170" t="s">
        <v>480</v>
      </c>
      <c r="G129" s="171" t="s">
        <v>368</v>
      </c>
      <c r="H129" s="172">
        <v>12</v>
      </c>
      <c r="I129" s="173">
        <v>10.380000000000001</v>
      </c>
      <c r="J129" s="173">
        <f>ROUND(I129*H129,2)</f>
        <v>124.56</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156</v>
      </c>
      <c r="AY129" s="15" t="s">
        <v>149</v>
      </c>
      <c r="BE129" s="180">
        <f>IF(N129="základná",J129,0)</f>
        <v>0</v>
      </c>
      <c r="BF129" s="180">
        <f>IF(N129="znížená",J129,0)</f>
        <v>124.56</v>
      </c>
      <c r="BG129" s="180">
        <f>IF(N129="zákl. prenesená",J129,0)</f>
        <v>0</v>
      </c>
      <c r="BH129" s="180">
        <f>IF(N129="zníž. prenesená",J129,0)</f>
        <v>0</v>
      </c>
      <c r="BI129" s="180">
        <f>IF(N129="nulová",J129,0)</f>
        <v>0</v>
      </c>
      <c r="BJ129" s="15" t="s">
        <v>156</v>
      </c>
      <c r="BK129" s="180">
        <f>ROUND(I129*H129,2)</f>
        <v>124.56</v>
      </c>
      <c r="BL129" s="15" t="s">
        <v>155</v>
      </c>
      <c r="BM129" s="179" t="s">
        <v>201</v>
      </c>
    </row>
    <row r="130" s="2" customFormat="1" ht="21.75" customHeight="1">
      <c r="A130" s="28"/>
      <c r="B130" s="167"/>
      <c r="C130" s="168" t="s">
        <v>202</v>
      </c>
      <c r="D130" s="168" t="s">
        <v>151</v>
      </c>
      <c r="E130" s="169" t="s">
        <v>481</v>
      </c>
      <c r="F130" s="170" t="s">
        <v>482</v>
      </c>
      <c r="G130" s="171" t="s">
        <v>368</v>
      </c>
      <c r="H130" s="172">
        <v>4</v>
      </c>
      <c r="I130" s="173">
        <v>13.93</v>
      </c>
      <c r="J130" s="173">
        <f>ROUND(I130*H130,2)</f>
        <v>55.719999999999999</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156</v>
      </c>
      <c r="AY130" s="15" t="s">
        <v>149</v>
      </c>
      <c r="BE130" s="180">
        <f>IF(N130="základná",J130,0)</f>
        <v>0</v>
      </c>
      <c r="BF130" s="180">
        <f>IF(N130="znížená",J130,0)</f>
        <v>55.719999999999999</v>
      </c>
      <c r="BG130" s="180">
        <f>IF(N130="zákl. prenesená",J130,0)</f>
        <v>0</v>
      </c>
      <c r="BH130" s="180">
        <f>IF(N130="zníž. prenesená",J130,0)</f>
        <v>0</v>
      </c>
      <c r="BI130" s="180">
        <f>IF(N130="nulová",J130,0)</f>
        <v>0</v>
      </c>
      <c r="BJ130" s="15" t="s">
        <v>156</v>
      </c>
      <c r="BK130" s="180">
        <f>ROUND(I130*H130,2)</f>
        <v>55.719999999999999</v>
      </c>
      <c r="BL130" s="15" t="s">
        <v>155</v>
      </c>
      <c r="BM130" s="179" t="s">
        <v>205</v>
      </c>
    </row>
    <row r="131" s="2" customFormat="1" ht="21.75" customHeight="1">
      <c r="A131" s="28"/>
      <c r="B131" s="167"/>
      <c r="C131" s="168" t="s">
        <v>198</v>
      </c>
      <c r="D131" s="168" t="s">
        <v>151</v>
      </c>
      <c r="E131" s="169" t="s">
        <v>483</v>
      </c>
      <c r="F131" s="170" t="s">
        <v>484</v>
      </c>
      <c r="G131" s="171" t="s">
        <v>368</v>
      </c>
      <c r="H131" s="172">
        <v>2</v>
      </c>
      <c r="I131" s="173">
        <v>20.899999999999999</v>
      </c>
      <c r="J131" s="173">
        <f>ROUND(I131*H131,2)</f>
        <v>41.799999999999997</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156</v>
      </c>
      <c r="AY131" s="15" t="s">
        <v>149</v>
      </c>
      <c r="BE131" s="180">
        <f>IF(N131="základná",J131,0)</f>
        <v>0</v>
      </c>
      <c r="BF131" s="180">
        <f>IF(N131="znížená",J131,0)</f>
        <v>41.799999999999997</v>
      </c>
      <c r="BG131" s="180">
        <f>IF(N131="zákl. prenesená",J131,0)</f>
        <v>0</v>
      </c>
      <c r="BH131" s="180">
        <f>IF(N131="zníž. prenesená",J131,0)</f>
        <v>0</v>
      </c>
      <c r="BI131" s="180">
        <f>IF(N131="nulová",J131,0)</f>
        <v>0</v>
      </c>
      <c r="BJ131" s="15" t="s">
        <v>156</v>
      </c>
      <c r="BK131" s="180">
        <f>ROUND(I131*H131,2)</f>
        <v>41.799999999999997</v>
      </c>
      <c r="BL131" s="15" t="s">
        <v>155</v>
      </c>
      <c r="BM131" s="179" t="s">
        <v>208</v>
      </c>
    </row>
    <row r="132" s="2" customFormat="1" ht="24.15" customHeight="1">
      <c r="A132" s="28"/>
      <c r="B132" s="167"/>
      <c r="C132" s="168" t="s">
        <v>209</v>
      </c>
      <c r="D132" s="168" t="s">
        <v>151</v>
      </c>
      <c r="E132" s="169" t="s">
        <v>485</v>
      </c>
      <c r="F132" s="170" t="s">
        <v>486</v>
      </c>
      <c r="G132" s="171" t="s">
        <v>368</v>
      </c>
      <c r="H132" s="172">
        <v>42</v>
      </c>
      <c r="I132" s="173">
        <v>23.469999999999999</v>
      </c>
      <c r="J132" s="173">
        <f>ROUND(I132*H132,2)</f>
        <v>985.74000000000001</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156</v>
      </c>
      <c r="AY132" s="15" t="s">
        <v>149</v>
      </c>
      <c r="BE132" s="180">
        <f>IF(N132="základná",J132,0)</f>
        <v>0</v>
      </c>
      <c r="BF132" s="180">
        <f>IF(N132="znížená",J132,0)</f>
        <v>985.74000000000001</v>
      </c>
      <c r="BG132" s="180">
        <f>IF(N132="zákl. prenesená",J132,0)</f>
        <v>0</v>
      </c>
      <c r="BH132" s="180">
        <f>IF(N132="zníž. prenesená",J132,0)</f>
        <v>0</v>
      </c>
      <c r="BI132" s="180">
        <f>IF(N132="nulová",J132,0)</f>
        <v>0</v>
      </c>
      <c r="BJ132" s="15" t="s">
        <v>156</v>
      </c>
      <c r="BK132" s="180">
        <f>ROUND(I132*H132,2)</f>
        <v>985.74000000000001</v>
      </c>
      <c r="BL132" s="15" t="s">
        <v>155</v>
      </c>
      <c r="BM132" s="179" t="s">
        <v>212</v>
      </c>
    </row>
    <row r="133" s="2" customFormat="1" ht="24.15" customHeight="1">
      <c r="A133" s="28"/>
      <c r="B133" s="167"/>
      <c r="C133" s="168" t="s">
        <v>201</v>
      </c>
      <c r="D133" s="168" t="s">
        <v>151</v>
      </c>
      <c r="E133" s="169" t="s">
        <v>487</v>
      </c>
      <c r="F133" s="170" t="s">
        <v>488</v>
      </c>
      <c r="G133" s="171" t="s">
        <v>368</v>
      </c>
      <c r="H133" s="172">
        <v>2</v>
      </c>
      <c r="I133" s="173">
        <v>27.870000000000001</v>
      </c>
      <c r="J133" s="173">
        <f>ROUND(I133*H133,2)</f>
        <v>55.740000000000002</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156</v>
      </c>
      <c r="AY133" s="15" t="s">
        <v>149</v>
      </c>
      <c r="BE133" s="180">
        <f>IF(N133="základná",J133,0)</f>
        <v>0</v>
      </c>
      <c r="BF133" s="180">
        <f>IF(N133="znížená",J133,0)</f>
        <v>55.740000000000002</v>
      </c>
      <c r="BG133" s="180">
        <f>IF(N133="zákl. prenesená",J133,0)</f>
        <v>0</v>
      </c>
      <c r="BH133" s="180">
        <f>IF(N133="zníž. prenesená",J133,0)</f>
        <v>0</v>
      </c>
      <c r="BI133" s="180">
        <f>IF(N133="nulová",J133,0)</f>
        <v>0</v>
      </c>
      <c r="BJ133" s="15" t="s">
        <v>156</v>
      </c>
      <c r="BK133" s="180">
        <f>ROUND(I133*H133,2)</f>
        <v>55.740000000000002</v>
      </c>
      <c r="BL133" s="15" t="s">
        <v>155</v>
      </c>
      <c r="BM133" s="179" t="s">
        <v>215</v>
      </c>
    </row>
    <row r="134" s="2" customFormat="1" ht="21.75" customHeight="1">
      <c r="A134" s="28"/>
      <c r="B134" s="167"/>
      <c r="C134" s="168" t="s">
        <v>216</v>
      </c>
      <c r="D134" s="168" t="s">
        <v>151</v>
      </c>
      <c r="E134" s="169" t="s">
        <v>489</v>
      </c>
      <c r="F134" s="170" t="s">
        <v>490</v>
      </c>
      <c r="G134" s="171" t="s">
        <v>161</v>
      </c>
      <c r="H134" s="172">
        <v>120</v>
      </c>
      <c r="I134" s="173">
        <v>10.449999999999999</v>
      </c>
      <c r="J134" s="173">
        <f>ROUND(I134*H134,2)</f>
        <v>1254</v>
      </c>
      <c r="K134" s="174"/>
      <c r="L134" s="29"/>
      <c r="M134" s="175" t="s">
        <v>1</v>
      </c>
      <c r="N134" s="176" t="s">
        <v>39</v>
      </c>
      <c r="O134" s="177">
        <v>0</v>
      </c>
      <c r="P134" s="177">
        <f>O134*H134</f>
        <v>0</v>
      </c>
      <c r="Q134" s="177">
        <v>0</v>
      </c>
      <c r="R134" s="177">
        <f>Q134*H134</f>
        <v>0</v>
      </c>
      <c r="S134" s="177">
        <v>0</v>
      </c>
      <c r="T134" s="178">
        <f>S134*H134</f>
        <v>0</v>
      </c>
      <c r="U134" s="28"/>
      <c r="V134" s="28"/>
      <c r="W134" s="28"/>
      <c r="X134" s="28"/>
      <c r="Y134" s="28"/>
      <c r="Z134" s="28"/>
      <c r="AA134" s="28"/>
      <c r="AB134" s="28"/>
      <c r="AC134" s="28"/>
      <c r="AD134" s="28"/>
      <c r="AE134" s="28"/>
      <c r="AR134" s="179" t="s">
        <v>155</v>
      </c>
      <c r="AT134" s="179" t="s">
        <v>151</v>
      </c>
      <c r="AU134" s="179" t="s">
        <v>156</v>
      </c>
      <c r="AY134" s="15" t="s">
        <v>149</v>
      </c>
      <c r="BE134" s="180">
        <f>IF(N134="základná",J134,0)</f>
        <v>0</v>
      </c>
      <c r="BF134" s="180">
        <f>IF(N134="znížená",J134,0)</f>
        <v>1254</v>
      </c>
      <c r="BG134" s="180">
        <f>IF(N134="zákl. prenesená",J134,0)</f>
        <v>0</v>
      </c>
      <c r="BH134" s="180">
        <f>IF(N134="zníž. prenesená",J134,0)</f>
        <v>0</v>
      </c>
      <c r="BI134" s="180">
        <f>IF(N134="nulová",J134,0)</f>
        <v>0</v>
      </c>
      <c r="BJ134" s="15" t="s">
        <v>156</v>
      </c>
      <c r="BK134" s="180">
        <f>ROUND(I134*H134,2)</f>
        <v>1254</v>
      </c>
      <c r="BL134" s="15" t="s">
        <v>155</v>
      </c>
      <c r="BM134" s="179" t="s">
        <v>219</v>
      </c>
    </row>
    <row r="135" s="2" customFormat="1" ht="24.15" customHeight="1">
      <c r="A135" s="28"/>
      <c r="B135" s="167"/>
      <c r="C135" s="168" t="s">
        <v>205</v>
      </c>
      <c r="D135" s="168" t="s">
        <v>151</v>
      </c>
      <c r="E135" s="169" t="s">
        <v>491</v>
      </c>
      <c r="F135" s="170" t="s">
        <v>492</v>
      </c>
      <c r="G135" s="171" t="s">
        <v>161</v>
      </c>
      <c r="H135" s="172">
        <v>10</v>
      </c>
      <c r="I135" s="173">
        <v>11.15</v>
      </c>
      <c r="J135" s="173">
        <f>ROUND(I135*H135,2)</f>
        <v>111.5</v>
      </c>
      <c r="K135" s="174"/>
      <c r="L135" s="29"/>
      <c r="M135" s="175" t="s">
        <v>1</v>
      </c>
      <c r="N135" s="176" t="s">
        <v>39</v>
      </c>
      <c r="O135" s="177">
        <v>0</v>
      </c>
      <c r="P135" s="177">
        <f>O135*H135</f>
        <v>0</v>
      </c>
      <c r="Q135" s="177">
        <v>0</v>
      </c>
      <c r="R135" s="177">
        <f>Q135*H135</f>
        <v>0</v>
      </c>
      <c r="S135" s="177">
        <v>0</v>
      </c>
      <c r="T135" s="178">
        <f>S135*H135</f>
        <v>0</v>
      </c>
      <c r="U135" s="28"/>
      <c r="V135" s="28"/>
      <c r="W135" s="28"/>
      <c r="X135" s="28"/>
      <c r="Y135" s="28"/>
      <c r="Z135" s="28"/>
      <c r="AA135" s="28"/>
      <c r="AB135" s="28"/>
      <c r="AC135" s="28"/>
      <c r="AD135" s="28"/>
      <c r="AE135" s="28"/>
      <c r="AR135" s="179" t="s">
        <v>155</v>
      </c>
      <c r="AT135" s="179" t="s">
        <v>151</v>
      </c>
      <c r="AU135" s="179" t="s">
        <v>156</v>
      </c>
      <c r="AY135" s="15" t="s">
        <v>149</v>
      </c>
      <c r="BE135" s="180">
        <f>IF(N135="základná",J135,0)</f>
        <v>0</v>
      </c>
      <c r="BF135" s="180">
        <f>IF(N135="znížená",J135,0)</f>
        <v>111.5</v>
      </c>
      <c r="BG135" s="180">
        <f>IF(N135="zákl. prenesená",J135,0)</f>
        <v>0</v>
      </c>
      <c r="BH135" s="180">
        <f>IF(N135="zníž. prenesená",J135,0)</f>
        <v>0</v>
      </c>
      <c r="BI135" s="180">
        <f>IF(N135="nulová",J135,0)</f>
        <v>0</v>
      </c>
      <c r="BJ135" s="15" t="s">
        <v>156</v>
      </c>
      <c r="BK135" s="180">
        <f>ROUND(I135*H135,2)</f>
        <v>111.5</v>
      </c>
      <c r="BL135" s="15" t="s">
        <v>155</v>
      </c>
      <c r="BM135" s="179" t="s">
        <v>7</v>
      </c>
    </row>
    <row r="136" s="12" customFormat="1" ht="25.92" customHeight="1">
      <c r="A136" s="12"/>
      <c r="B136" s="157"/>
      <c r="C136" s="12"/>
      <c r="D136" s="158" t="s">
        <v>72</v>
      </c>
      <c r="E136" s="159" t="s">
        <v>148</v>
      </c>
      <c r="F136" s="159" t="s">
        <v>1</v>
      </c>
      <c r="G136" s="12"/>
      <c r="H136" s="12"/>
      <c r="I136" s="12"/>
      <c r="J136" s="160">
        <f>BK136</f>
        <v>74560.87000000001</v>
      </c>
      <c r="K136" s="12"/>
      <c r="L136" s="157"/>
      <c r="M136" s="161"/>
      <c r="N136" s="162"/>
      <c r="O136" s="162"/>
      <c r="P136" s="163">
        <f>P137+P225</f>
        <v>0</v>
      </c>
      <c r="Q136" s="162"/>
      <c r="R136" s="163">
        <f>R137+R225</f>
        <v>0</v>
      </c>
      <c r="S136" s="162"/>
      <c r="T136" s="164">
        <f>T137+T225</f>
        <v>0</v>
      </c>
      <c r="U136" s="12"/>
      <c r="V136" s="12"/>
      <c r="W136" s="12"/>
      <c r="X136" s="12"/>
      <c r="Y136" s="12"/>
      <c r="Z136" s="12"/>
      <c r="AA136" s="12"/>
      <c r="AB136" s="12"/>
      <c r="AC136" s="12"/>
      <c r="AD136" s="12"/>
      <c r="AE136" s="12"/>
      <c r="AR136" s="158" t="s">
        <v>81</v>
      </c>
      <c r="AT136" s="165" t="s">
        <v>72</v>
      </c>
      <c r="AU136" s="165" t="s">
        <v>73</v>
      </c>
      <c r="AY136" s="158" t="s">
        <v>149</v>
      </c>
      <c r="BK136" s="166">
        <f>BK137+BK225</f>
        <v>74560.87000000001</v>
      </c>
    </row>
    <row r="137" s="12" customFormat="1" ht="22.8" customHeight="1">
      <c r="A137" s="12"/>
      <c r="B137" s="157"/>
      <c r="C137" s="12"/>
      <c r="D137" s="158" t="s">
        <v>72</v>
      </c>
      <c r="E137" s="181" t="s">
        <v>148</v>
      </c>
      <c r="F137" s="181" t="s">
        <v>1</v>
      </c>
      <c r="G137" s="12"/>
      <c r="H137" s="12"/>
      <c r="I137" s="12"/>
      <c r="J137" s="182">
        <f>BK137</f>
        <v>72209.770000000004</v>
      </c>
      <c r="K137" s="12"/>
      <c r="L137" s="157"/>
      <c r="M137" s="161"/>
      <c r="N137" s="162"/>
      <c r="O137" s="162"/>
      <c r="P137" s="163">
        <f>SUM(P138:P224)</f>
        <v>0</v>
      </c>
      <c r="Q137" s="162"/>
      <c r="R137" s="163">
        <f>SUM(R138:R224)</f>
        <v>0</v>
      </c>
      <c r="S137" s="162"/>
      <c r="T137" s="164">
        <f>SUM(T138:T224)</f>
        <v>0</v>
      </c>
      <c r="U137" s="12"/>
      <c r="V137" s="12"/>
      <c r="W137" s="12"/>
      <c r="X137" s="12"/>
      <c r="Y137" s="12"/>
      <c r="Z137" s="12"/>
      <c r="AA137" s="12"/>
      <c r="AB137" s="12"/>
      <c r="AC137" s="12"/>
      <c r="AD137" s="12"/>
      <c r="AE137" s="12"/>
      <c r="AR137" s="158" t="s">
        <v>81</v>
      </c>
      <c r="AT137" s="165" t="s">
        <v>72</v>
      </c>
      <c r="AU137" s="165" t="s">
        <v>81</v>
      </c>
      <c r="AY137" s="158" t="s">
        <v>149</v>
      </c>
      <c r="BK137" s="166">
        <f>SUM(BK138:BK224)</f>
        <v>72209.770000000004</v>
      </c>
    </row>
    <row r="138" s="2" customFormat="1" ht="24.15" customHeight="1">
      <c r="A138" s="28"/>
      <c r="B138" s="167"/>
      <c r="C138" s="168" t="s">
        <v>222</v>
      </c>
      <c r="D138" s="168" t="s">
        <v>151</v>
      </c>
      <c r="E138" s="169" t="s">
        <v>493</v>
      </c>
      <c r="F138" s="170" t="s">
        <v>494</v>
      </c>
      <c r="G138" s="171" t="s">
        <v>161</v>
      </c>
      <c r="H138" s="172">
        <v>28</v>
      </c>
      <c r="I138" s="173">
        <v>0.69999999999999996</v>
      </c>
      <c r="J138" s="173">
        <f>ROUND(I138*H138,2)</f>
        <v>19.600000000000001</v>
      </c>
      <c r="K138" s="174"/>
      <c r="L138" s="29"/>
      <c r="M138" s="175" t="s">
        <v>1</v>
      </c>
      <c r="N138" s="176" t="s">
        <v>39</v>
      </c>
      <c r="O138" s="177">
        <v>0</v>
      </c>
      <c r="P138" s="177">
        <f>O138*H138</f>
        <v>0</v>
      </c>
      <c r="Q138" s="177">
        <v>0</v>
      </c>
      <c r="R138" s="177">
        <f>Q138*H138</f>
        <v>0</v>
      </c>
      <c r="S138" s="177">
        <v>0</v>
      </c>
      <c r="T138" s="178">
        <f>S138*H138</f>
        <v>0</v>
      </c>
      <c r="U138" s="28"/>
      <c r="V138" s="28"/>
      <c r="W138" s="28"/>
      <c r="X138" s="28"/>
      <c r="Y138" s="28"/>
      <c r="Z138" s="28"/>
      <c r="AA138" s="28"/>
      <c r="AB138" s="28"/>
      <c r="AC138" s="28"/>
      <c r="AD138" s="28"/>
      <c r="AE138" s="28"/>
      <c r="AR138" s="179" t="s">
        <v>155</v>
      </c>
      <c r="AT138" s="179" t="s">
        <v>151</v>
      </c>
      <c r="AU138" s="179" t="s">
        <v>156</v>
      </c>
      <c r="AY138" s="15" t="s">
        <v>149</v>
      </c>
      <c r="BE138" s="180">
        <f>IF(N138="základná",J138,0)</f>
        <v>0</v>
      </c>
      <c r="BF138" s="180">
        <f>IF(N138="znížená",J138,0)</f>
        <v>19.600000000000001</v>
      </c>
      <c r="BG138" s="180">
        <f>IF(N138="zákl. prenesená",J138,0)</f>
        <v>0</v>
      </c>
      <c r="BH138" s="180">
        <f>IF(N138="zníž. prenesená",J138,0)</f>
        <v>0</v>
      </c>
      <c r="BI138" s="180">
        <f>IF(N138="nulová",J138,0)</f>
        <v>0</v>
      </c>
      <c r="BJ138" s="15" t="s">
        <v>156</v>
      </c>
      <c r="BK138" s="180">
        <f>ROUND(I138*H138,2)</f>
        <v>19.600000000000001</v>
      </c>
      <c r="BL138" s="15" t="s">
        <v>155</v>
      </c>
      <c r="BM138" s="179" t="s">
        <v>225</v>
      </c>
    </row>
    <row r="139" s="2" customFormat="1" ht="16.5" customHeight="1">
      <c r="A139" s="28"/>
      <c r="B139" s="167"/>
      <c r="C139" s="168" t="s">
        <v>208</v>
      </c>
      <c r="D139" s="168" t="s">
        <v>151</v>
      </c>
      <c r="E139" s="169" t="s">
        <v>495</v>
      </c>
      <c r="F139" s="170" t="s">
        <v>496</v>
      </c>
      <c r="G139" s="171" t="s">
        <v>161</v>
      </c>
      <c r="H139" s="172">
        <v>28</v>
      </c>
      <c r="I139" s="173">
        <v>0.45000000000000001</v>
      </c>
      <c r="J139" s="173">
        <f>ROUND(I139*H139,2)</f>
        <v>12.6</v>
      </c>
      <c r="K139" s="174"/>
      <c r="L139" s="29"/>
      <c r="M139" s="175" t="s">
        <v>1</v>
      </c>
      <c r="N139" s="176" t="s">
        <v>39</v>
      </c>
      <c r="O139" s="177">
        <v>0</v>
      </c>
      <c r="P139" s="177">
        <f>O139*H139</f>
        <v>0</v>
      </c>
      <c r="Q139" s="177">
        <v>0</v>
      </c>
      <c r="R139" s="177">
        <f>Q139*H139</f>
        <v>0</v>
      </c>
      <c r="S139" s="177">
        <v>0</v>
      </c>
      <c r="T139" s="178">
        <f>S139*H139</f>
        <v>0</v>
      </c>
      <c r="U139" s="28"/>
      <c r="V139" s="28"/>
      <c r="W139" s="28"/>
      <c r="X139" s="28"/>
      <c r="Y139" s="28"/>
      <c r="Z139" s="28"/>
      <c r="AA139" s="28"/>
      <c r="AB139" s="28"/>
      <c r="AC139" s="28"/>
      <c r="AD139" s="28"/>
      <c r="AE139" s="28"/>
      <c r="AR139" s="179" t="s">
        <v>155</v>
      </c>
      <c r="AT139" s="179" t="s">
        <v>151</v>
      </c>
      <c r="AU139" s="179" t="s">
        <v>156</v>
      </c>
      <c r="AY139" s="15" t="s">
        <v>149</v>
      </c>
      <c r="BE139" s="180">
        <f>IF(N139="základná",J139,0)</f>
        <v>0</v>
      </c>
      <c r="BF139" s="180">
        <f>IF(N139="znížená",J139,0)</f>
        <v>12.6</v>
      </c>
      <c r="BG139" s="180">
        <f>IF(N139="zákl. prenesená",J139,0)</f>
        <v>0</v>
      </c>
      <c r="BH139" s="180">
        <f>IF(N139="zníž. prenesená",J139,0)</f>
        <v>0</v>
      </c>
      <c r="BI139" s="180">
        <f>IF(N139="nulová",J139,0)</f>
        <v>0</v>
      </c>
      <c r="BJ139" s="15" t="s">
        <v>156</v>
      </c>
      <c r="BK139" s="180">
        <f>ROUND(I139*H139,2)</f>
        <v>12.6</v>
      </c>
      <c r="BL139" s="15" t="s">
        <v>155</v>
      </c>
      <c r="BM139" s="179" t="s">
        <v>229</v>
      </c>
    </row>
    <row r="140" s="2" customFormat="1" ht="24.15" customHeight="1">
      <c r="A140" s="28"/>
      <c r="B140" s="167"/>
      <c r="C140" s="168" t="s">
        <v>241</v>
      </c>
      <c r="D140" s="168" t="s">
        <v>151</v>
      </c>
      <c r="E140" s="169" t="s">
        <v>497</v>
      </c>
      <c r="F140" s="170" t="s">
        <v>498</v>
      </c>
      <c r="G140" s="171" t="s">
        <v>161</v>
      </c>
      <c r="H140" s="172">
        <v>66</v>
      </c>
      <c r="I140" s="173">
        <v>0.69999999999999996</v>
      </c>
      <c r="J140" s="173">
        <f>ROUND(I140*H140,2)</f>
        <v>46.200000000000003</v>
      </c>
      <c r="K140" s="174"/>
      <c r="L140" s="29"/>
      <c r="M140" s="175" t="s">
        <v>1</v>
      </c>
      <c r="N140" s="176" t="s">
        <v>39</v>
      </c>
      <c r="O140" s="177">
        <v>0</v>
      </c>
      <c r="P140" s="177">
        <f>O140*H140</f>
        <v>0</v>
      </c>
      <c r="Q140" s="177">
        <v>0</v>
      </c>
      <c r="R140" s="177">
        <f>Q140*H140</f>
        <v>0</v>
      </c>
      <c r="S140" s="177">
        <v>0</v>
      </c>
      <c r="T140" s="178">
        <f>S140*H140</f>
        <v>0</v>
      </c>
      <c r="U140" s="28"/>
      <c r="V140" s="28"/>
      <c r="W140" s="28"/>
      <c r="X140" s="28"/>
      <c r="Y140" s="28"/>
      <c r="Z140" s="28"/>
      <c r="AA140" s="28"/>
      <c r="AB140" s="28"/>
      <c r="AC140" s="28"/>
      <c r="AD140" s="28"/>
      <c r="AE140" s="28"/>
      <c r="AR140" s="179" t="s">
        <v>155</v>
      </c>
      <c r="AT140" s="179" t="s">
        <v>151</v>
      </c>
      <c r="AU140" s="179" t="s">
        <v>156</v>
      </c>
      <c r="AY140" s="15" t="s">
        <v>149</v>
      </c>
      <c r="BE140" s="180">
        <f>IF(N140="základná",J140,0)</f>
        <v>0</v>
      </c>
      <c r="BF140" s="180">
        <f>IF(N140="znížená",J140,0)</f>
        <v>46.200000000000003</v>
      </c>
      <c r="BG140" s="180">
        <f>IF(N140="zákl. prenesená",J140,0)</f>
        <v>0</v>
      </c>
      <c r="BH140" s="180">
        <f>IF(N140="zníž. prenesená",J140,0)</f>
        <v>0</v>
      </c>
      <c r="BI140" s="180">
        <f>IF(N140="nulová",J140,0)</f>
        <v>0</v>
      </c>
      <c r="BJ140" s="15" t="s">
        <v>156</v>
      </c>
      <c r="BK140" s="180">
        <f>ROUND(I140*H140,2)</f>
        <v>46.200000000000003</v>
      </c>
      <c r="BL140" s="15" t="s">
        <v>155</v>
      </c>
      <c r="BM140" s="179" t="s">
        <v>244</v>
      </c>
    </row>
    <row r="141" s="2" customFormat="1" ht="16.5" customHeight="1">
      <c r="A141" s="28"/>
      <c r="B141" s="167"/>
      <c r="C141" s="168" t="s">
        <v>212</v>
      </c>
      <c r="D141" s="168" t="s">
        <v>151</v>
      </c>
      <c r="E141" s="169" t="s">
        <v>499</v>
      </c>
      <c r="F141" s="170" t="s">
        <v>500</v>
      </c>
      <c r="G141" s="171" t="s">
        <v>161</v>
      </c>
      <c r="H141" s="172">
        <v>66</v>
      </c>
      <c r="I141" s="173">
        <v>0.60999999999999999</v>
      </c>
      <c r="J141" s="173">
        <f>ROUND(I141*H141,2)</f>
        <v>40.259999999999998</v>
      </c>
      <c r="K141" s="174"/>
      <c r="L141" s="29"/>
      <c r="M141" s="175" t="s">
        <v>1</v>
      </c>
      <c r="N141" s="176" t="s">
        <v>39</v>
      </c>
      <c r="O141" s="177">
        <v>0</v>
      </c>
      <c r="P141" s="177">
        <f>O141*H141</f>
        <v>0</v>
      </c>
      <c r="Q141" s="177">
        <v>0</v>
      </c>
      <c r="R141" s="177">
        <f>Q141*H141</f>
        <v>0</v>
      </c>
      <c r="S141" s="177">
        <v>0</v>
      </c>
      <c r="T141" s="178">
        <f>S141*H141</f>
        <v>0</v>
      </c>
      <c r="U141" s="28"/>
      <c r="V141" s="28"/>
      <c r="W141" s="28"/>
      <c r="X141" s="28"/>
      <c r="Y141" s="28"/>
      <c r="Z141" s="28"/>
      <c r="AA141" s="28"/>
      <c r="AB141" s="28"/>
      <c r="AC141" s="28"/>
      <c r="AD141" s="28"/>
      <c r="AE141" s="28"/>
      <c r="AR141" s="179" t="s">
        <v>155</v>
      </c>
      <c r="AT141" s="179" t="s">
        <v>151</v>
      </c>
      <c r="AU141" s="179" t="s">
        <v>156</v>
      </c>
      <c r="AY141" s="15" t="s">
        <v>149</v>
      </c>
      <c r="BE141" s="180">
        <f>IF(N141="základná",J141,0)</f>
        <v>0</v>
      </c>
      <c r="BF141" s="180">
        <f>IF(N141="znížená",J141,0)</f>
        <v>40.259999999999998</v>
      </c>
      <c r="BG141" s="180">
        <f>IF(N141="zákl. prenesená",J141,0)</f>
        <v>0</v>
      </c>
      <c r="BH141" s="180">
        <f>IF(N141="zníž. prenesená",J141,0)</f>
        <v>0</v>
      </c>
      <c r="BI141" s="180">
        <f>IF(N141="nulová",J141,0)</f>
        <v>0</v>
      </c>
      <c r="BJ141" s="15" t="s">
        <v>156</v>
      </c>
      <c r="BK141" s="180">
        <f>ROUND(I141*H141,2)</f>
        <v>40.259999999999998</v>
      </c>
      <c r="BL141" s="15" t="s">
        <v>155</v>
      </c>
      <c r="BM141" s="179" t="s">
        <v>249</v>
      </c>
    </row>
    <row r="142" s="2" customFormat="1" ht="24.15" customHeight="1">
      <c r="A142" s="28"/>
      <c r="B142" s="167"/>
      <c r="C142" s="168" t="s">
        <v>250</v>
      </c>
      <c r="D142" s="168" t="s">
        <v>151</v>
      </c>
      <c r="E142" s="169" t="s">
        <v>501</v>
      </c>
      <c r="F142" s="170" t="s">
        <v>502</v>
      </c>
      <c r="G142" s="171" t="s">
        <v>161</v>
      </c>
      <c r="H142" s="172">
        <v>20</v>
      </c>
      <c r="I142" s="173">
        <v>0.69999999999999996</v>
      </c>
      <c r="J142" s="173">
        <f>ROUND(I142*H142,2)</f>
        <v>14</v>
      </c>
      <c r="K142" s="174"/>
      <c r="L142" s="29"/>
      <c r="M142" s="175" t="s">
        <v>1</v>
      </c>
      <c r="N142" s="176" t="s">
        <v>39</v>
      </c>
      <c r="O142" s="177">
        <v>0</v>
      </c>
      <c r="P142" s="177">
        <f>O142*H142</f>
        <v>0</v>
      </c>
      <c r="Q142" s="177">
        <v>0</v>
      </c>
      <c r="R142" s="177">
        <f>Q142*H142</f>
        <v>0</v>
      </c>
      <c r="S142" s="177">
        <v>0</v>
      </c>
      <c r="T142" s="178">
        <f>S142*H142</f>
        <v>0</v>
      </c>
      <c r="U142" s="28"/>
      <c r="V142" s="28"/>
      <c r="W142" s="28"/>
      <c r="X142" s="28"/>
      <c r="Y142" s="28"/>
      <c r="Z142" s="28"/>
      <c r="AA142" s="28"/>
      <c r="AB142" s="28"/>
      <c r="AC142" s="28"/>
      <c r="AD142" s="28"/>
      <c r="AE142" s="28"/>
      <c r="AR142" s="179" t="s">
        <v>155</v>
      </c>
      <c r="AT142" s="179" t="s">
        <v>151</v>
      </c>
      <c r="AU142" s="179" t="s">
        <v>156</v>
      </c>
      <c r="AY142" s="15" t="s">
        <v>149</v>
      </c>
      <c r="BE142" s="180">
        <f>IF(N142="základná",J142,0)</f>
        <v>0</v>
      </c>
      <c r="BF142" s="180">
        <f>IF(N142="znížená",J142,0)</f>
        <v>14</v>
      </c>
      <c r="BG142" s="180">
        <f>IF(N142="zákl. prenesená",J142,0)</f>
        <v>0</v>
      </c>
      <c r="BH142" s="180">
        <f>IF(N142="zníž. prenesená",J142,0)</f>
        <v>0</v>
      </c>
      <c r="BI142" s="180">
        <f>IF(N142="nulová",J142,0)</f>
        <v>0</v>
      </c>
      <c r="BJ142" s="15" t="s">
        <v>156</v>
      </c>
      <c r="BK142" s="180">
        <f>ROUND(I142*H142,2)</f>
        <v>14</v>
      </c>
      <c r="BL142" s="15" t="s">
        <v>155</v>
      </c>
      <c r="BM142" s="179" t="s">
        <v>253</v>
      </c>
    </row>
    <row r="143" s="2" customFormat="1" ht="16.5" customHeight="1">
      <c r="A143" s="28"/>
      <c r="B143" s="167"/>
      <c r="C143" s="168" t="s">
        <v>215</v>
      </c>
      <c r="D143" s="168" t="s">
        <v>151</v>
      </c>
      <c r="E143" s="169" t="s">
        <v>503</v>
      </c>
      <c r="F143" s="170" t="s">
        <v>504</v>
      </c>
      <c r="G143" s="171" t="s">
        <v>161</v>
      </c>
      <c r="H143" s="172">
        <v>20</v>
      </c>
      <c r="I143" s="173">
        <v>1.1299999999999999</v>
      </c>
      <c r="J143" s="173">
        <f>ROUND(I143*H143,2)</f>
        <v>22.600000000000001</v>
      </c>
      <c r="K143" s="174"/>
      <c r="L143" s="29"/>
      <c r="M143" s="175" t="s">
        <v>1</v>
      </c>
      <c r="N143" s="176" t="s">
        <v>39</v>
      </c>
      <c r="O143" s="177">
        <v>0</v>
      </c>
      <c r="P143" s="177">
        <f>O143*H143</f>
        <v>0</v>
      </c>
      <c r="Q143" s="177">
        <v>0</v>
      </c>
      <c r="R143" s="177">
        <f>Q143*H143</f>
        <v>0</v>
      </c>
      <c r="S143" s="177">
        <v>0</v>
      </c>
      <c r="T143" s="178">
        <f>S143*H143</f>
        <v>0</v>
      </c>
      <c r="U143" s="28"/>
      <c r="V143" s="28"/>
      <c r="W143" s="28"/>
      <c r="X143" s="28"/>
      <c r="Y143" s="28"/>
      <c r="Z143" s="28"/>
      <c r="AA143" s="28"/>
      <c r="AB143" s="28"/>
      <c r="AC143" s="28"/>
      <c r="AD143" s="28"/>
      <c r="AE143" s="28"/>
      <c r="AR143" s="179" t="s">
        <v>155</v>
      </c>
      <c r="AT143" s="179" t="s">
        <v>151</v>
      </c>
      <c r="AU143" s="179" t="s">
        <v>156</v>
      </c>
      <c r="AY143" s="15" t="s">
        <v>149</v>
      </c>
      <c r="BE143" s="180">
        <f>IF(N143="základná",J143,0)</f>
        <v>0</v>
      </c>
      <c r="BF143" s="180">
        <f>IF(N143="znížená",J143,0)</f>
        <v>22.600000000000001</v>
      </c>
      <c r="BG143" s="180">
        <f>IF(N143="zákl. prenesená",J143,0)</f>
        <v>0</v>
      </c>
      <c r="BH143" s="180">
        <f>IF(N143="zníž. prenesená",J143,0)</f>
        <v>0</v>
      </c>
      <c r="BI143" s="180">
        <f>IF(N143="nulová",J143,0)</f>
        <v>0</v>
      </c>
      <c r="BJ143" s="15" t="s">
        <v>156</v>
      </c>
      <c r="BK143" s="180">
        <f>ROUND(I143*H143,2)</f>
        <v>22.600000000000001</v>
      </c>
      <c r="BL143" s="15" t="s">
        <v>155</v>
      </c>
      <c r="BM143" s="179" t="s">
        <v>258</v>
      </c>
    </row>
    <row r="144" s="2" customFormat="1" ht="16.5" customHeight="1">
      <c r="A144" s="28"/>
      <c r="B144" s="167"/>
      <c r="C144" s="168" t="s">
        <v>259</v>
      </c>
      <c r="D144" s="168" t="s">
        <v>151</v>
      </c>
      <c r="E144" s="169" t="s">
        <v>505</v>
      </c>
      <c r="F144" s="170" t="s">
        <v>506</v>
      </c>
      <c r="G144" s="171" t="s">
        <v>161</v>
      </c>
      <c r="H144" s="172">
        <v>6</v>
      </c>
      <c r="I144" s="173">
        <v>0.69999999999999996</v>
      </c>
      <c r="J144" s="173">
        <f>ROUND(I144*H144,2)</f>
        <v>4.2000000000000002</v>
      </c>
      <c r="K144" s="174"/>
      <c r="L144" s="29"/>
      <c r="M144" s="175" t="s">
        <v>1</v>
      </c>
      <c r="N144" s="176" t="s">
        <v>39</v>
      </c>
      <c r="O144" s="177">
        <v>0</v>
      </c>
      <c r="P144" s="177">
        <f>O144*H144</f>
        <v>0</v>
      </c>
      <c r="Q144" s="177">
        <v>0</v>
      </c>
      <c r="R144" s="177">
        <f>Q144*H144</f>
        <v>0</v>
      </c>
      <c r="S144" s="177">
        <v>0</v>
      </c>
      <c r="T144" s="178">
        <f>S144*H144</f>
        <v>0</v>
      </c>
      <c r="U144" s="28"/>
      <c r="V144" s="28"/>
      <c r="W144" s="28"/>
      <c r="X144" s="28"/>
      <c r="Y144" s="28"/>
      <c r="Z144" s="28"/>
      <c r="AA144" s="28"/>
      <c r="AB144" s="28"/>
      <c r="AC144" s="28"/>
      <c r="AD144" s="28"/>
      <c r="AE144" s="28"/>
      <c r="AR144" s="179" t="s">
        <v>155</v>
      </c>
      <c r="AT144" s="179" t="s">
        <v>151</v>
      </c>
      <c r="AU144" s="179" t="s">
        <v>156</v>
      </c>
      <c r="AY144" s="15" t="s">
        <v>149</v>
      </c>
      <c r="BE144" s="180">
        <f>IF(N144="základná",J144,0)</f>
        <v>0</v>
      </c>
      <c r="BF144" s="180">
        <f>IF(N144="znížená",J144,0)</f>
        <v>4.2000000000000002</v>
      </c>
      <c r="BG144" s="180">
        <f>IF(N144="zákl. prenesená",J144,0)</f>
        <v>0</v>
      </c>
      <c r="BH144" s="180">
        <f>IF(N144="zníž. prenesená",J144,0)</f>
        <v>0</v>
      </c>
      <c r="BI144" s="180">
        <f>IF(N144="nulová",J144,0)</f>
        <v>0</v>
      </c>
      <c r="BJ144" s="15" t="s">
        <v>156</v>
      </c>
      <c r="BK144" s="180">
        <f>ROUND(I144*H144,2)</f>
        <v>4.2000000000000002</v>
      </c>
      <c r="BL144" s="15" t="s">
        <v>155</v>
      </c>
      <c r="BM144" s="179" t="s">
        <v>150</v>
      </c>
    </row>
    <row r="145" s="2" customFormat="1" ht="21.75" customHeight="1">
      <c r="A145" s="28"/>
      <c r="B145" s="167"/>
      <c r="C145" s="168" t="s">
        <v>219</v>
      </c>
      <c r="D145" s="168" t="s">
        <v>151</v>
      </c>
      <c r="E145" s="169" t="s">
        <v>507</v>
      </c>
      <c r="F145" s="170" t="s">
        <v>508</v>
      </c>
      <c r="G145" s="171" t="s">
        <v>161</v>
      </c>
      <c r="H145" s="172">
        <v>6</v>
      </c>
      <c r="I145" s="173">
        <v>1.49</v>
      </c>
      <c r="J145" s="173">
        <f>ROUND(I145*H145,2)</f>
        <v>8.9399999999999995</v>
      </c>
      <c r="K145" s="174"/>
      <c r="L145" s="29"/>
      <c r="M145" s="175" t="s">
        <v>1</v>
      </c>
      <c r="N145" s="176" t="s">
        <v>39</v>
      </c>
      <c r="O145" s="177">
        <v>0</v>
      </c>
      <c r="P145" s="177">
        <f>O145*H145</f>
        <v>0</v>
      </c>
      <c r="Q145" s="177">
        <v>0</v>
      </c>
      <c r="R145" s="177">
        <f>Q145*H145</f>
        <v>0</v>
      </c>
      <c r="S145" s="177">
        <v>0</v>
      </c>
      <c r="T145" s="178">
        <f>S145*H145</f>
        <v>0</v>
      </c>
      <c r="U145" s="28"/>
      <c r="V145" s="28"/>
      <c r="W145" s="28"/>
      <c r="X145" s="28"/>
      <c r="Y145" s="28"/>
      <c r="Z145" s="28"/>
      <c r="AA145" s="28"/>
      <c r="AB145" s="28"/>
      <c r="AC145" s="28"/>
      <c r="AD145" s="28"/>
      <c r="AE145" s="28"/>
      <c r="AR145" s="179" t="s">
        <v>155</v>
      </c>
      <c r="AT145" s="179" t="s">
        <v>151</v>
      </c>
      <c r="AU145" s="179" t="s">
        <v>156</v>
      </c>
      <c r="AY145" s="15" t="s">
        <v>149</v>
      </c>
      <c r="BE145" s="180">
        <f>IF(N145="základná",J145,0)</f>
        <v>0</v>
      </c>
      <c r="BF145" s="180">
        <f>IF(N145="znížená",J145,0)</f>
        <v>8.9399999999999995</v>
      </c>
      <c r="BG145" s="180">
        <f>IF(N145="zákl. prenesená",J145,0)</f>
        <v>0</v>
      </c>
      <c r="BH145" s="180">
        <f>IF(N145="zníž. prenesená",J145,0)</f>
        <v>0</v>
      </c>
      <c r="BI145" s="180">
        <f>IF(N145="nulová",J145,0)</f>
        <v>0</v>
      </c>
      <c r="BJ145" s="15" t="s">
        <v>156</v>
      </c>
      <c r="BK145" s="180">
        <f>ROUND(I145*H145,2)</f>
        <v>8.9399999999999995</v>
      </c>
      <c r="BL145" s="15" t="s">
        <v>155</v>
      </c>
      <c r="BM145" s="179" t="s">
        <v>163</v>
      </c>
    </row>
    <row r="146" s="2" customFormat="1" ht="16.5" customHeight="1">
      <c r="A146" s="28"/>
      <c r="B146" s="167"/>
      <c r="C146" s="168" t="s">
        <v>270</v>
      </c>
      <c r="D146" s="168" t="s">
        <v>151</v>
      </c>
      <c r="E146" s="169" t="s">
        <v>509</v>
      </c>
      <c r="F146" s="170" t="s">
        <v>510</v>
      </c>
      <c r="G146" s="171" t="s">
        <v>368</v>
      </c>
      <c r="H146" s="172">
        <v>42</v>
      </c>
      <c r="I146" s="173">
        <v>0.69999999999999996</v>
      </c>
      <c r="J146" s="173">
        <f>ROUND(I146*H146,2)</f>
        <v>29.399999999999999</v>
      </c>
      <c r="K146" s="174"/>
      <c r="L146" s="29"/>
      <c r="M146" s="175" t="s">
        <v>1</v>
      </c>
      <c r="N146" s="176" t="s">
        <v>39</v>
      </c>
      <c r="O146" s="177">
        <v>0</v>
      </c>
      <c r="P146" s="177">
        <f>O146*H146</f>
        <v>0</v>
      </c>
      <c r="Q146" s="177">
        <v>0</v>
      </c>
      <c r="R146" s="177">
        <f>Q146*H146</f>
        <v>0</v>
      </c>
      <c r="S146" s="177">
        <v>0</v>
      </c>
      <c r="T146" s="178">
        <f>S146*H146</f>
        <v>0</v>
      </c>
      <c r="U146" s="28"/>
      <c r="V146" s="28"/>
      <c r="W146" s="28"/>
      <c r="X146" s="28"/>
      <c r="Y146" s="28"/>
      <c r="Z146" s="28"/>
      <c r="AA146" s="28"/>
      <c r="AB146" s="28"/>
      <c r="AC146" s="28"/>
      <c r="AD146" s="28"/>
      <c r="AE146" s="28"/>
      <c r="AR146" s="179" t="s">
        <v>155</v>
      </c>
      <c r="AT146" s="179" t="s">
        <v>151</v>
      </c>
      <c r="AU146" s="179" t="s">
        <v>156</v>
      </c>
      <c r="AY146" s="15" t="s">
        <v>149</v>
      </c>
      <c r="BE146" s="180">
        <f>IF(N146="základná",J146,0)</f>
        <v>0</v>
      </c>
      <c r="BF146" s="180">
        <f>IF(N146="znížená",J146,0)</f>
        <v>29.399999999999999</v>
      </c>
      <c r="BG146" s="180">
        <f>IF(N146="zákl. prenesená",J146,0)</f>
        <v>0</v>
      </c>
      <c r="BH146" s="180">
        <f>IF(N146="zníž. prenesená",J146,0)</f>
        <v>0</v>
      </c>
      <c r="BI146" s="180">
        <f>IF(N146="nulová",J146,0)</f>
        <v>0</v>
      </c>
      <c r="BJ146" s="15" t="s">
        <v>156</v>
      </c>
      <c r="BK146" s="180">
        <f>ROUND(I146*H146,2)</f>
        <v>29.399999999999999</v>
      </c>
      <c r="BL146" s="15" t="s">
        <v>155</v>
      </c>
      <c r="BM146" s="179" t="s">
        <v>172</v>
      </c>
    </row>
    <row r="147" s="2" customFormat="1" ht="21.75" customHeight="1">
      <c r="A147" s="28"/>
      <c r="B147" s="167"/>
      <c r="C147" s="168" t="s">
        <v>7</v>
      </c>
      <c r="D147" s="168" t="s">
        <v>151</v>
      </c>
      <c r="E147" s="169" t="s">
        <v>511</v>
      </c>
      <c r="F147" s="170" t="s">
        <v>512</v>
      </c>
      <c r="G147" s="171" t="s">
        <v>368</v>
      </c>
      <c r="H147" s="172">
        <v>42</v>
      </c>
      <c r="I147" s="173">
        <v>0.53000000000000003</v>
      </c>
      <c r="J147" s="173">
        <f>ROUND(I147*H147,2)</f>
        <v>22.260000000000002</v>
      </c>
      <c r="K147" s="174"/>
      <c r="L147" s="29"/>
      <c r="M147" s="175" t="s">
        <v>1</v>
      </c>
      <c r="N147" s="176" t="s">
        <v>39</v>
      </c>
      <c r="O147" s="177">
        <v>0</v>
      </c>
      <c r="P147" s="177">
        <f>O147*H147</f>
        <v>0</v>
      </c>
      <c r="Q147" s="177">
        <v>0</v>
      </c>
      <c r="R147" s="177">
        <f>Q147*H147</f>
        <v>0</v>
      </c>
      <c r="S147" s="177">
        <v>0</v>
      </c>
      <c r="T147" s="178">
        <f>S147*H147</f>
        <v>0</v>
      </c>
      <c r="U147" s="28"/>
      <c r="V147" s="28"/>
      <c r="W147" s="28"/>
      <c r="X147" s="28"/>
      <c r="Y147" s="28"/>
      <c r="Z147" s="28"/>
      <c r="AA147" s="28"/>
      <c r="AB147" s="28"/>
      <c r="AC147" s="28"/>
      <c r="AD147" s="28"/>
      <c r="AE147" s="28"/>
      <c r="AR147" s="179" t="s">
        <v>155</v>
      </c>
      <c r="AT147" s="179" t="s">
        <v>151</v>
      </c>
      <c r="AU147" s="179" t="s">
        <v>156</v>
      </c>
      <c r="AY147" s="15" t="s">
        <v>149</v>
      </c>
      <c r="BE147" s="180">
        <f>IF(N147="základná",J147,0)</f>
        <v>0</v>
      </c>
      <c r="BF147" s="180">
        <f>IF(N147="znížená",J147,0)</f>
        <v>22.260000000000002</v>
      </c>
      <c r="BG147" s="180">
        <f>IF(N147="zákl. prenesená",J147,0)</f>
        <v>0</v>
      </c>
      <c r="BH147" s="180">
        <f>IF(N147="zníž. prenesená",J147,0)</f>
        <v>0</v>
      </c>
      <c r="BI147" s="180">
        <f>IF(N147="nulová",J147,0)</f>
        <v>0</v>
      </c>
      <c r="BJ147" s="15" t="s">
        <v>156</v>
      </c>
      <c r="BK147" s="180">
        <f>ROUND(I147*H147,2)</f>
        <v>22.260000000000002</v>
      </c>
      <c r="BL147" s="15" t="s">
        <v>155</v>
      </c>
      <c r="BM147" s="179" t="s">
        <v>176</v>
      </c>
    </row>
    <row r="148" s="2" customFormat="1" ht="21.75" customHeight="1">
      <c r="A148" s="28"/>
      <c r="B148" s="167"/>
      <c r="C148" s="168" t="s">
        <v>230</v>
      </c>
      <c r="D148" s="168" t="s">
        <v>151</v>
      </c>
      <c r="E148" s="169" t="s">
        <v>513</v>
      </c>
      <c r="F148" s="170" t="s">
        <v>514</v>
      </c>
      <c r="G148" s="171" t="s">
        <v>368</v>
      </c>
      <c r="H148" s="172">
        <v>2</v>
      </c>
      <c r="I148" s="173">
        <v>1.3999999999999999</v>
      </c>
      <c r="J148" s="173">
        <f>ROUND(I148*H148,2)</f>
        <v>2.7999999999999998</v>
      </c>
      <c r="K148" s="174"/>
      <c r="L148" s="29"/>
      <c r="M148" s="175" t="s">
        <v>1</v>
      </c>
      <c r="N148" s="176" t="s">
        <v>39</v>
      </c>
      <c r="O148" s="177">
        <v>0</v>
      </c>
      <c r="P148" s="177">
        <f>O148*H148</f>
        <v>0</v>
      </c>
      <c r="Q148" s="177">
        <v>0</v>
      </c>
      <c r="R148" s="177">
        <f>Q148*H148</f>
        <v>0</v>
      </c>
      <c r="S148" s="177">
        <v>0</v>
      </c>
      <c r="T148" s="178">
        <f>S148*H148</f>
        <v>0</v>
      </c>
      <c r="U148" s="28"/>
      <c r="V148" s="28"/>
      <c r="W148" s="28"/>
      <c r="X148" s="28"/>
      <c r="Y148" s="28"/>
      <c r="Z148" s="28"/>
      <c r="AA148" s="28"/>
      <c r="AB148" s="28"/>
      <c r="AC148" s="28"/>
      <c r="AD148" s="28"/>
      <c r="AE148" s="28"/>
      <c r="AR148" s="179" t="s">
        <v>155</v>
      </c>
      <c r="AT148" s="179" t="s">
        <v>151</v>
      </c>
      <c r="AU148" s="179" t="s">
        <v>156</v>
      </c>
      <c r="AY148" s="15" t="s">
        <v>149</v>
      </c>
      <c r="BE148" s="180">
        <f>IF(N148="základná",J148,0)</f>
        <v>0</v>
      </c>
      <c r="BF148" s="180">
        <f>IF(N148="znížená",J148,0)</f>
        <v>2.7999999999999998</v>
      </c>
      <c r="BG148" s="180">
        <f>IF(N148="zákl. prenesená",J148,0)</f>
        <v>0</v>
      </c>
      <c r="BH148" s="180">
        <f>IF(N148="zníž. prenesená",J148,0)</f>
        <v>0</v>
      </c>
      <c r="BI148" s="180">
        <f>IF(N148="nulová",J148,0)</f>
        <v>0</v>
      </c>
      <c r="BJ148" s="15" t="s">
        <v>156</v>
      </c>
      <c r="BK148" s="180">
        <f>ROUND(I148*H148,2)</f>
        <v>2.7999999999999998</v>
      </c>
      <c r="BL148" s="15" t="s">
        <v>155</v>
      </c>
      <c r="BM148" s="179" t="s">
        <v>381</v>
      </c>
    </row>
    <row r="149" s="2" customFormat="1" ht="24.15" customHeight="1">
      <c r="A149" s="28"/>
      <c r="B149" s="167"/>
      <c r="C149" s="168" t="s">
        <v>225</v>
      </c>
      <c r="D149" s="168" t="s">
        <v>151</v>
      </c>
      <c r="E149" s="169" t="s">
        <v>515</v>
      </c>
      <c r="F149" s="170" t="s">
        <v>516</v>
      </c>
      <c r="G149" s="171" t="s">
        <v>368</v>
      </c>
      <c r="H149" s="172">
        <v>2</v>
      </c>
      <c r="I149" s="173">
        <v>2.0499999999999998</v>
      </c>
      <c r="J149" s="173">
        <f>ROUND(I149*H149,2)</f>
        <v>4.0999999999999996</v>
      </c>
      <c r="K149" s="174"/>
      <c r="L149" s="29"/>
      <c r="M149" s="175" t="s">
        <v>1</v>
      </c>
      <c r="N149" s="176" t="s">
        <v>39</v>
      </c>
      <c r="O149" s="177">
        <v>0</v>
      </c>
      <c r="P149" s="177">
        <f>O149*H149</f>
        <v>0</v>
      </c>
      <c r="Q149" s="177">
        <v>0</v>
      </c>
      <c r="R149" s="177">
        <f>Q149*H149</f>
        <v>0</v>
      </c>
      <c r="S149" s="177">
        <v>0</v>
      </c>
      <c r="T149" s="178">
        <f>S149*H149</f>
        <v>0</v>
      </c>
      <c r="U149" s="28"/>
      <c r="V149" s="28"/>
      <c r="W149" s="28"/>
      <c r="X149" s="28"/>
      <c r="Y149" s="28"/>
      <c r="Z149" s="28"/>
      <c r="AA149" s="28"/>
      <c r="AB149" s="28"/>
      <c r="AC149" s="28"/>
      <c r="AD149" s="28"/>
      <c r="AE149" s="28"/>
      <c r="AR149" s="179" t="s">
        <v>155</v>
      </c>
      <c r="AT149" s="179" t="s">
        <v>151</v>
      </c>
      <c r="AU149" s="179" t="s">
        <v>156</v>
      </c>
      <c r="AY149" s="15" t="s">
        <v>149</v>
      </c>
      <c r="BE149" s="180">
        <f>IF(N149="základná",J149,0)</f>
        <v>0</v>
      </c>
      <c r="BF149" s="180">
        <f>IF(N149="znížená",J149,0)</f>
        <v>4.0999999999999996</v>
      </c>
      <c r="BG149" s="180">
        <f>IF(N149="zákl. prenesená",J149,0)</f>
        <v>0</v>
      </c>
      <c r="BH149" s="180">
        <f>IF(N149="zníž. prenesená",J149,0)</f>
        <v>0</v>
      </c>
      <c r="BI149" s="180">
        <f>IF(N149="nulová",J149,0)</f>
        <v>0</v>
      </c>
      <c r="BJ149" s="15" t="s">
        <v>156</v>
      </c>
      <c r="BK149" s="180">
        <f>ROUND(I149*H149,2)</f>
        <v>4.0999999999999996</v>
      </c>
      <c r="BL149" s="15" t="s">
        <v>155</v>
      </c>
      <c r="BM149" s="179" t="s">
        <v>385</v>
      </c>
    </row>
    <row r="150" s="2" customFormat="1" ht="24.15" customHeight="1">
      <c r="A150" s="28"/>
      <c r="B150" s="167"/>
      <c r="C150" s="168" t="s">
        <v>276</v>
      </c>
      <c r="D150" s="168" t="s">
        <v>151</v>
      </c>
      <c r="E150" s="169" t="s">
        <v>517</v>
      </c>
      <c r="F150" s="170" t="s">
        <v>518</v>
      </c>
      <c r="G150" s="171" t="s">
        <v>368</v>
      </c>
      <c r="H150" s="172">
        <v>4</v>
      </c>
      <c r="I150" s="173">
        <v>1.3999999999999999</v>
      </c>
      <c r="J150" s="173">
        <f>ROUND(I150*H150,2)</f>
        <v>5.5999999999999996</v>
      </c>
      <c r="K150" s="174"/>
      <c r="L150" s="29"/>
      <c r="M150" s="175" t="s">
        <v>1</v>
      </c>
      <c r="N150" s="176" t="s">
        <v>39</v>
      </c>
      <c r="O150" s="177">
        <v>0</v>
      </c>
      <c r="P150" s="177">
        <f>O150*H150</f>
        <v>0</v>
      </c>
      <c r="Q150" s="177">
        <v>0</v>
      </c>
      <c r="R150" s="177">
        <f>Q150*H150</f>
        <v>0</v>
      </c>
      <c r="S150" s="177">
        <v>0</v>
      </c>
      <c r="T150" s="178">
        <f>S150*H150</f>
        <v>0</v>
      </c>
      <c r="U150" s="28"/>
      <c r="V150" s="28"/>
      <c r="W150" s="28"/>
      <c r="X150" s="28"/>
      <c r="Y150" s="28"/>
      <c r="Z150" s="28"/>
      <c r="AA150" s="28"/>
      <c r="AB150" s="28"/>
      <c r="AC150" s="28"/>
      <c r="AD150" s="28"/>
      <c r="AE150" s="28"/>
      <c r="AR150" s="179" t="s">
        <v>155</v>
      </c>
      <c r="AT150" s="179" t="s">
        <v>151</v>
      </c>
      <c r="AU150" s="179" t="s">
        <v>156</v>
      </c>
      <c r="AY150" s="15" t="s">
        <v>149</v>
      </c>
      <c r="BE150" s="180">
        <f>IF(N150="základná",J150,0)</f>
        <v>0</v>
      </c>
      <c r="BF150" s="180">
        <f>IF(N150="znížená",J150,0)</f>
        <v>5.5999999999999996</v>
      </c>
      <c r="BG150" s="180">
        <f>IF(N150="zákl. prenesená",J150,0)</f>
        <v>0</v>
      </c>
      <c r="BH150" s="180">
        <f>IF(N150="zníž. prenesená",J150,0)</f>
        <v>0</v>
      </c>
      <c r="BI150" s="180">
        <f>IF(N150="nulová",J150,0)</f>
        <v>0</v>
      </c>
      <c r="BJ150" s="15" t="s">
        <v>156</v>
      </c>
      <c r="BK150" s="180">
        <f>ROUND(I150*H150,2)</f>
        <v>5.5999999999999996</v>
      </c>
      <c r="BL150" s="15" t="s">
        <v>155</v>
      </c>
      <c r="BM150" s="179" t="s">
        <v>388</v>
      </c>
    </row>
    <row r="151" s="2" customFormat="1" ht="24.15" customHeight="1">
      <c r="A151" s="28"/>
      <c r="B151" s="167"/>
      <c r="C151" s="168" t="s">
        <v>229</v>
      </c>
      <c r="D151" s="168" t="s">
        <v>151</v>
      </c>
      <c r="E151" s="169" t="s">
        <v>519</v>
      </c>
      <c r="F151" s="170" t="s">
        <v>520</v>
      </c>
      <c r="G151" s="171" t="s">
        <v>368</v>
      </c>
      <c r="H151" s="172">
        <v>4</v>
      </c>
      <c r="I151" s="173">
        <v>2.3700000000000001</v>
      </c>
      <c r="J151" s="173">
        <f>ROUND(I151*H151,2)</f>
        <v>9.4800000000000004</v>
      </c>
      <c r="K151" s="174"/>
      <c r="L151" s="29"/>
      <c r="M151" s="175" t="s">
        <v>1</v>
      </c>
      <c r="N151" s="176" t="s">
        <v>39</v>
      </c>
      <c r="O151" s="177">
        <v>0</v>
      </c>
      <c r="P151" s="177">
        <f>O151*H151</f>
        <v>0</v>
      </c>
      <c r="Q151" s="177">
        <v>0</v>
      </c>
      <c r="R151" s="177">
        <f>Q151*H151</f>
        <v>0</v>
      </c>
      <c r="S151" s="177">
        <v>0</v>
      </c>
      <c r="T151" s="178">
        <f>S151*H151</f>
        <v>0</v>
      </c>
      <c r="U151" s="28"/>
      <c r="V151" s="28"/>
      <c r="W151" s="28"/>
      <c r="X151" s="28"/>
      <c r="Y151" s="28"/>
      <c r="Z151" s="28"/>
      <c r="AA151" s="28"/>
      <c r="AB151" s="28"/>
      <c r="AC151" s="28"/>
      <c r="AD151" s="28"/>
      <c r="AE151" s="28"/>
      <c r="AR151" s="179" t="s">
        <v>155</v>
      </c>
      <c r="AT151" s="179" t="s">
        <v>151</v>
      </c>
      <c r="AU151" s="179" t="s">
        <v>156</v>
      </c>
      <c r="AY151" s="15" t="s">
        <v>149</v>
      </c>
      <c r="BE151" s="180">
        <f>IF(N151="základná",J151,0)</f>
        <v>0</v>
      </c>
      <c r="BF151" s="180">
        <f>IF(N151="znížená",J151,0)</f>
        <v>9.4800000000000004</v>
      </c>
      <c r="BG151" s="180">
        <f>IF(N151="zákl. prenesená",J151,0)</f>
        <v>0</v>
      </c>
      <c r="BH151" s="180">
        <f>IF(N151="zníž. prenesená",J151,0)</f>
        <v>0</v>
      </c>
      <c r="BI151" s="180">
        <f>IF(N151="nulová",J151,0)</f>
        <v>0</v>
      </c>
      <c r="BJ151" s="15" t="s">
        <v>156</v>
      </c>
      <c r="BK151" s="180">
        <f>ROUND(I151*H151,2)</f>
        <v>9.4800000000000004</v>
      </c>
      <c r="BL151" s="15" t="s">
        <v>155</v>
      </c>
      <c r="BM151" s="179" t="s">
        <v>391</v>
      </c>
    </row>
    <row r="152" s="2" customFormat="1" ht="33" customHeight="1">
      <c r="A152" s="28"/>
      <c r="B152" s="167"/>
      <c r="C152" s="168" t="s">
        <v>283</v>
      </c>
      <c r="D152" s="168" t="s">
        <v>151</v>
      </c>
      <c r="E152" s="169" t="s">
        <v>521</v>
      </c>
      <c r="F152" s="170" t="s">
        <v>522</v>
      </c>
      <c r="G152" s="171" t="s">
        <v>161</v>
      </c>
      <c r="H152" s="172">
        <v>330</v>
      </c>
      <c r="I152" s="173">
        <v>6.2699999999999996</v>
      </c>
      <c r="J152" s="173">
        <f>ROUND(I152*H152,2)</f>
        <v>2069.0999999999999</v>
      </c>
      <c r="K152" s="174"/>
      <c r="L152" s="29"/>
      <c r="M152" s="175" t="s">
        <v>1</v>
      </c>
      <c r="N152" s="176" t="s">
        <v>39</v>
      </c>
      <c r="O152" s="177">
        <v>0</v>
      </c>
      <c r="P152" s="177">
        <f>O152*H152</f>
        <v>0</v>
      </c>
      <c r="Q152" s="177">
        <v>0</v>
      </c>
      <c r="R152" s="177">
        <f>Q152*H152</f>
        <v>0</v>
      </c>
      <c r="S152" s="177">
        <v>0</v>
      </c>
      <c r="T152" s="178">
        <f>S152*H152</f>
        <v>0</v>
      </c>
      <c r="U152" s="28"/>
      <c r="V152" s="28"/>
      <c r="W152" s="28"/>
      <c r="X152" s="28"/>
      <c r="Y152" s="28"/>
      <c r="Z152" s="28"/>
      <c r="AA152" s="28"/>
      <c r="AB152" s="28"/>
      <c r="AC152" s="28"/>
      <c r="AD152" s="28"/>
      <c r="AE152" s="28"/>
      <c r="AR152" s="179" t="s">
        <v>155</v>
      </c>
      <c r="AT152" s="179" t="s">
        <v>151</v>
      </c>
      <c r="AU152" s="179" t="s">
        <v>156</v>
      </c>
      <c r="AY152" s="15" t="s">
        <v>149</v>
      </c>
      <c r="BE152" s="180">
        <f>IF(N152="základná",J152,0)</f>
        <v>0</v>
      </c>
      <c r="BF152" s="180">
        <f>IF(N152="znížená",J152,0)</f>
        <v>2069.0999999999999</v>
      </c>
      <c r="BG152" s="180">
        <f>IF(N152="zákl. prenesená",J152,0)</f>
        <v>0</v>
      </c>
      <c r="BH152" s="180">
        <f>IF(N152="zníž. prenesená",J152,0)</f>
        <v>0</v>
      </c>
      <c r="BI152" s="180">
        <f>IF(N152="nulová",J152,0)</f>
        <v>0</v>
      </c>
      <c r="BJ152" s="15" t="s">
        <v>156</v>
      </c>
      <c r="BK152" s="180">
        <f>ROUND(I152*H152,2)</f>
        <v>2069.0999999999999</v>
      </c>
      <c r="BL152" s="15" t="s">
        <v>155</v>
      </c>
      <c r="BM152" s="179" t="s">
        <v>398</v>
      </c>
    </row>
    <row r="153" s="2" customFormat="1" ht="24.15" customHeight="1">
      <c r="A153" s="28"/>
      <c r="B153" s="167"/>
      <c r="C153" s="168" t="s">
        <v>244</v>
      </c>
      <c r="D153" s="168" t="s">
        <v>151</v>
      </c>
      <c r="E153" s="169" t="s">
        <v>523</v>
      </c>
      <c r="F153" s="170" t="s">
        <v>524</v>
      </c>
      <c r="G153" s="171" t="s">
        <v>161</v>
      </c>
      <c r="H153" s="172">
        <v>330</v>
      </c>
      <c r="I153" s="173">
        <v>21.050000000000001</v>
      </c>
      <c r="J153" s="173">
        <f>ROUND(I153*H153,2)</f>
        <v>6946.5</v>
      </c>
      <c r="K153" s="174"/>
      <c r="L153" s="29"/>
      <c r="M153" s="175" t="s">
        <v>1</v>
      </c>
      <c r="N153" s="176" t="s">
        <v>39</v>
      </c>
      <c r="O153" s="177">
        <v>0</v>
      </c>
      <c r="P153" s="177">
        <f>O153*H153</f>
        <v>0</v>
      </c>
      <c r="Q153" s="177">
        <v>0</v>
      </c>
      <c r="R153" s="177">
        <f>Q153*H153</f>
        <v>0</v>
      </c>
      <c r="S153" s="177">
        <v>0</v>
      </c>
      <c r="T153" s="178">
        <f>S153*H153</f>
        <v>0</v>
      </c>
      <c r="U153" s="28"/>
      <c r="V153" s="28"/>
      <c r="W153" s="28"/>
      <c r="X153" s="28"/>
      <c r="Y153" s="28"/>
      <c r="Z153" s="28"/>
      <c r="AA153" s="28"/>
      <c r="AB153" s="28"/>
      <c r="AC153" s="28"/>
      <c r="AD153" s="28"/>
      <c r="AE153" s="28"/>
      <c r="AR153" s="179" t="s">
        <v>155</v>
      </c>
      <c r="AT153" s="179" t="s">
        <v>151</v>
      </c>
      <c r="AU153" s="179" t="s">
        <v>156</v>
      </c>
      <c r="AY153" s="15" t="s">
        <v>149</v>
      </c>
      <c r="BE153" s="180">
        <f>IF(N153="základná",J153,0)</f>
        <v>0</v>
      </c>
      <c r="BF153" s="180">
        <f>IF(N153="znížená",J153,0)</f>
        <v>6946.5</v>
      </c>
      <c r="BG153" s="180">
        <f>IF(N153="zákl. prenesená",J153,0)</f>
        <v>0</v>
      </c>
      <c r="BH153" s="180">
        <f>IF(N153="zníž. prenesená",J153,0)</f>
        <v>0</v>
      </c>
      <c r="BI153" s="180">
        <f>IF(N153="nulová",J153,0)</f>
        <v>0</v>
      </c>
      <c r="BJ153" s="15" t="s">
        <v>156</v>
      </c>
      <c r="BK153" s="180">
        <f>ROUND(I153*H153,2)</f>
        <v>6946.5</v>
      </c>
      <c r="BL153" s="15" t="s">
        <v>155</v>
      </c>
      <c r="BM153" s="179" t="s">
        <v>399</v>
      </c>
    </row>
    <row r="154" s="2" customFormat="1" ht="16.5" customHeight="1">
      <c r="A154" s="28"/>
      <c r="B154" s="167"/>
      <c r="C154" s="168" t="s">
        <v>525</v>
      </c>
      <c r="D154" s="168" t="s">
        <v>151</v>
      </c>
      <c r="E154" s="169" t="s">
        <v>526</v>
      </c>
      <c r="F154" s="170" t="s">
        <v>527</v>
      </c>
      <c r="G154" s="171" t="s">
        <v>161</v>
      </c>
      <c r="H154" s="172">
        <v>330</v>
      </c>
      <c r="I154" s="173">
        <v>8.6999999999999993</v>
      </c>
      <c r="J154" s="173">
        <f>ROUND(I154*H154,2)</f>
        <v>2871</v>
      </c>
      <c r="K154" s="174"/>
      <c r="L154" s="29"/>
      <c r="M154" s="175" t="s">
        <v>1</v>
      </c>
      <c r="N154" s="176" t="s">
        <v>39</v>
      </c>
      <c r="O154" s="177">
        <v>0</v>
      </c>
      <c r="P154" s="177">
        <f>O154*H154</f>
        <v>0</v>
      </c>
      <c r="Q154" s="177">
        <v>0</v>
      </c>
      <c r="R154" s="177">
        <f>Q154*H154</f>
        <v>0</v>
      </c>
      <c r="S154" s="177">
        <v>0</v>
      </c>
      <c r="T154" s="178">
        <f>S154*H154</f>
        <v>0</v>
      </c>
      <c r="U154" s="28"/>
      <c r="V154" s="28"/>
      <c r="W154" s="28"/>
      <c r="X154" s="28"/>
      <c r="Y154" s="28"/>
      <c r="Z154" s="28"/>
      <c r="AA154" s="28"/>
      <c r="AB154" s="28"/>
      <c r="AC154" s="28"/>
      <c r="AD154" s="28"/>
      <c r="AE154" s="28"/>
      <c r="AR154" s="179" t="s">
        <v>155</v>
      </c>
      <c r="AT154" s="179" t="s">
        <v>151</v>
      </c>
      <c r="AU154" s="179" t="s">
        <v>156</v>
      </c>
      <c r="AY154" s="15" t="s">
        <v>149</v>
      </c>
      <c r="BE154" s="180">
        <f>IF(N154="základná",J154,0)</f>
        <v>0</v>
      </c>
      <c r="BF154" s="180">
        <f>IF(N154="znížená",J154,0)</f>
        <v>2871</v>
      </c>
      <c r="BG154" s="180">
        <f>IF(N154="zákl. prenesená",J154,0)</f>
        <v>0</v>
      </c>
      <c r="BH154" s="180">
        <f>IF(N154="zníž. prenesená",J154,0)</f>
        <v>0</v>
      </c>
      <c r="BI154" s="180">
        <f>IF(N154="nulová",J154,0)</f>
        <v>0</v>
      </c>
      <c r="BJ154" s="15" t="s">
        <v>156</v>
      </c>
      <c r="BK154" s="180">
        <f>ROUND(I154*H154,2)</f>
        <v>2871</v>
      </c>
      <c r="BL154" s="15" t="s">
        <v>155</v>
      </c>
      <c r="BM154" s="179" t="s">
        <v>528</v>
      </c>
    </row>
    <row r="155" s="2" customFormat="1" ht="16.5" customHeight="1">
      <c r="A155" s="28"/>
      <c r="B155" s="167"/>
      <c r="C155" s="168" t="s">
        <v>529</v>
      </c>
      <c r="D155" s="168" t="s">
        <v>151</v>
      </c>
      <c r="E155" s="169" t="s">
        <v>530</v>
      </c>
      <c r="F155" s="170" t="s">
        <v>531</v>
      </c>
      <c r="G155" s="171" t="s">
        <v>161</v>
      </c>
      <c r="H155" s="172">
        <v>330</v>
      </c>
      <c r="I155" s="173">
        <v>29.420000000000002</v>
      </c>
      <c r="J155" s="173">
        <f>ROUND(I155*H155,2)</f>
        <v>9708.6000000000004</v>
      </c>
      <c r="K155" s="174"/>
      <c r="L155" s="29"/>
      <c r="M155" s="175" t="s">
        <v>1</v>
      </c>
      <c r="N155" s="176" t="s">
        <v>39</v>
      </c>
      <c r="O155" s="177">
        <v>0</v>
      </c>
      <c r="P155" s="177">
        <f>O155*H155</f>
        <v>0</v>
      </c>
      <c r="Q155" s="177">
        <v>0</v>
      </c>
      <c r="R155" s="177">
        <f>Q155*H155</f>
        <v>0</v>
      </c>
      <c r="S155" s="177">
        <v>0</v>
      </c>
      <c r="T155" s="178">
        <f>S155*H155</f>
        <v>0</v>
      </c>
      <c r="U155" s="28"/>
      <c r="V155" s="28"/>
      <c r="W155" s="28"/>
      <c r="X155" s="28"/>
      <c r="Y155" s="28"/>
      <c r="Z155" s="28"/>
      <c r="AA155" s="28"/>
      <c r="AB155" s="28"/>
      <c r="AC155" s="28"/>
      <c r="AD155" s="28"/>
      <c r="AE155" s="28"/>
      <c r="AR155" s="179" t="s">
        <v>155</v>
      </c>
      <c r="AT155" s="179" t="s">
        <v>151</v>
      </c>
      <c r="AU155" s="179" t="s">
        <v>156</v>
      </c>
      <c r="AY155" s="15" t="s">
        <v>149</v>
      </c>
      <c r="BE155" s="180">
        <f>IF(N155="základná",J155,0)</f>
        <v>0</v>
      </c>
      <c r="BF155" s="180">
        <f>IF(N155="znížená",J155,0)</f>
        <v>9708.6000000000004</v>
      </c>
      <c r="BG155" s="180">
        <f>IF(N155="zákl. prenesená",J155,0)</f>
        <v>0</v>
      </c>
      <c r="BH155" s="180">
        <f>IF(N155="zníž. prenesená",J155,0)</f>
        <v>0</v>
      </c>
      <c r="BI155" s="180">
        <f>IF(N155="nulová",J155,0)</f>
        <v>0</v>
      </c>
      <c r="BJ155" s="15" t="s">
        <v>156</v>
      </c>
      <c r="BK155" s="180">
        <f>ROUND(I155*H155,2)</f>
        <v>9708.6000000000004</v>
      </c>
      <c r="BL155" s="15" t="s">
        <v>155</v>
      </c>
      <c r="BM155" s="179" t="s">
        <v>532</v>
      </c>
    </row>
    <row r="156" s="2" customFormat="1" ht="16.5" customHeight="1">
      <c r="A156" s="28"/>
      <c r="B156" s="167"/>
      <c r="C156" s="168" t="s">
        <v>533</v>
      </c>
      <c r="D156" s="168" t="s">
        <v>151</v>
      </c>
      <c r="E156" s="169" t="s">
        <v>534</v>
      </c>
      <c r="F156" s="170" t="s">
        <v>535</v>
      </c>
      <c r="G156" s="171" t="s">
        <v>161</v>
      </c>
      <c r="H156" s="172">
        <v>330</v>
      </c>
      <c r="I156" s="173">
        <v>6.2699999999999996</v>
      </c>
      <c r="J156" s="173">
        <f>ROUND(I156*H156,2)</f>
        <v>2069.0999999999999</v>
      </c>
      <c r="K156" s="174"/>
      <c r="L156" s="29"/>
      <c r="M156" s="175" t="s">
        <v>1</v>
      </c>
      <c r="N156" s="176" t="s">
        <v>39</v>
      </c>
      <c r="O156" s="177">
        <v>0</v>
      </c>
      <c r="P156" s="177">
        <f>O156*H156</f>
        <v>0</v>
      </c>
      <c r="Q156" s="177">
        <v>0</v>
      </c>
      <c r="R156" s="177">
        <f>Q156*H156</f>
        <v>0</v>
      </c>
      <c r="S156" s="177">
        <v>0</v>
      </c>
      <c r="T156" s="178">
        <f>S156*H156</f>
        <v>0</v>
      </c>
      <c r="U156" s="28"/>
      <c r="V156" s="28"/>
      <c r="W156" s="28"/>
      <c r="X156" s="28"/>
      <c r="Y156" s="28"/>
      <c r="Z156" s="28"/>
      <c r="AA156" s="28"/>
      <c r="AB156" s="28"/>
      <c r="AC156" s="28"/>
      <c r="AD156" s="28"/>
      <c r="AE156" s="28"/>
      <c r="AR156" s="179" t="s">
        <v>155</v>
      </c>
      <c r="AT156" s="179" t="s">
        <v>151</v>
      </c>
      <c r="AU156" s="179" t="s">
        <v>156</v>
      </c>
      <c r="AY156" s="15" t="s">
        <v>149</v>
      </c>
      <c r="BE156" s="180">
        <f>IF(N156="základná",J156,0)</f>
        <v>0</v>
      </c>
      <c r="BF156" s="180">
        <f>IF(N156="znížená",J156,0)</f>
        <v>2069.0999999999999</v>
      </c>
      <c r="BG156" s="180">
        <f>IF(N156="zákl. prenesená",J156,0)</f>
        <v>0</v>
      </c>
      <c r="BH156" s="180">
        <f>IF(N156="zníž. prenesená",J156,0)</f>
        <v>0</v>
      </c>
      <c r="BI156" s="180">
        <f>IF(N156="nulová",J156,0)</f>
        <v>0</v>
      </c>
      <c r="BJ156" s="15" t="s">
        <v>156</v>
      </c>
      <c r="BK156" s="180">
        <f>ROUND(I156*H156,2)</f>
        <v>2069.0999999999999</v>
      </c>
      <c r="BL156" s="15" t="s">
        <v>155</v>
      </c>
      <c r="BM156" s="179" t="s">
        <v>536</v>
      </c>
    </row>
    <row r="157" s="2" customFormat="1" ht="24.15" customHeight="1">
      <c r="A157" s="28"/>
      <c r="B157" s="167"/>
      <c r="C157" s="168" t="s">
        <v>293</v>
      </c>
      <c r="D157" s="168" t="s">
        <v>151</v>
      </c>
      <c r="E157" s="169" t="s">
        <v>537</v>
      </c>
      <c r="F157" s="170" t="s">
        <v>538</v>
      </c>
      <c r="G157" s="171" t="s">
        <v>368</v>
      </c>
      <c r="H157" s="172">
        <v>120</v>
      </c>
      <c r="I157" s="173">
        <v>10.359999999999999</v>
      </c>
      <c r="J157" s="173">
        <f>ROUND(I157*H157,2)</f>
        <v>1243.2000000000001</v>
      </c>
      <c r="K157" s="174"/>
      <c r="L157" s="29"/>
      <c r="M157" s="175" t="s">
        <v>1</v>
      </c>
      <c r="N157" s="176" t="s">
        <v>39</v>
      </c>
      <c r="O157" s="177">
        <v>0</v>
      </c>
      <c r="P157" s="177">
        <f>O157*H157</f>
        <v>0</v>
      </c>
      <c r="Q157" s="177">
        <v>0</v>
      </c>
      <c r="R157" s="177">
        <f>Q157*H157</f>
        <v>0</v>
      </c>
      <c r="S157" s="177">
        <v>0</v>
      </c>
      <c r="T157" s="178">
        <f>S157*H157</f>
        <v>0</v>
      </c>
      <c r="U157" s="28"/>
      <c r="V157" s="28"/>
      <c r="W157" s="28"/>
      <c r="X157" s="28"/>
      <c r="Y157" s="28"/>
      <c r="Z157" s="28"/>
      <c r="AA157" s="28"/>
      <c r="AB157" s="28"/>
      <c r="AC157" s="28"/>
      <c r="AD157" s="28"/>
      <c r="AE157" s="28"/>
      <c r="AR157" s="179" t="s">
        <v>155</v>
      </c>
      <c r="AT157" s="179" t="s">
        <v>151</v>
      </c>
      <c r="AU157" s="179" t="s">
        <v>156</v>
      </c>
      <c r="AY157" s="15" t="s">
        <v>149</v>
      </c>
      <c r="BE157" s="180">
        <f>IF(N157="základná",J157,0)</f>
        <v>0</v>
      </c>
      <c r="BF157" s="180">
        <f>IF(N157="znížená",J157,0)</f>
        <v>1243.2000000000001</v>
      </c>
      <c r="BG157" s="180">
        <f>IF(N157="zákl. prenesená",J157,0)</f>
        <v>0</v>
      </c>
      <c r="BH157" s="180">
        <f>IF(N157="zníž. prenesená",J157,0)</f>
        <v>0</v>
      </c>
      <c r="BI157" s="180">
        <f>IF(N157="nulová",J157,0)</f>
        <v>0</v>
      </c>
      <c r="BJ157" s="15" t="s">
        <v>156</v>
      </c>
      <c r="BK157" s="180">
        <f>ROUND(I157*H157,2)</f>
        <v>1243.2000000000001</v>
      </c>
      <c r="BL157" s="15" t="s">
        <v>155</v>
      </c>
      <c r="BM157" s="179" t="s">
        <v>539</v>
      </c>
    </row>
    <row r="158" s="2" customFormat="1" ht="16.5" customHeight="1">
      <c r="A158" s="28"/>
      <c r="B158" s="167"/>
      <c r="C158" s="168" t="s">
        <v>249</v>
      </c>
      <c r="D158" s="168" t="s">
        <v>151</v>
      </c>
      <c r="E158" s="169" t="s">
        <v>540</v>
      </c>
      <c r="F158" s="170" t="s">
        <v>541</v>
      </c>
      <c r="G158" s="171" t="s">
        <v>368</v>
      </c>
      <c r="H158" s="172">
        <v>40</v>
      </c>
      <c r="I158" s="173">
        <v>3.5</v>
      </c>
      <c r="J158" s="173">
        <f>ROUND(I158*H158,2)</f>
        <v>140</v>
      </c>
      <c r="K158" s="174"/>
      <c r="L158" s="29"/>
      <c r="M158" s="175" t="s">
        <v>1</v>
      </c>
      <c r="N158" s="176" t="s">
        <v>39</v>
      </c>
      <c r="O158" s="177">
        <v>0</v>
      </c>
      <c r="P158" s="177">
        <f>O158*H158</f>
        <v>0</v>
      </c>
      <c r="Q158" s="177">
        <v>0</v>
      </c>
      <c r="R158" s="177">
        <f>Q158*H158</f>
        <v>0</v>
      </c>
      <c r="S158" s="177">
        <v>0</v>
      </c>
      <c r="T158" s="178">
        <f>S158*H158</f>
        <v>0</v>
      </c>
      <c r="U158" s="28"/>
      <c r="V158" s="28"/>
      <c r="W158" s="28"/>
      <c r="X158" s="28"/>
      <c r="Y158" s="28"/>
      <c r="Z158" s="28"/>
      <c r="AA158" s="28"/>
      <c r="AB158" s="28"/>
      <c r="AC158" s="28"/>
      <c r="AD158" s="28"/>
      <c r="AE158" s="28"/>
      <c r="AR158" s="179" t="s">
        <v>155</v>
      </c>
      <c r="AT158" s="179" t="s">
        <v>151</v>
      </c>
      <c r="AU158" s="179" t="s">
        <v>156</v>
      </c>
      <c r="AY158" s="15" t="s">
        <v>149</v>
      </c>
      <c r="BE158" s="180">
        <f>IF(N158="základná",J158,0)</f>
        <v>0</v>
      </c>
      <c r="BF158" s="180">
        <f>IF(N158="znížená",J158,0)</f>
        <v>140</v>
      </c>
      <c r="BG158" s="180">
        <f>IF(N158="zákl. prenesená",J158,0)</f>
        <v>0</v>
      </c>
      <c r="BH158" s="180">
        <f>IF(N158="zníž. prenesená",J158,0)</f>
        <v>0</v>
      </c>
      <c r="BI158" s="180">
        <f>IF(N158="nulová",J158,0)</f>
        <v>0</v>
      </c>
      <c r="BJ158" s="15" t="s">
        <v>156</v>
      </c>
      <c r="BK158" s="180">
        <f>ROUND(I158*H158,2)</f>
        <v>140</v>
      </c>
      <c r="BL158" s="15" t="s">
        <v>155</v>
      </c>
      <c r="BM158" s="179" t="s">
        <v>542</v>
      </c>
    </row>
    <row r="159" s="2" customFormat="1" ht="24.15" customHeight="1">
      <c r="A159" s="28"/>
      <c r="B159" s="167"/>
      <c r="C159" s="168" t="s">
        <v>300</v>
      </c>
      <c r="D159" s="168" t="s">
        <v>151</v>
      </c>
      <c r="E159" s="169" t="s">
        <v>543</v>
      </c>
      <c r="F159" s="170" t="s">
        <v>544</v>
      </c>
      <c r="G159" s="171" t="s">
        <v>545</v>
      </c>
      <c r="H159" s="172">
        <v>1</v>
      </c>
      <c r="I159" s="173">
        <v>19.260000000000002</v>
      </c>
      <c r="J159" s="173">
        <f>ROUND(I159*H159,2)</f>
        <v>19.260000000000002</v>
      </c>
      <c r="K159" s="174"/>
      <c r="L159" s="29"/>
      <c r="M159" s="175" t="s">
        <v>1</v>
      </c>
      <c r="N159" s="176" t="s">
        <v>39</v>
      </c>
      <c r="O159" s="177">
        <v>0</v>
      </c>
      <c r="P159" s="177">
        <f>O159*H159</f>
        <v>0</v>
      </c>
      <c r="Q159" s="177">
        <v>0</v>
      </c>
      <c r="R159" s="177">
        <f>Q159*H159</f>
        <v>0</v>
      </c>
      <c r="S159" s="177">
        <v>0</v>
      </c>
      <c r="T159" s="178">
        <f>S159*H159</f>
        <v>0</v>
      </c>
      <c r="U159" s="28"/>
      <c r="V159" s="28"/>
      <c r="W159" s="28"/>
      <c r="X159" s="28"/>
      <c r="Y159" s="28"/>
      <c r="Z159" s="28"/>
      <c r="AA159" s="28"/>
      <c r="AB159" s="28"/>
      <c r="AC159" s="28"/>
      <c r="AD159" s="28"/>
      <c r="AE159" s="28"/>
      <c r="AR159" s="179" t="s">
        <v>155</v>
      </c>
      <c r="AT159" s="179" t="s">
        <v>151</v>
      </c>
      <c r="AU159" s="179" t="s">
        <v>156</v>
      </c>
      <c r="AY159" s="15" t="s">
        <v>149</v>
      </c>
      <c r="BE159" s="180">
        <f>IF(N159="základná",J159,0)</f>
        <v>0</v>
      </c>
      <c r="BF159" s="180">
        <f>IF(N159="znížená",J159,0)</f>
        <v>19.260000000000002</v>
      </c>
      <c r="BG159" s="180">
        <f>IF(N159="zákl. prenesená",J159,0)</f>
        <v>0</v>
      </c>
      <c r="BH159" s="180">
        <f>IF(N159="zníž. prenesená",J159,0)</f>
        <v>0</v>
      </c>
      <c r="BI159" s="180">
        <f>IF(N159="nulová",J159,0)</f>
        <v>0</v>
      </c>
      <c r="BJ159" s="15" t="s">
        <v>156</v>
      </c>
      <c r="BK159" s="180">
        <f>ROUND(I159*H159,2)</f>
        <v>19.260000000000002</v>
      </c>
      <c r="BL159" s="15" t="s">
        <v>155</v>
      </c>
      <c r="BM159" s="179" t="s">
        <v>546</v>
      </c>
    </row>
    <row r="160" s="2" customFormat="1" ht="37.8" customHeight="1">
      <c r="A160" s="28"/>
      <c r="B160" s="167"/>
      <c r="C160" s="168" t="s">
        <v>253</v>
      </c>
      <c r="D160" s="168" t="s">
        <v>151</v>
      </c>
      <c r="E160" s="169" t="s">
        <v>547</v>
      </c>
      <c r="F160" s="170" t="s">
        <v>548</v>
      </c>
      <c r="G160" s="171" t="s">
        <v>545</v>
      </c>
      <c r="H160" s="172">
        <v>1</v>
      </c>
      <c r="I160" s="173">
        <v>86.25</v>
      </c>
      <c r="J160" s="173">
        <f>ROUND(I160*H160,2)</f>
        <v>86.25</v>
      </c>
      <c r="K160" s="174"/>
      <c r="L160" s="29"/>
      <c r="M160" s="175" t="s">
        <v>1</v>
      </c>
      <c r="N160" s="176" t="s">
        <v>39</v>
      </c>
      <c r="O160" s="177">
        <v>0</v>
      </c>
      <c r="P160" s="177">
        <f>O160*H160</f>
        <v>0</v>
      </c>
      <c r="Q160" s="177">
        <v>0</v>
      </c>
      <c r="R160" s="177">
        <f>Q160*H160</f>
        <v>0</v>
      </c>
      <c r="S160" s="177">
        <v>0</v>
      </c>
      <c r="T160" s="178">
        <f>S160*H160</f>
        <v>0</v>
      </c>
      <c r="U160" s="28"/>
      <c r="V160" s="28"/>
      <c r="W160" s="28"/>
      <c r="X160" s="28"/>
      <c r="Y160" s="28"/>
      <c r="Z160" s="28"/>
      <c r="AA160" s="28"/>
      <c r="AB160" s="28"/>
      <c r="AC160" s="28"/>
      <c r="AD160" s="28"/>
      <c r="AE160" s="28"/>
      <c r="AR160" s="179" t="s">
        <v>155</v>
      </c>
      <c r="AT160" s="179" t="s">
        <v>151</v>
      </c>
      <c r="AU160" s="179" t="s">
        <v>156</v>
      </c>
      <c r="AY160" s="15" t="s">
        <v>149</v>
      </c>
      <c r="BE160" s="180">
        <f>IF(N160="základná",J160,0)</f>
        <v>0</v>
      </c>
      <c r="BF160" s="180">
        <f>IF(N160="znížená",J160,0)</f>
        <v>86.25</v>
      </c>
      <c r="BG160" s="180">
        <f>IF(N160="zákl. prenesená",J160,0)</f>
        <v>0</v>
      </c>
      <c r="BH160" s="180">
        <f>IF(N160="zníž. prenesená",J160,0)</f>
        <v>0</v>
      </c>
      <c r="BI160" s="180">
        <f>IF(N160="nulová",J160,0)</f>
        <v>0</v>
      </c>
      <c r="BJ160" s="15" t="s">
        <v>156</v>
      </c>
      <c r="BK160" s="180">
        <f>ROUND(I160*H160,2)</f>
        <v>86.25</v>
      </c>
      <c r="BL160" s="15" t="s">
        <v>155</v>
      </c>
      <c r="BM160" s="179" t="s">
        <v>549</v>
      </c>
    </row>
    <row r="161" s="2" customFormat="1" ht="24.15" customHeight="1">
      <c r="A161" s="28"/>
      <c r="B161" s="167"/>
      <c r="C161" s="168" t="s">
        <v>307</v>
      </c>
      <c r="D161" s="168" t="s">
        <v>151</v>
      </c>
      <c r="E161" s="169" t="s">
        <v>550</v>
      </c>
      <c r="F161" s="170" t="s">
        <v>551</v>
      </c>
      <c r="G161" s="171" t="s">
        <v>269</v>
      </c>
      <c r="H161" s="172">
        <v>80</v>
      </c>
      <c r="I161" s="173">
        <v>3.6400000000000001</v>
      </c>
      <c r="J161" s="173">
        <f>ROUND(I161*H161,2)</f>
        <v>291.19999999999999</v>
      </c>
      <c r="K161" s="174"/>
      <c r="L161" s="29"/>
      <c r="M161" s="175" t="s">
        <v>1</v>
      </c>
      <c r="N161" s="176" t="s">
        <v>39</v>
      </c>
      <c r="O161" s="177">
        <v>0</v>
      </c>
      <c r="P161" s="177">
        <f>O161*H161</f>
        <v>0</v>
      </c>
      <c r="Q161" s="177">
        <v>0</v>
      </c>
      <c r="R161" s="177">
        <f>Q161*H161</f>
        <v>0</v>
      </c>
      <c r="S161" s="177">
        <v>0</v>
      </c>
      <c r="T161" s="178">
        <f>S161*H161</f>
        <v>0</v>
      </c>
      <c r="U161" s="28"/>
      <c r="V161" s="28"/>
      <c r="W161" s="28"/>
      <c r="X161" s="28"/>
      <c r="Y161" s="28"/>
      <c r="Z161" s="28"/>
      <c r="AA161" s="28"/>
      <c r="AB161" s="28"/>
      <c r="AC161" s="28"/>
      <c r="AD161" s="28"/>
      <c r="AE161" s="28"/>
      <c r="AR161" s="179" t="s">
        <v>155</v>
      </c>
      <c r="AT161" s="179" t="s">
        <v>151</v>
      </c>
      <c r="AU161" s="179" t="s">
        <v>156</v>
      </c>
      <c r="AY161" s="15" t="s">
        <v>149</v>
      </c>
      <c r="BE161" s="180">
        <f>IF(N161="základná",J161,0)</f>
        <v>0</v>
      </c>
      <c r="BF161" s="180">
        <f>IF(N161="znížená",J161,0)</f>
        <v>291.19999999999999</v>
      </c>
      <c r="BG161" s="180">
        <f>IF(N161="zákl. prenesená",J161,0)</f>
        <v>0</v>
      </c>
      <c r="BH161" s="180">
        <f>IF(N161="zníž. prenesená",J161,0)</f>
        <v>0</v>
      </c>
      <c r="BI161" s="180">
        <f>IF(N161="nulová",J161,0)</f>
        <v>0</v>
      </c>
      <c r="BJ161" s="15" t="s">
        <v>156</v>
      </c>
      <c r="BK161" s="180">
        <f>ROUND(I161*H161,2)</f>
        <v>291.19999999999999</v>
      </c>
      <c r="BL161" s="15" t="s">
        <v>155</v>
      </c>
      <c r="BM161" s="179" t="s">
        <v>552</v>
      </c>
    </row>
    <row r="162" s="2" customFormat="1" ht="24.15" customHeight="1">
      <c r="A162" s="28"/>
      <c r="B162" s="167"/>
      <c r="C162" s="168" t="s">
        <v>258</v>
      </c>
      <c r="D162" s="168" t="s">
        <v>151</v>
      </c>
      <c r="E162" s="169" t="s">
        <v>553</v>
      </c>
      <c r="F162" s="170" t="s">
        <v>554</v>
      </c>
      <c r="G162" s="171" t="s">
        <v>197</v>
      </c>
      <c r="H162" s="172">
        <v>0.080000000000000002</v>
      </c>
      <c r="I162" s="173">
        <v>3637.5</v>
      </c>
      <c r="J162" s="173">
        <f>ROUND(I162*H162,2)</f>
        <v>291</v>
      </c>
      <c r="K162" s="174"/>
      <c r="L162" s="29"/>
      <c r="M162" s="175" t="s">
        <v>1</v>
      </c>
      <c r="N162" s="176" t="s">
        <v>39</v>
      </c>
      <c r="O162" s="177">
        <v>0</v>
      </c>
      <c r="P162" s="177">
        <f>O162*H162</f>
        <v>0</v>
      </c>
      <c r="Q162" s="177">
        <v>0</v>
      </c>
      <c r="R162" s="177">
        <f>Q162*H162</f>
        <v>0</v>
      </c>
      <c r="S162" s="177">
        <v>0</v>
      </c>
      <c r="T162" s="178">
        <f>S162*H162</f>
        <v>0</v>
      </c>
      <c r="U162" s="28"/>
      <c r="V162" s="28"/>
      <c r="W162" s="28"/>
      <c r="X162" s="28"/>
      <c r="Y162" s="28"/>
      <c r="Z162" s="28"/>
      <c r="AA162" s="28"/>
      <c r="AB162" s="28"/>
      <c r="AC162" s="28"/>
      <c r="AD162" s="28"/>
      <c r="AE162" s="28"/>
      <c r="AR162" s="179" t="s">
        <v>155</v>
      </c>
      <c r="AT162" s="179" t="s">
        <v>151</v>
      </c>
      <c r="AU162" s="179" t="s">
        <v>156</v>
      </c>
      <c r="AY162" s="15" t="s">
        <v>149</v>
      </c>
      <c r="BE162" s="180">
        <f>IF(N162="základná",J162,0)</f>
        <v>0</v>
      </c>
      <c r="BF162" s="180">
        <f>IF(N162="znížená",J162,0)</f>
        <v>291</v>
      </c>
      <c r="BG162" s="180">
        <f>IF(N162="zákl. prenesená",J162,0)</f>
        <v>0</v>
      </c>
      <c r="BH162" s="180">
        <f>IF(N162="zníž. prenesená",J162,0)</f>
        <v>0</v>
      </c>
      <c r="BI162" s="180">
        <f>IF(N162="nulová",J162,0)</f>
        <v>0</v>
      </c>
      <c r="BJ162" s="15" t="s">
        <v>156</v>
      </c>
      <c r="BK162" s="180">
        <f>ROUND(I162*H162,2)</f>
        <v>291</v>
      </c>
      <c r="BL162" s="15" t="s">
        <v>155</v>
      </c>
      <c r="BM162" s="179" t="s">
        <v>555</v>
      </c>
    </row>
    <row r="163" s="2" customFormat="1" ht="24.15" customHeight="1">
      <c r="A163" s="28"/>
      <c r="B163" s="167"/>
      <c r="C163" s="168" t="s">
        <v>314</v>
      </c>
      <c r="D163" s="168" t="s">
        <v>151</v>
      </c>
      <c r="E163" s="169" t="s">
        <v>556</v>
      </c>
      <c r="F163" s="170" t="s">
        <v>557</v>
      </c>
      <c r="G163" s="171" t="s">
        <v>154</v>
      </c>
      <c r="H163" s="172">
        <v>0.10000000000000001</v>
      </c>
      <c r="I163" s="173">
        <v>69.650000000000006</v>
      </c>
      <c r="J163" s="173">
        <f>ROUND(I163*H163,2)</f>
        <v>6.9699999999999998</v>
      </c>
      <c r="K163" s="174"/>
      <c r="L163" s="29"/>
      <c r="M163" s="175" t="s">
        <v>1</v>
      </c>
      <c r="N163" s="176" t="s">
        <v>39</v>
      </c>
      <c r="O163" s="177">
        <v>0</v>
      </c>
      <c r="P163" s="177">
        <f>O163*H163</f>
        <v>0</v>
      </c>
      <c r="Q163" s="177">
        <v>0</v>
      </c>
      <c r="R163" s="177">
        <f>Q163*H163</f>
        <v>0</v>
      </c>
      <c r="S163" s="177">
        <v>0</v>
      </c>
      <c r="T163" s="178">
        <f>S163*H163</f>
        <v>0</v>
      </c>
      <c r="U163" s="28"/>
      <c r="V163" s="28"/>
      <c r="W163" s="28"/>
      <c r="X163" s="28"/>
      <c r="Y163" s="28"/>
      <c r="Z163" s="28"/>
      <c r="AA163" s="28"/>
      <c r="AB163" s="28"/>
      <c r="AC163" s="28"/>
      <c r="AD163" s="28"/>
      <c r="AE163" s="28"/>
      <c r="AR163" s="179" t="s">
        <v>155</v>
      </c>
      <c r="AT163" s="179" t="s">
        <v>151</v>
      </c>
      <c r="AU163" s="179" t="s">
        <v>156</v>
      </c>
      <c r="AY163" s="15" t="s">
        <v>149</v>
      </c>
      <c r="BE163" s="180">
        <f>IF(N163="základná",J163,0)</f>
        <v>0</v>
      </c>
      <c r="BF163" s="180">
        <f>IF(N163="znížená",J163,0)</f>
        <v>6.9699999999999998</v>
      </c>
      <c r="BG163" s="180">
        <f>IF(N163="zákl. prenesená",J163,0)</f>
        <v>0</v>
      </c>
      <c r="BH163" s="180">
        <f>IF(N163="zníž. prenesená",J163,0)</f>
        <v>0</v>
      </c>
      <c r="BI163" s="180">
        <f>IF(N163="nulová",J163,0)</f>
        <v>0</v>
      </c>
      <c r="BJ163" s="15" t="s">
        <v>156</v>
      </c>
      <c r="BK163" s="180">
        <f>ROUND(I163*H163,2)</f>
        <v>6.9699999999999998</v>
      </c>
      <c r="BL163" s="15" t="s">
        <v>155</v>
      </c>
      <c r="BM163" s="179" t="s">
        <v>558</v>
      </c>
    </row>
    <row r="164" s="2" customFormat="1" ht="21.75" customHeight="1">
      <c r="A164" s="28"/>
      <c r="B164" s="167"/>
      <c r="C164" s="168" t="s">
        <v>150</v>
      </c>
      <c r="D164" s="168" t="s">
        <v>151</v>
      </c>
      <c r="E164" s="169" t="s">
        <v>559</v>
      </c>
      <c r="F164" s="170" t="s">
        <v>560</v>
      </c>
      <c r="G164" s="171" t="s">
        <v>368</v>
      </c>
      <c r="H164" s="172">
        <v>2</v>
      </c>
      <c r="I164" s="173">
        <v>15.48</v>
      </c>
      <c r="J164" s="173">
        <f>ROUND(I164*H164,2)</f>
        <v>30.960000000000001</v>
      </c>
      <c r="K164" s="174"/>
      <c r="L164" s="29"/>
      <c r="M164" s="175" t="s">
        <v>1</v>
      </c>
      <c r="N164" s="176" t="s">
        <v>39</v>
      </c>
      <c r="O164" s="177">
        <v>0</v>
      </c>
      <c r="P164" s="177">
        <f>O164*H164</f>
        <v>0</v>
      </c>
      <c r="Q164" s="177">
        <v>0</v>
      </c>
      <c r="R164" s="177">
        <f>Q164*H164</f>
        <v>0</v>
      </c>
      <c r="S164" s="177">
        <v>0</v>
      </c>
      <c r="T164" s="178">
        <f>S164*H164</f>
        <v>0</v>
      </c>
      <c r="U164" s="28"/>
      <c r="V164" s="28"/>
      <c r="W164" s="28"/>
      <c r="X164" s="28"/>
      <c r="Y164" s="28"/>
      <c r="Z164" s="28"/>
      <c r="AA164" s="28"/>
      <c r="AB164" s="28"/>
      <c r="AC164" s="28"/>
      <c r="AD164" s="28"/>
      <c r="AE164" s="28"/>
      <c r="AR164" s="179" t="s">
        <v>155</v>
      </c>
      <c r="AT164" s="179" t="s">
        <v>151</v>
      </c>
      <c r="AU164" s="179" t="s">
        <v>156</v>
      </c>
      <c r="AY164" s="15" t="s">
        <v>149</v>
      </c>
      <c r="BE164" s="180">
        <f>IF(N164="základná",J164,0)</f>
        <v>0</v>
      </c>
      <c r="BF164" s="180">
        <f>IF(N164="znížená",J164,0)</f>
        <v>30.960000000000001</v>
      </c>
      <c r="BG164" s="180">
        <f>IF(N164="zákl. prenesená",J164,0)</f>
        <v>0</v>
      </c>
      <c r="BH164" s="180">
        <f>IF(N164="zníž. prenesená",J164,0)</f>
        <v>0</v>
      </c>
      <c r="BI164" s="180">
        <f>IF(N164="nulová",J164,0)</f>
        <v>0</v>
      </c>
      <c r="BJ164" s="15" t="s">
        <v>156</v>
      </c>
      <c r="BK164" s="180">
        <f>ROUND(I164*H164,2)</f>
        <v>30.960000000000001</v>
      </c>
      <c r="BL164" s="15" t="s">
        <v>155</v>
      </c>
      <c r="BM164" s="179" t="s">
        <v>561</v>
      </c>
    </row>
    <row r="165" s="2" customFormat="1" ht="16.5" customHeight="1">
      <c r="A165" s="28"/>
      <c r="B165" s="167"/>
      <c r="C165" s="168" t="s">
        <v>158</v>
      </c>
      <c r="D165" s="168" t="s">
        <v>151</v>
      </c>
      <c r="E165" s="169" t="s">
        <v>562</v>
      </c>
      <c r="F165" s="170" t="s">
        <v>563</v>
      </c>
      <c r="G165" s="171" t="s">
        <v>368</v>
      </c>
      <c r="H165" s="172">
        <v>3</v>
      </c>
      <c r="I165" s="173">
        <v>0.69999999999999996</v>
      </c>
      <c r="J165" s="173">
        <f>ROUND(I165*H165,2)</f>
        <v>2.1000000000000001</v>
      </c>
      <c r="K165" s="174"/>
      <c r="L165" s="29"/>
      <c r="M165" s="175" t="s">
        <v>1</v>
      </c>
      <c r="N165" s="176" t="s">
        <v>39</v>
      </c>
      <c r="O165" s="177">
        <v>0</v>
      </c>
      <c r="P165" s="177">
        <f>O165*H165</f>
        <v>0</v>
      </c>
      <c r="Q165" s="177">
        <v>0</v>
      </c>
      <c r="R165" s="177">
        <f>Q165*H165</f>
        <v>0</v>
      </c>
      <c r="S165" s="177">
        <v>0</v>
      </c>
      <c r="T165" s="178">
        <f>S165*H165</f>
        <v>0</v>
      </c>
      <c r="U165" s="28"/>
      <c r="V165" s="28"/>
      <c r="W165" s="28"/>
      <c r="X165" s="28"/>
      <c r="Y165" s="28"/>
      <c r="Z165" s="28"/>
      <c r="AA165" s="28"/>
      <c r="AB165" s="28"/>
      <c r="AC165" s="28"/>
      <c r="AD165" s="28"/>
      <c r="AE165" s="28"/>
      <c r="AR165" s="179" t="s">
        <v>155</v>
      </c>
      <c r="AT165" s="179" t="s">
        <v>151</v>
      </c>
      <c r="AU165" s="179" t="s">
        <v>156</v>
      </c>
      <c r="AY165" s="15" t="s">
        <v>149</v>
      </c>
      <c r="BE165" s="180">
        <f>IF(N165="základná",J165,0)</f>
        <v>0</v>
      </c>
      <c r="BF165" s="180">
        <f>IF(N165="znížená",J165,0)</f>
        <v>2.1000000000000001</v>
      </c>
      <c r="BG165" s="180">
        <f>IF(N165="zákl. prenesená",J165,0)</f>
        <v>0</v>
      </c>
      <c r="BH165" s="180">
        <f>IF(N165="zníž. prenesená",J165,0)</f>
        <v>0</v>
      </c>
      <c r="BI165" s="180">
        <f>IF(N165="nulová",J165,0)</f>
        <v>0</v>
      </c>
      <c r="BJ165" s="15" t="s">
        <v>156</v>
      </c>
      <c r="BK165" s="180">
        <f>ROUND(I165*H165,2)</f>
        <v>2.1000000000000001</v>
      </c>
      <c r="BL165" s="15" t="s">
        <v>155</v>
      </c>
      <c r="BM165" s="179" t="s">
        <v>564</v>
      </c>
    </row>
    <row r="166" s="2" customFormat="1" ht="16.5" customHeight="1">
      <c r="A166" s="28"/>
      <c r="B166" s="167"/>
      <c r="C166" s="168" t="s">
        <v>163</v>
      </c>
      <c r="D166" s="168" t="s">
        <v>151</v>
      </c>
      <c r="E166" s="169" t="s">
        <v>565</v>
      </c>
      <c r="F166" s="170" t="s">
        <v>566</v>
      </c>
      <c r="G166" s="171" t="s">
        <v>368</v>
      </c>
      <c r="H166" s="172">
        <v>3</v>
      </c>
      <c r="I166" s="173">
        <v>3.8700000000000001</v>
      </c>
      <c r="J166" s="173">
        <f>ROUND(I166*H166,2)</f>
        <v>11.609999999999999</v>
      </c>
      <c r="K166" s="174"/>
      <c r="L166" s="29"/>
      <c r="M166" s="175" t="s">
        <v>1</v>
      </c>
      <c r="N166" s="176" t="s">
        <v>39</v>
      </c>
      <c r="O166" s="177">
        <v>0</v>
      </c>
      <c r="P166" s="177">
        <f>O166*H166</f>
        <v>0</v>
      </c>
      <c r="Q166" s="177">
        <v>0</v>
      </c>
      <c r="R166" s="177">
        <f>Q166*H166</f>
        <v>0</v>
      </c>
      <c r="S166" s="177">
        <v>0</v>
      </c>
      <c r="T166" s="178">
        <f>S166*H166</f>
        <v>0</v>
      </c>
      <c r="U166" s="28"/>
      <c r="V166" s="28"/>
      <c r="W166" s="28"/>
      <c r="X166" s="28"/>
      <c r="Y166" s="28"/>
      <c r="Z166" s="28"/>
      <c r="AA166" s="28"/>
      <c r="AB166" s="28"/>
      <c r="AC166" s="28"/>
      <c r="AD166" s="28"/>
      <c r="AE166" s="28"/>
      <c r="AR166" s="179" t="s">
        <v>155</v>
      </c>
      <c r="AT166" s="179" t="s">
        <v>151</v>
      </c>
      <c r="AU166" s="179" t="s">
        <v>156</v>
      </c>
      <c r="AY166" s="15" t="s">
        <v>149</v>
      </c>
      <c r="BE166" s="180">
        <f>IF(N166="základná",J166,0)</f>
        <v>0</v>
      </c>
      <c r="BF166" s="180">
        <f>IF(N166="znížená",J166,0)</f>
        <v>11.609999999999999</v>
      </c>
      <c r="BG166" s="180">
        <f>IF(N166="zákl. prenesená",J166,0)</f>
        <v>0</v>
      </c>
      <c r="BH166" s="180">
        <f>IF(N166="zníž. prenesená",J166,0)</f>
        <v>0</v>
      </c>
      <c r="BI166" s="180">
        <f>IF(N166="nulová",J166,0)</f>
        <v>0</v>
      </c>
      <c r="BJ166" s="15" t="s">
        <v>156</v>
      </c>
      <c r="BK166" s="180">
        <f>ROUND(I166*H166,2)</f>
        <v>11.609999999999999</v>
      </c>
      <c r="BL166" s="15" t="s">
        <v>155</v>
      </c>
      <c r="BM166" s="179" t="s">
        <v>567</v>
      </c>
    </row>
    <row r="167" s="2" customFormat="1" ht="21.75" customHeight="1">
      <c r="A167" s="28"/>
      <c r="B167" s="167"/>
      <c r="C167" s="168" t="s">
        <v>168</v>
      </c>
      <c r="D167" s="168" t="s">
        <v>151</v>
      </c>
      <c r="E167" s="169" t="s">
        <v>568</v>
      </c>
      <c r="F167" s="170" t="s">
        <v>569</v>
      </c>
      <c r="G167" s="171" t="s">
        <v>368</v>
      </c>
      <c r="H167" s="172">
        <v>48</v>
      </c>
      <c r="I167" s="173">
        <v>1.6699999999999999</v>
      </c>
      <c r="J167" s="173">
        <f>ROUND(I167*H167,2)</f>
        <v>80.159999999999997</v>
      </c>
      <c r="K167" s="174"/>
      <c r="L167" s="29"/>
      <c r="M167" s="175" t="s">
        <v>1</v>
      </c>
      <c r="N167" s="176" t="s">
        <v>39</v>
      </c>
      <c r="O167" s="177">
        <v>0</v>
      </c>
      <c r="P167" s="177">
        <f>O167*H167</f>
        <v>0</v>
      </c>
      <c r="Q167" s="177">
        <v>0</v>
      </c>
      <c r="R167" s="177">
        <f>Q167*H167</f>
        <v>0</v>
      </c>
      <c r="S167" s="177">
        <v>0</v>
      </c>
      <c r="T167" s="178">
        <f>S167*H167</f>
        <v>0</v>
      </c>
      <c r="U167" s="28"/>
      <c r="V167" s="28"/>
      <c r="W167" s="28"/>
      <c r="X167" s="28"/>
      <c r="Y167" s="28"/>
      <c r="Z167" s="28"/>
      <c r="AA167" s="28"/>
      <c r="AB167" s="28"/>
      <c r="AC167" s="28"/>
      <c r="AD167" s="28"/>
      <c r="AE167" s="28"/>
      <c r="AR167" s="179" t="s">
        <v>155</v>
      </c>
      <c r="AT167" s="179" t="s">
        <v>151</v>
      </c>
      <c r="AU167" s="179" t="s">
        <v>156</v>
      </c>
      <c r="AY167" s="15" t="s">
        <v>149</v>
      </c>
      <c r="BE167" s="180">
        <f>IF(N167="základná",J167,0)</f>
        <v>0</v>
      </c>
      <c r="BF167" s="180">
        <f>IF(N167="znížená",J167,0)</f>
        <v>80.159999999999997</v>
      </c>
      <c r="BG167" s="180">
        <f>IF(N167="zákl. prenesená",J167,0)</f>
        <v>0</v>
      </c>
      <c r="BH167" s="180">
        <f>IF(N167="zníž. prenesená",J167,0)</f>
        <v>0</v>
      </c>
      <c r="BI167" s="180">
        <f>IF(N167="nulová",J167,0)</f>
        <v>0</v>
      </c>
      <c r="BJ167" s="15" t="s">
        <v>156</v>
      </c>
      <c r="BK167" s="180">
        <f>ROUND(I167*H167,2)</f>
        <v>80.159999999999997</v>
      </c>
      <c r="BL167" s="15" t="s">
        <v>155</v>
      </c>
      <c r="BM167" s="179" t="s">
        <v>570</v>
      </c>
    </row>
    <row r="168" s="2" customFormat="1" ht="21.75" customHeight="1">
      <c r="A168" s="28"/>
      <c r="B168" s="167"/>
      <c r="C168" s="168" t="s">
        <v>172</v>
      </c>
      <c r="D168" s="168" t="s">
        <v>151</v>
      </c>
      <c r="E168" s="169" t="s">
        <v>571</v>
      </c>
      <c r="F168" s="170" t="s">
        <v>572</v>
      </c>
      <c r="G168" s="171" t="s">
        <v>368</v>
      </c>
      <c r="H168" s="172">
        <v>20</v>
      </c>
      <c r="I168" s="173">
        <v>1.6699999999999999</v>
      </c>
      <c r="J168" s="173">
        <f>ROUND(I168*H168,2)</f>
        <v>33.399999999999999</v>
      </c>
      <c r="K168" s="174"/>
      <c r="L168" s="29"/>
      <c r="M168" s="175" t="s">
        <v>1</v>
      </c>
      <c r="N168" s="176" t="s">
        <v>39</v>
      </c>
      <c r="O168" s="177">
        <v>0</v>
      </c>
      <c r="P168" s="177">
        <f>O168*H168</f>
        <v>0</v>
      </c>
      <c r="Q168" s="177">
        <v>0</v>
      </c>
      <c r="R168" s="177">
        <f>Q168*H168</f>
        <v>0</v>
      </c>
      <c r="S168" s="177">
        <v>0</v>
      </c>
      <c r="T168" s="178">
        <f>S168*H168</f>
        <v>0</v>
      </c>
      <c r="U168" s="28"/>
      <c r="V168" s="28"/>
      <c r="W168" s="28"/>
      <c r="X168" s="28"/>
      <c r="Y168" s="28"/>
      <c r="Z168" s="28"/>
      <c r="AA168" s="28"/>
      <c r="AB168" s="28"/>
      <c r="AC168" s="28"/>
      <c r="AD168" s="28"/>
      <c r="AE168" s="28"/>
      <c r="AR168" s="179" t="s">
        <v>155</v>
      </c>
      <c r="AT168" s="179" t="s">
        <v>151</v>
      </c>
      <c r="AU168" s="179" t="s">
        <v>156</v>
      </c>
      <c r="AY168" s="15" t="s">
        <v>149</v>
      </c>
      <c r="BE168" s="180">
        <f>IF(N168="základná",J168,0)</f>
        <v>0</v>
      </c>
      <c r="BF168" s="180">
        <f>IF(N168="znížená",J168,0)</f>
        <v>33.399999999999999</v>
      </c>
      <c r="BG168" s="180">
        <f>IF(N168="zákl. prenesená",J168,0)</f>
        <v>0</v>
      </c>
      <c r="BH168" s="180">
        <f>IF(N168="zníž. prenesená",J168,0)</f>
        <v>0</v>
      </c>
      <c r="BI168" s="180">
        <f>IF(N168="nulová",J168,0)</f>
        <v>0</v>
      </c>
      <c r="BJ168" s="15" t="s">
        <v>156</v>
      </c>
      <c r="BK168" s="180">
        <f>ROUND(I168*H168,2)</f>
        <v>33.399999999999999</v>
      </c>
      <c r="BL168" s="15" t="s">
        <v>155</v>
      </c>
      <c r="BM168" s="179" t="s">
        <v>573</v>
      </c>
    </row>
    <row r="169" s="2" customFormat="1" ht="21.75" customHeight="1">
      <c r="A169" s="28"/>
      <c r="B169" s="167"/>
      <c r="C169" s="168" t="s">
        <v>184</v>
      </c>
      <c r="D169" s="168" t="s">
        <v>151</v>
      </c>
      <c r="E169" s="169" t="s">
        <v>574</v>
      </c>
      <c r="F169" s="170" t="s">
        <v>575</v>
      </c>
      <c r="G169" s="171" t="s">
        <v>368</v>
      </c>
      <c r="H169" s="172">
        <v>10</v>
      </c>
      <c r="I169" s="173">
        <v>2.0899999999999999</v>
      </c>
      <c r="J169" s="173">
        <f>ROUND(I169*H169,2)</f>
        <v>20.899999999999999</v>
      </c>
      <c r="K169" s="174"/>
      <c r="L169" s="29"/>
      <c r="M169" s="175" t="s">
        <v>1</v>
      </c>
      <c r="N169" s="176" t="s">
        <v>39</v>
      </c>
      <c r="O169" s="177">
        <v>0</v>
      </c>
      <c r="P169" s="177">
        <f>O169*H169</f>
        <v>0</v>
      </c>
      <c r="Q169" s="177">
        <v>0</v>
      </c>
      <c r="R169" s="177">
        <f>Q169*H169</f>
        <v>0</v>
      </c>
      <c r="S169" s="177">
        <v>0</v>
      </c>
      <c r="T169" s="178">
        <f>S169*H169</f>
        <v>0</v>
      </c>
      <c r="U169" s="28"/>
      <c r="V169" s="28"/>
      <c r="W169" s="28"/>
      <c r="X169" s="28"/>
      <c r="Y169" s="28"/>
      <c r="Z169" s="28"/>
      <c r="AA169" s="28"/>
      <c r="AB169" s="28"/>
      <c r="AC169" s="28"/>
      <c r="AD169" s="28"/>
      <c r="AE169" s="28"/>
      <c r="AR169" s="179" t="s">
        <v>155</v>
      </c>
      <c r="AT169" s="179" t="s">
        <v>151</v>
      </c>
      <c r="AU169" s="179" t="s">
        <v>156</v>
      </c>
      <c r="AY169" s="15" t="s">
        <v>149</v>
      </c>
      <c r="BE169" s="180">
        <f>IF(N169="základná",J169,0)</f>
        <v>0</v>
      </c>
      <c r="BF169" s="180">
        <f>IF(N169="znížená",J169,0)</f>
        <v>20.899999999999999</v>
      </c>
      <c r="BG169" s="180">
        <f>IF(N169="zákl. prenesená",J169,0)</f>
        <v>0</v>
      </c>
      <c r="BH169" s="180">
        <f>IF(N169="zníž. prenesená",J169,0)</f>
        <v>0</v>
      </c>
      <c r="BI169" s="180">
        <f>IF(N169="nulová",J169,0)</f>
        <v>0</v>
      </c>
      <c r="BJ169" s="15" t="s">
        <v>156</v>
      </c>
      <c r="BK169" s="180">
        <f>ROUND(I169*H169,2)</f>
        <v>20.899999999999999</v>
      </c>
      <c r="BL169" s="15" t="s">
        <v>155</v>
      </c>
      <c r="BM169" s="179" t="s">
        <v>576</v>
      </c>
    </row>
    <row r="170" s="2" customFormat="1" ht="21.75" customHeight="1">
      <c r="A170" s="28"/>
      <c r="B170" s="167"/>
      <c r="C170" s="168" t="s">
        <v>176</v>
      </c>
      <c r="D170" s="168" t="s">
        <v>151</v>
      </c>
      <c r="E170" s="169" t="s">
        <v>577</v>
      </c>
      <c r="F170" s="170" t="s">
        <v>578</v>
      </c>
      <c r="G170" s="171" t="s">
        <v>368</v>
      </c>
      <c r="H170" s="172">
        <v>2</v>
      </c>
      <c r="I170" s="173">
        <v>2.0899999999999999</v>
      </c>
      <c r="J170" s="173">
        <f>ROUND(I170*H170,2)</f>
        <v>4.1799999999999997</v>
      </c>
      <c r="K170" s="174"/>
      <c r="L170" s="29"/>
      <c r="M170" s="175" t="s">
        <v>1</v>
      </c>
      <c r="N170" s="176" t="s">
        <v>39</v>
      </c>
      <c r="O170" s="177">
        <v>0</v>
      </c>
      <c r="P170" s="177">
        <f>O170*H170</f>
        <v>0</v>
      </c>
      <c r="Q170" s="177">
        <v>0</v>
      </c>
      <c r="R170" s="177">
        <f>Q170*H170</f>
        <v>0</v>
      </c>
      <c r="S170" s="177">
        <v>0</v>
      </c>
      <c r="T170" s="178">
        <f>S170*H170</f>
        <v>0</v>
      </c>
      <c r="U170" s="28"/>
      <c r="V170" s="28"/>
      <c r="W170" s="28"/>
      <c r="X170" s="28"/>
      <c r="Y170" s="28"/>
      <c r="Z170" s="28"/>
      <c r="AA170" s="28"/>
      <c r="AB170" s="28"/>
      <c r="AC170" s="28"/>
      <c r="AD170" s="28"/>
      <c r="AE170" s="28"/>
      <c r="AR170" s="179" t="s">
        <v>155</v>
      </c>
      <c r="AT170" s="179" t="s">
        <v>151</v>
      </c>
      <c r="AU170" s="179" t="s">
        <v>156</v>
      </c>
      <c r="AY170" s="15" t="s">
        <v>149</v>
      </c>
      <c r="BE170" s="180">
        <f>IF(N170="základná",J170,0)</f>
        <v>0</v>
      </c>
      <c r="BF170" s="180">
        <f>IF(N170="znížená",J170,0)</f>
        <v>4.1799999999999997</v>
      </c>
      <c r="BG170" s="180">
        <f>IF(N170="zákl. prenesená",J170,0)</f>
        <v>0</v>
      </c>
      <c r="BH170" s="180">
        <f>IF(N170="zníž. prenesená",J170,0)</f>
        <v>0</v>
      </c>
      <c r="BI170" s="180">
        <f>IF(N170="nulová",J170,0)</f>
        <v>0</v>
      </c>
      <c r="BJ170" s="15" t="s">
        <v>156</v>
      </c>
      <c r="BK170" s="180">
        <f>ROUND(I170*H170,2)</f>
        <v>4.1799999999999997</v>
      </c>
      <c r="BL170" s="15" t="s">
        <v>155</v>
      </c>
      <c r="BM170" s="179" t="s">
        <v>579</v>
      </c>
    </row>
    <row r="171" s="2" customFormat="1" ht="21.75" customHeight="1">
      <c r="A171" s="28"/>
      <c r="B171" s="167"/>
      <c r="C171" s="168" t="s">
        <v>180</v>
      </c>
      <c r="D171" s="168" t="s">
        <v>151</v>
      </c>
      <c r="E171" s="169" t="s">
        <v>580</v>
      </c>
      <c r="F171" s="170" t="s">
        <v>581</v>
      </c>
      <c r="G171" s="171" t="s">
        <v>368</v>
      </c>
      <c r="H171" s="172">
        <v>6</v>
      </c>
      <c r="I171" s="173">
        <v>2.7799999999999998</v>
      </c>
      <c r="J171" s="173">
        <f>ROUND(I171*H171,2)</f>
        <v>16.68</v>
      </c>
      <c r="K171" s="174"/>
      <c r="L171" s="29"/>
      <c r="M171" s="175" t="s">
        <v>1</v>
      </c>
      <c r="N171" s="176" t="s">
        <v>39</v>
      </c>
      <c r="O171" s="177">
        <v>0</v>
      </c>
      <c r="P171" s="177">
        <f>O171*H171</f>
        <v>0</v>
      </c>
      <c r="Q171" s="177">
        <v>0</v>
      </c>
      <c r="R171" s="177">
        <f>Q171*H171</f>
        <v>0</v>
      </c>
      <c r="S171" s="177">
        <v>0</v>
      </c>
      <c r="T171" s="178">
        <f>S171*H171</f>
        <v>0</v>
      </c>
      <c r="U171" s="28"/>
      <c r="V171" s="28"/>
      <c r="W171" s="28"/>
      <c r="X171" s="28"/>
      <c r="Y171" s="28"/>
      <c r="Z171" s="28"/>
      <c r="AA171" s="28"/>
      <c r="AB171" s="28"/>
      <c r="AC171" s="28"/>
      <c r="AD171" s="28"/>
      <c r="AE171" s="28"/>
      <c r="AR171" s="179" t="s">
        <v>155</v>
      </c>
      <c r="AT171" s="179" t="s">
        <v>151</v>
      </c>
      <c r="AU171" s="179" t="s">
        <v>156</v>
      </c>
      <c r="AY171" s="15" t="s">
        <v>149</v>
      </c>
      <c r="BE171" s="180">
        <f>IF(N171="základná",J171,0)</f>
        <v>0</v>
      </c>
      <c r="BF171" s="180">
        <f>IF(N171="znížená",J171,0)</f>
        <v>16.68</v>
      </c>
      <c r="BG171" s="180">
        <f>IF(N171="zákl. prenesená",J171,0)</f>
        <v>0</v>
      </c>
      <c r="BH171" s="180">
        <f>IF(N171="zníž. prenesená",J171,0)</f>
        <v>0</v>
      </c>
      <c r="BI171" s="180">
        <f>IF(N171="nulová",J171,0)</f>
        <v>0</v>
      </c>
      <c r="BJ171" s="15" t="s">
        <v>156</v>
      </c>
      <c r="BK171" s="180">
        <f>ROUND(I171*H171,2)</f>
        <v>16.68</v>
      </c>
      <c r="BL171" s="15" t="s">
        <v>155</v>
      </c>
      <c r="BM171" s="179" t="s">
        <v>582</v>
      </c>
    </row>
    <row r="172" s="2" customFormat="1" ht="16.5" customHeight="1">
      <c r="A172" s="28"/>
      <c r="B172" s="167"/>
      <c r="C172" s="168" t="s">
        <v>381</v>
      </c>
      <c r="D172" s="168" t="s">
        <v>151</v>
      </c>
      <c r="E172" s="169" t="s">
        <v>583</v>
      </c>
      <c r="F172" s="170" t="s">
        <v>584</v>
      </c>
      <c r="G172" s="171" t="s">
        <v>368</v>
      </c>
      <c r="H172" s="172">
        <v>8</v>
      </c>
      <c r="I172" s="173">
        <v>11.15</v>
      </c>
      <c r="J172" s="173">
        <f>ROUND(I172*H172,2)</f>
        <v>89.200000000000003</v>
      </c>
      <c r="K172" s="174"/>
      <c r="L172" s="29"/>
      <c r="M172" s="175" t="s">
        <v>1</v>
      </c>
      <c r="N172" s="176" t="s">
        <v>39</v>
      </c>
      <c r="O172" s="177">
        <v>0</v>
      </c>
      <c r="P172" s="177">
        <f>O172*H172</f>
        <v>0</v>
      </c>
      <c r="Q172" s="177">
        <v>0</v>
      </c>
      <c r="R172" s="177">
        <f>Q172*H172</f>
        <v>0</v>
      </c>
      <c r="S172" s="177">
        <v>0</v>
      </c>
      <c r="T172" s="178">
        <f>S172*H172</f>
        <v>0</v>
      </c>
      <c r="U172" s="28"/>
      <c r="V172" s="28"/>
      <c r="W172" s="28"/>
      <c r="X172" s="28"/>
      <c r="Y172" s="28"/>
      <c r="Z172" s="28"/>
      <c r="AA172" s="28"/>
      <c r="AB172" s="28"/>
      <c r="AC172" s="28"/>
      <c r="AD172" s="28"/>
      <c r="AE172" s="28"/>
      <c r="AR172" s="179" t="s">
        <v>155</v>
      </c>
      <c r="AT172" s="179" t="s">
        <v>151</v>
      </c>
      <c r="AU172" s="179" t="s">
        <v>156</v>
      </c>
      <c r="AY172" s="15" t="s">
        <v>149</v>
      </c>
      <c r="BE172" s="180">
        <f>IF(N172="základná",J172,0)</f>
        <v>0</v>
      </c>
      <c r="BF172" s="180">
        <f>IF(N172="znížená",J172,0)</f>
        <v>89.200000000000003</v>
      </c>
      <c r="BG172" s="180">
        <f>IF(N172="zákl. prenesená",J172,0)</f>
        <v>0</v>
      </c>
      <c r="BH172" s="180">
        <f>IF(N172="zníž. prenesená",J172,0)</f>
        <v>0</v>
      </c>
      <c r="BI172" s="180">
        <f>IF(N172="nulová",J172,0)</f>
        <v>0</v>
      </c>
      <c r="BJ172" s="15" t="s">
        <v>156</v>
      </c>
      <c r="BK172" s="180">
        <f>ROUND(I172*H172,2)</f>
        <v>89.200000000000003</v>
      </c>
      <c r="BL172" s="15" t="s">
        <v>155</v>
      </c>
      <c r="BM172" s="179" t="s">
        <v>585</v>
      </c>
    </row>
    <row r="173" s="2" customFormat="1" ht="21.75" customHeight="1">
      <c r="A173" s="28"/>
      <c r="B173" s="167"/>
      <c r="C173" s="168" t="s">
        <v>586</v>
      </c>
      <c r="D173" s="168" t="s">
        <v>151</v>
      </c>
      <c r="E173" s="169" t="s">
        <v>587</v>
      </c>
      <c r="F173" s="170" t="s">
        <v>588</v>
      </c>
      <c r="G173" s="171" t="s">
        <v>368</v>
      </c>
      <c r="H173" s="172">
        <v>10</v>
      </c>
      <c r="I173" s="173">
        <v>2.0899999999999999</v>
      </c>
      <c r="J173" s="173">
        <f>ROUND(I173*H173,2)</f>
        <v>20.899999999999999</v>
      </c>
      <c r="K173" s="174"/>
      <c r="L173" s="29"/>
      <c r="M173" s="175" t="s">
        <v>1</v>
      </c>
      <c r="N173" s="176" t="s">
        <v>39</v>
      </c>
      <c r="O173" s="177">
        <v>0</v>
      </c>
      <c r="P173" s="177">
        <f>O173*H173</f>
        <v>0</v>
      </c>
      <c r="Q173" s="177">
        <v>0</v>
      </c>
      <c r="R173" s="177">
        <f>Q173*H173</f>
        <v>0</v>
      </c>
      <c r="S173" s="177">
        <v>0</v>
      </c>
      <c r="T173" s="178">
        <f>S173*H173</f>
        <v>0</v>
      </c>
      <c r="U173" s="28"/>
      <c r="V173" s="28"/>
      <c r="W173" s="28"/>
      <c r="X173" s="28"/>
      <c r="Y173" s="28"/>
      <c r="Z173" s="28"/>
      <c r="AA173" s="28"/>
      <c r="AB173" s="28"/>
      <c r="AC173" s="28"/>
      <c r="AD173" s="28"/>
      <c r="AE173" s="28"/>
      <c r="AR173" s="179" t="s">
        <v>155</v>
      </c>
      <c r="AT173" s="179" t="s">
        <v>151</v>
      </c>
      <c r="AU173" s="179" t="s">
        <v>156</v>
      </c>
      <c r="AY173" s="15" t="s">
        <v>149</v>
      </c>
      <c r="BE173" s="180">
        <f>IF(N173="základná",J173,0)</f>
        <v>0</v>
      </c>
      <c r="BF173" s="180">
        <f>IF(N173="znížená",J173,0)</f>
        <v>20.899999999999999</v>
      </c>
      <c r="BG173" s="180">
        <f>IF(N173="zákl. prenesená",J173,0)</f>
        <v>0</v>
      </c>
      <c r="BH173" s="180">
        <f>IF(N173="zníž. prenesená",J173,0)</f>
        <v>0</v>
      </c>
      <c r="BI173" s="180">
        <f>IF(N173="nulová",J173,0)</f>
        <v>0</v>
      </c>
      <c r="BJ173" s="15" t="s">
        <v>156</v>
      </c>
      <c r="BK173" s="180">
        <f>ROUND(I173*H173,2)</f>
        <v>20.899999999999999</v>
      </c>
      <c r="BL173" s="15" t="s">
        <v>155</v>
      </c>
      <c r="BM173" s="179" t="s">
        <v>589</v>
      </c>
    </row>
    <row r="174" s="2" customFormat="1" ht="21.75" customHeight="1">
      <c r="A174" s="28"/>
      <c r="B174" s="167"/>
      <c r="C174" s="168" t="s">
        <v>385</v>
      </c>
      <c r="D174" s="168" t="s">
        <v>151</v>
      </c>
      <c r="E174" s="169" t="s">
        <v>590</v>
      </c>
      <c r="F174" s="170" t="s">
        <v>591</v>
      </c>
      <c r="G174" s="171" t="s">
        <v>368</v>
      </c>
      <c r="H174" s="172">
        <v>2</v>
      </c>
      <c r="I174" s="173">
        <v>2.0899999999999999</v>
      </c>
      <c r="J174" s="173">
        <f>ROUND(I174*H174,2)</f>
        <v>4.1799999999999997</v>
      </c>
      <c r="K174" s="174"/>
      <c r="L174" s="29"/>
      <c r="M174" s="175" t="s">
        <v>1</v>
      </c>
      <c r="N174" s="176" t="s">
        <v>39</v>
      </c>
      <c r="O174" s="177">
        <v>0</v>
      </c>
      <c r="P174" s="177">
        <f>O174*H174</f>
        <v>0</v>
      </c>
      <c r="Q174" s="177">
        <v>0</v>
      </c>
      <c r="R174" s="177">
        <f>Q174*H174</f>
        <v>0</v>
      </c>
      <c r="S174" s="177">
        <v>0</v>
      </c>
      <c r="T174" s="178">
        <f>S174*H174</f>
        <v>0</v>
      </c>
      <c r="U174" s="28"/>
      <c r="V174" s="28"/>
      <c r="W174" s="28"/>
      <c r="X174" s="28"/>
      <c r="Y174" s="28"/>
      <c r="Z174" s="28"/>
      <c r="AA174" s="28"/>
      <c r="AB174" s="28"/>
      <c r="AC174" s="28"/>
      <c r="AD174" s="28"/>
      <c r="AE174" s="28"/>
      <c r="AR174" s="179" t="s">
        <v>155</v>
      </c>
      <c r="AT174" s="179" t="s">
        <v>151</v>
      </c>
      <c r="AU174" s="179" t="s">
        <v>156</v>
      </c>
      <c r="AY174" s="15" t="s">
        <v>149</v>
      </c>
      <c r="BE174" s="180">
        <f>IF(N174="základná",J174,0)</f>
        <v>0</v>
      </c>
      <c r="BF174" s="180">
        <f>IF(N174="znížená",J174,0)</f>
        <v>4.1799999999999997</v>
      </c>
      <c r="BG174" s="180">
        <f>IF(N174="zákl. prenesená",J174,0)</f>
        <v>0</v>
      </c>
      <c r="BH174" s="180">
        <f>IF(N174="zníž. prenesená",J174,0)</f>
        <v>0</v>
      </c>
      <c r="BI174" s="180">
        <f>IF(N174="nulová",J174,0)</f>
        <v>0</v>
      </c>
      <c r="BJ174" s="15" t="s">
        <v>156</v>
      </c>
      <c r="BK174" s="180">
        <f>ROUND(I174*H174,2)</f>
        <v>4.1799999999999997</v>
      </c>
      <c r="BL174" s="15" t="s">
        <v>155</v>
      </c>
      <c r="BM174" s="179" t="s">
        <v>592</v>
      </c>
    </row>
    <row r="175" s="2" customFormat="1" ht="16.5" customHeight="1">
      <c r="A175" s="28"/>
      <c r="B175" s="167"/>
      <c r="C175" s="168" t="s">
        <v>593</v>
      </c>
      <c r="D175" s="168" t="s">
        <v>151</v>
      </c>
      <c r="E175" s="169" t="s">
        <v>594</v>
      </c>
      <c r="F175" s="170" t="s">
        <v>595</v>
      </c>
      <c r="G175" s="171" t="s">
        <v>368</v>
      </c>
      <c r="H175" s="172">
        <v>18</v>
      </c>
      <c r="I175" s="173">
        <v>2.0899999999999999</v>
      </c>
      <c r="J175" s="173">
        <f>ROUND(I175*H175,2)</f>
        <v>37.619999999999997</v>
      </c>
      <c r="K175" s="174"/>
      <c r="L175" s="29"/>
      <c r="M175" s="175" t="s">
        <v>1</v>
      </c>
      <c r="N175" s="176" t="s">
        <v>39</v>
      </c>
      <c r="O175" s="177">
        <v>0</v>
      </c>
      <c r="P175" s="177">
        <f>O175*H175</f>
        <v>0</v>
      </c>
      <c r="Q175" s="177">
        <v>0</v>
      </c>
      <c r="R175" s="177">
        <f>Q175*H175</f>
        <v>0</v>
      </c>
      <c r="S175" s="177">
        <v>0</v>
      </c>
      <c r="T175" s="178">
        <f>S175*H175</f>
        <v>0</v>
      </c>
      <c r="U175" s="28"/>
      <c r="V175" s="28"/>
      <c r="W175" s="28"/>
      <c r="X175" s="28"/>
      <c r="Y175" s="28"/>
      <c r="Z175" s="28"/>
      <c r="AA175" s="28"/>
      <c r="AB175" s="28"/>
      <c r="AC175" s="28"/>
      <c r="AD175" s="28"/>
      <c r="AE175" s="28"/>
      <c r="AR175" s="179" t="s">
        <v>155</v>
      </c>
      <c r="AT175" s="179" t="s">
        <v>151</v>
      </c>
      <c r="AU175" s="179" t="s">
        <v>156</v>
      </c>
      <c r="AY175" s="15" t="s">
        <v>149</v>
      </c>
      <c r="BE175" s="180">
        <f>IF(N175="základná",J175,0)</f>
        <v>0</v>
      </c>
      <c r="BF175" s="180">
        <f>IF(N175="znížená",J175,0)</f>
        <v>37.619999999999997</v>
      </c>
      <c r="BG175" s="180">
        <f>IF(N175="zákl. prenesená",J175,0)</f>
        <v>0</v>
      </c>
      <c r="BH175" s="180">
        <f>IF(N175="zníž. prenesená",J175,0)</f>
        <v>0</v>
      </c>
      <c r="BI175" s="180">
        <f>IF(N175="nulová",J175,0)</f>
        <v>0</v>
      </c>
      <c r="BJ175" s="15" t="s">
        <v>156</v>
      </c>
      <c r="BK175" s="180">
        <f>ROUND(I175*H175,2)</f>
        <v>37.619999999999997</v>
      </c>
      <c r="BL175" s="15" t="s">
        <v>155</v>
      </c>
      <c r="BM175" s="179" t="s">
        <v>596</v>
      </c>
    </row>
    <row r="176" s="2" customFormat="1" ht="16.5" customHeight="1">
      <c r="A176" s="28"/>
      <c r="B176" s="167"/>
      <c r="C176" s="168" t="s">
        <v>388</v>
      </c>
      <c r="D176" s="168" t="s">
        <v>151</v>
      </c>
      <c r="E176" s="169" t="s">
        <v>597</v>
      </c>
      <c r="F176" s="170" t="s">
        <v>598</v>
      </c>
      <c r="G176" s="171" t="s">
        <v>368</v>
      </c>
      <c r="H176" s="172">
        <v>12</v>
      </c>
      <c r="I176" s="173">
        <v>2.0899999999999999</v>
      </c>
      <c r="J176" s="173">
        <f>ROUND(I176*H176,2)</f>
        <v>25.079999999999998</v>
      </c>
      <c r="K176" s="174"/>
      <c r="L176" s="29"/>
      <c r="M176" s="175" t="s">
        <v>1</v>
      </c>
      <c r="N176" s="176" t="s">
        <v>39</v>
      </c>
      <c r="O176" s="177">
        <v>0</v>
      </c>
      <c r="P176" s="177">
        <f>O176*H176</f>
        <v>0</v>
      </c>
      <c r="Q176" s="177">
        <v>0</v>
      </c>
      <c r="R176" s="177">
        <f>Q176*H176</f>
        <v>0</v>
      </c>
      <c r="S176" s="177">
        <v>0</v>
      </c>
      <c r="T176" s="178">
        <f>S176*H176</f>
        <v>0</v>
      </c>
      <c r="U176" s="28"/>
      <c r="V176" s="28"/>
      <c r="W176" s="28"/>
      <c r="X176" s="28"/>
      <c r="Y176" s="28"/>
      <c r="Z176" s="28"/>
      <c r="AA176" s="28"/>
      <c r="AB176" s="28"/>
      <c r="AC176" s="28"/>
      <c r="AD176" s="28"/>
      <c r="AE176" s="28"/>
      <c r="AR176" s="179" t="s">
        <v>155</v>
      </c>
      <c r="AT176" s="179" t="s">
        <v>151</v>
      </c>
      <c r="AU176" s="179" t="s">
        <v>156</v>
      </c>
      <c r="AY176" s="15" t="s">
        <v>149</v>
      </c>
      <c r="BE176" s="180">
        <f>IF(N176="základná",J176,0)</f>
        <v>0</v>
      </c>
      <c r="BF176" s="180">
        <f>IF(N176="znížená",J176,0)</f>
        <v>25.079999999999998</v>
      </c>
      <c r="BG176" s="180">
        <f>IF(N176="zákl. prenesená",J176,0)</f>
        <v>0</v>
      </c>
      <c r="BH176" s="180">
        <f>IF(N176="zníž. prenesená",J176,0)</f>
        <v>0</v>
      </c>
      <c r="BI176" s="180">
        <f>IF(N176="nulová",J176,0)</f>
        <v>0</v>
      </c>
      <c r="BJ176" s="15" t="s">
        <v>156</v>
      </c>
      <c r="BK176" s="180">
        <f>ROUND(I176*H176,2)</f>
        <v>25.079999999999998</v>
      </c>
      <c r="BL176" s="15" t="s">
        <v>155</v>
      </c>
      <c r="BM176" s="179" t="s">
        <v>525</v>
      </c>
    </row>
    <row r="177" s="2" customFormat="1" ht="21.75" customHeight="1">
      <c r="A177" s="28"/>
      <c r="B177" s="167"/>
      <c r="C177" s="168" t="s">
        <v>599</v>
      </c>
      <c r="D177" s="168" t="s">
        <v>151</v>
      </c>
      <c r="E177" s="169" t="s">
        <v>600</v>
      </c>
      <c r="F177" s="170" t="s">
        <v>601</v>
      </c>
      <c r="G177" s="171" t="s">
        <v>368</v>
      </c>
      <c r="H177" s="172">
        <v>2</v>
      </c>
      <c r="I177" s="173">
        <v>2.0899999999999999</v>
      </c>
      <c r="J177" s="173">
        <f>ROUND(I177*H177,2)</f>
        <v>4.1799999999999997</v>
      </c>
      <c r="K177" s="174"/>
      <c r="L177" s="29"/>
      <c r="M177" s="175" t="s">
        <v>1</v>
      </c>
      <c r="N177" s="176" t="s">
        <v>39</v>
      </c>
      <c r="O177" s="177">
        <v>0</v>
      </c>
      <c r="P177" s="177">
        <f>O177*H177</f>
        <v>0</v>
      </c>
      <c r="Q177" s="177">
        <v>0</v>
      </c>
      <c r="R177" s="177">
        <f>Q177*H177</f>
        <v>0</v>
      </c>
      <c r="S177" s="177">
        <v>0</v>
      </c>
      <c r="T177" s="178">
        <f>S177*H177</f>
        <v>0</v>
      </c>
      <c r="U177" s="28"/>
      <c r="V177" s="28"/>
      <c r="W177" s="28"/>
      <c r="X177" s="28"/>
      <c r="Y177" s="28"/>
      <c r="Z177" s="28"/>
      <c r="AA177" s="28"/>
      <c r="AB177" s="28"/>
      <c r="AC177" s="28"/>
      <c r="AD177" s="28"/>
      <c r="AE177" s="28"/>
      <c r="AR177" s="179" t="s">
        <v>155</v>
      </c>
      <c r="AT177" s="179" t="s">
        <v>151</v>
      </c>
      <c r="AU177" s="179" t="s">
        <v>156</v>
      </c>
      <c r="AY177" s="15" t="s">
        <v>149</v>
      </c>
      <c r="BE177" s="180">
        <f>IF(N177="základná",J177,0)</f>
        <v>0</v>
      </c>
      <c r="BF177" s="180">
        <f>IF(N177="znížená",J177,0)</f>
        <v>4.1799999999999997</v>
      </c>
      <c r="BG177" s="180">
        <f>IF(N177="zákl. prenesená",J177,0)</f>
        <v>0</v>
      </c>
      <c r="BH177" s="180">
        <f>IF(N177="zníž. prenesená",J177,0)</f>
        <v>0</v>
      </c>
      <c r="BI177" s="180">
        <f>IF(N177="nulová",J177,0)</f>
        <v>0</v>
      </c>
      <c r="BJ177" s="15" t="s">
        <v>156</v>
      </c>
      <c r="BK177" s="180">
        <f>ROUND(I177*H177,2)</f>
        <v>4.1799999999999997</v>
      </c>
      <c r="BL177" s="15" t="s">
        <v>155</v>
      </c>
      <c r="BM177" s="179" t="s">
        <v>533</v>
      </c>
    </row>
    <row r="178" s="2" customFormat="1" ht="16.5" customHeight="1">
      <c r="A178" s="28"/>
      <c r="B178" s="167"/>
      <c r="C178" s="168" t="s">
        <v>391</v>
      </c>
      <c r="D178" s="168" t="s">
        <v>151</v>
      </c>
      <c r="E178" s="169" t="s">
        <v>602</v>
      </c>
      <c r="F178" s="170" t="s">
        <v>603</v>
      </c>
      <c r="G178" s="171" t="s">
        <v>368</v>
      </c>
      <c r="H178" s="172">
        <v>2</v>
      </c>
      <c r="I178" s="173">
        <v>11.15</v>
      </c>
      <c r="J178" s="173">
        <f>ROUND(I178*H178,2)</f>
        <v>22.300000000000001</v>
      </c>
      <c r="K178" s="174"/>
      <c r="L178" s="29"/>
      <c r="M178" s="175" t="s">
        <v>1</v>
      </c>
      <c r="N178" s="176" t="s">
        <v>39</v>
      </c>
      <c r="O178" s="177">
        <v>0</v>
      </c>
      <c r="P178" s="177">
        <f>O178*H178</f>
        <v>0</v>
      </c>
      <c r="Q178" s="177">
        <v>0</v>
      </c>
      <c r="R178" s="177">
        <f>Q178*H178</f>
        <v>0</v>
      </c>
      <c r="S178" s="177">
        <v>0</v>
      </c>
      <c r="T178" s="178">
        <f>S178*H178</f>
        <v>0</v>
      </c>
      <c r="U178" s="28"/>
      <c r="V178" s="28"/>
      <c r="W178" s="28"/>
      <c r="X178" s="28"/>
      <c r="Y178" s="28"/>
      <c r="Z178" s="28"/>
      <c r="AA178" s="28"/>
      <c r="AB178" s="28"/>
      <c r="AC178" s="28"/>
      <c r="AD178" s="28"/>
      <c r="AE178" s="28"/>
      <c r="AR178" s="179" t="s">
        <v>155</v>
      </c>
      <c r="AT178" s="179" t="s">
        <v>151</v>
      </c>
      <c r="AU178" s="179" t="s">
        <v>156</v>
      </c>
      <c r="AY178" s="15" t="s">
        <v>149</v>
      </c>
      <c r="BE178" s="180">
        <f>IF(N178="základná",J178,0)</f>
        <v>0</v>
      </c>
      <c r="BF178" s="180">
        <f>IF(N178="znížená",J178,0)</f>
        <v>22.300000000000001</v>
      </c>
      <c r="BG178" s="180">
        <f>IF(N178="zákl. prenesená",J178,0)</f>
        <v>0</v>
      </c>
      <c r="BH178" s="180">
        <f>IF(N178="zníž. prenesená",J178,0)</f>
        <v>0</v>
      </c>
      <c r="BI178" s="180">
        <f>IF(N178="nulová",J178,0)</f>
        <v>0</v>
      </c>
      <c r="BJ178" s="15" t="s">
        <v>156</v>
      </c>
      <c r="BK178" s="180">
        <f>ROUND(I178*H178,2)</f>
        <v>22.300000000000001</v>
      </c>
      <c r="BL178" s="15" t="s">
        <v>155</v>
      </c>
      <c r="BM178" s="179" t="s">
        <v>604</v>
      </c>
    </row>
    <row r="179" s="2" customFormat="1" ht="16.5" customHeight="1">
      <c r="A179" s="28"/>
      <c r="B179" s="167"/>
      <c r="C179" s="168" t="s">
        <v>605</v>
      </c>
      <c r="D179" s="168" t="s">
        <v>151</v>
      </c>
      <c r="E179" s="169" t="s">
        <v>606</v>
      </c>
      <c r="F179" s="170" t="s">
        <v>607</v>
      </c>
      <c r="G179" s="171" t="s">
        <v>368</v>
      </c>
      <c r="H179" s="172">
        <v>8</v>
      </c>
      <c r="I179" s="173">
        <v>2.0899999999999999</v>
      </c>
      <c r="J179" s="173">
        <f>ROUND(I179*H179,2)</f>
        <v>16.719999999999999</v>
      </c>
      <c r="K179" s="174"/>
      <c r="L179" s="29"/>
      <c r="M179" s="175" t="s">
        <v>1</v>
      </c>
      <c r="N179" s="176" t="s">
        <v>39</v>
      </c>
      <c r="O179" s="177">
        <v>0</v>
      </c>
      <c r="P179" s="177">
        <f>O179*H179</f>
        <v>0</v>
      </c>
      <c r="Q179" s="177">
        <v>0</v>
      </c>
      <c r="R179" s="177">
        <f>Q179*H179</f>
        <v>0</v>
      </c>
      <c r="S179" s="177">
        <v>0</v>
      </c>
      <c r="T179" s="178">
        <f>S179*H179</f>
        <v>0</v>
      </c>
      <c r="U179" s="28"/>
      <c r="V179" s="28"/>
      <c r="W179" s="28"/>
      <c r="X179" s="28"/>
      <c r="Y179" s="28"/>
      <c r="Z179" s="28"/>
      <c r="AA179" s="28"/>
      <c r="AB179" s="28"/>
      <c r="AC179" s="28"/>
      <c r="AD179" s="28"/>
      <c r="AE179" s="28"/>
      <c r="AR179" s="179" t="s">
        <v>155</v>
      </c>
      <c r="AT179" s="179" t="s">
        <v>151</v>
      </c>
      <c r="AU179" s="179" t="s">
        <v>156</v>
      </c>
      <c r="AY179" s="15" t="s">
        <v>149</v>
      </c>
      <c r="BE179" s="180">
        <f>IF(N179="základná",J179,0)</f>
        <v>0</v>
      </c>
      <c r="BF179" s="180">
        <f>IF(N179="znížená",J179,0)</f>
        <v>16.719999999999999</v>
      </c>
      <c r="BG179" s="180">
        <f>IF(N179="zákl. prenesená",J179,0)</f>
        <v>0</v>
      </c>
      <c r="BH179" s="180">
        <f>IF(N179="zníž. prenesená",J179,0)</f>
        <v>0</v>
      </c>
      <c r="BI179" s="180">
        <f>IF(N179="nulová",J179,0)</f>
        <v>0</v>
      </c>
      <c r="BJ179" s="15" t="s">
        <v>156</v>
      </c>
      <c r="BK179" s="180">
        <f>ROUND(I179*H179,2)</f>
        <v>16.719999999999999</v>
      </c>
      <c r="BL179" s="15" t="s">
        <v>155</v>
      </c>
      <c r="BM179" s="179" t="s">
        <v>608</v>
      </c>
    </row>
    <row r="180" s="2" customFormat="1" ht="24.15" customHeight="1">
      <c r="A180" s="28"/>
      <c r="B180" s="167"/>
      <c r="C180" s="168" t="s">
        <v>398</v>
      </c>
      <c r="D180" s="168" t="s">
        <v>151</v>
      </c>
      <c r="E180" s="169" t="s">
        <v>609</v>
      </c>
      <c r="F180" s="170" t="s">
        <v>610</v>
      </c>
      <c r="G180" s="171" t="s">
        <v>368</v>
      </c>
      <c r="H180" s="172">
        <v>42</v>
      </c>
      <c r="I180" s="173">
        <v>4.1799999999999997</v>
      </c>
      <c r="J180" s="173">
        <f>ROUND(I180*H180,2)</f>
        <v>175.56</v>
      </c>
      <c r="K180" s="174"/>
      <c r="L180" s="29"/>
      <c r="M180" s="175" t="s">
        <v>1</v>
      </c>
      <c r="N180" s="176" t="s">
        <v>39</v>
      </c>
      <c r="O180" s="177">
        <v>0</v>
      </c>
      <c r="P180" s="177">
        <f>O180*H180</f>
        <v>0</v>
      </c>
      <c r="Q180" s="177">
        <v>0</v>
      </c>
      <c r="R180" s="177">
        <f>Q180*H180</f>
        <v>0</v>
      </c>
      <c r="S180" s="177">
        <v>0</v>
      </c>
      <c r="T180" s="178">
        <f>S180*H180</f>
        <v>0</v>
      </c>
      <c r="U180" s="28"/>
      <c r="V180" s="28"/>
      <c r="W180" s="28"/>
      <c r="X180" s="28"/>
      <c r="Y180" s="28"/>
      <c r="Z180" s="28"/>
      <c r="AA180" s="28"/>
      <c r="AB180" s="28"/>
      <c r="AC180" s="28"/>
      <c r="AD180" s="28"/>
      <c r="AE180" s="28"/>
      <c r="AR180" s="179" t="s">
        <v>155</v>
      </c>
      <c r="AT180" s="179" t="s">
        <v>151</v>
      </c>
      <c r="AU180" s="179" t="s">
        <v>156</v>
      </c>
      <c r="AY180" s="15" t="s">
        <v>149</v>
      </c>
      <c r="BE180" s="180">
        <f>IF(N180="základná",J180,0)</f>
        <v>0</v>
      </c>
      <c r="BF180" s="180">
        <f>IF(N180="znížená",J180,0)</f>
        <v>175.56</v>
      </c>
      <c r="BG180" s="180">
        <f>IF(N180="zákl. prenesená",J180,0)</f>
        <v>0</v>
      </c>
      <c r="BH180" s="180">
        <f>IF(N180="zníž. prenesená",J180,0)</f>
        <v>0</v>
      </c>
      <c r="BI180" s="180">
        <f>IF(N180="nulová",J180,0)</f>
        <v>0</v>
      </c>
      <c r="BJ180" s="15" t="s">
        <v>156</v>
      </c>
      <c r="BK180" s="180">
        <f>ROUND(I180*H180,2)</f>
        <v>175.56</v>
      </c>
      <c r="BL180" s="15" t="s">
        <v>155</v>
      </c>
      <c r="BM180" s="179" t="s">
        <v>611</v>
      </c>
    </row>
    <row r="181" s="2" customFormat="1" ht="16.5" customHeight="1">
      <c r="A181" s="28"/>
      <c r="B181" s="167"/>
      <c r="C181" s="168" t="s">
        <v>612</v>
      </c>
      <c r="D181" s="168" t="s">
        <v>151</v>
      </c>
      <c r="E181" s="169" t="s">
        <v>613</v>
      </c>
      <c r="F181" s="170" t="s">
        <v>614</v>
      </c>
      <c r="G181" s="171" t="s">
        <v>368</v>
      </c>
      <c r="H181" s="172">
        <v>42</v>
      </c>
      <c r="I181" s="173">
        <v>5.6100000000000003</v>
      </c>
      <c r="J181" s="173">
        <f>ROUND(I181*H181,2)</f>
        <v>235.62000000000001</v>
      </c>
      <c r="K181" s="174"/>
      <c r="L181" s="29"/>
      <c r="M181" s="175" t="s">
        <v>1</v>
      </c>
      <c r="N181" s="176" t="s">
        <v>39</v>
      </c>
      <c r="O181" s="177">
        <v>0</v>
      </c>
      <c r="P181" s="177">
        <f>O181*H181</f>
        <v>0</v>
      </c>
      <c r="Q181" s="177">
        <v>0</v>
      </c>
      <c r="R181" s="177">
        <f>Q181*H181</f>
        <v>0</v>
      </c>
      <c r="S181" s="177">
        <v>0</v>
      </c>
      <c r="T181" s="178">
        <f>S181*H181</f>
        <v>0</v>
      </c>
      <c r="U181" s="28"/>
      <c r="V181" s="28"/>
      <c r="W181" s="28"/>
      <c r="X181" s="28"/>
      <c r="Y181" s="28"/>
      <c r="Z181" s="28"/>
      <c r="AA181" s="28"/>
      <c r="AB181" s="28"/>
      <c r="AC181" s="28"/>
      <c r="AD181" s="28"/>
      <c r="AE181" s="28"/>
      <c r="AR181" s="179" t="s">
        <v>155</v>
      </c>
      <c r="AT181" s="179" t="s">
        <v>151</v>
      </c>
      <c r="AU181" s="179" t="s">
        <v>156</v>
      </c>
      <c r="AY181" s="15" t="s">
        <v>149</v>
      </c>
      <c r="BE181" s="180">
        <f>IF(N181="základná",J181,0)</f>
        <v>0</v>
      </c>
      <c r="BF181" s="180">
        <f>IF(N181="znížená",J181,0)</f>
        <v>235.62000000000001</v>
      </c>
      <c r="BG181" s="180">
        <f>IF(N181="zákl. prenesená",J181,0)</f>
        <v>0</v>
      </c>
      <c r="BH181" s="180">
        <f>IF(N181="zníž. prenesená",J181,0)</f>
        <v>0</v>
      </c>
      <c r="BI181" s="180">
        <f>IF(N181="nulová",J181,0)</f>
        <v>0</v>
      </c>
      <c r="BJ181" s="15" t="s">
        <v>156</v>
      </c>
      <c r="BK181" s="180">
        <f>ROUND(I181*H181,2)</f>
        <v>235.62000000000001</v>
      </c>
      <c r="BL181" s="15" t="s">
        <v>155</v>
      </c>
      <c r="BM181" s="179" t="s">
        <v>615</v>
      </c>
    </row>
    <row r="182" s="2" customFormat="1" ht="16.5" customHeight="1">
      <c r="A182" s="28"/>
      <c r="B182" s="167"/>
      <c r="C182" s="168" t="s">
        <v>399</v>
      </c>
      <c r="D182" s="168" t="s">
        <v>151</v>
      </c>
      <c r="E182" s="169" t="s">
        <v>616</v>
      </c>
      <c r="F182" s="170" t="s">
        <v>617</v>
      </c>
      <c r="G182" s="171" t="s">
        <v>317</v>
      </c>
      <c r="H182" s="172">
        <v>4</v>
      </c>
      <c r="I182" s="173">
        <v>4.1799999999999997</v>
      </c>
      <c r="J182" s="173">
        <f>ROUND(I182*H182,2)</f>
        <v>16.719999999999999</v>
      </c>
      <c r="K182" s="174"/>
      <c r="L182" s="29"/>
      <c r="M182" s="175" t="s">
        <v>1</v>
      </c>
      <c r="N182" s="176" t="s">
        <v>39</v>
      </c>
      <c r="O182" s="177">
        <v>0</v>
      </c>
      <c r="P182" s="177">
        <f>O182*H182</f>
        <v>0</v>
      </c>
      <c r="Q182" s="177">
        <v>0</v>
      </c>
      <c r="R182" s="177">
        <f>Q182*H182</f>
        <v>0</v>
      </c>
      <c r="S182" s="177">
        <v>0</v>
      </c>
      <c r="T182" s="178">
        <f>S182*H182</f>
        <v>0</v>
      </c>
      <c r="U182" s="28"/>
      <c r="V182" s="28"/>
      <c r="W182" s="28"/>
      <c r="X182" s="28"/>
      <c r="Y182" s="28"/>
      <c r="Z182" s="28"/>
      <c r="AA182" s="28"/>
      <c r="AB182" s="28"/>
      <c r="AC182" s="28"/>
      <c r="AD182" s="28"/>
      <c r="AE182" s="28"/>
      <c r="AR182" s="179" t="s">
        <v>155</v>
      </c>
      <c r="AT182" s="179" t="s">
        <v>151</v>
      </c>
      <c r="AU182" s="179" t="s">
        <v>156</v>
      </c>
      <c r="AY182" s="15" t="s">
        <v>149</v>
      </c>
      <c r="BE182" s="180">
        <f>IF(N182="základná",J182,0)</f>
        <v>0</v>
      </c>
      <c r="BF182" s="180">
        <f>IF(N182="znížená",J182,0)</f>
        <v>16.719999999999999</v>
      </c>
      <c r="BG182" s="180">
        <f>IF(N182="zákl. prenesená",J182,0)</f>
        <v>0</v>
      </c>
      <c r="BH182" s="180">
        <f>IF(N182="zníž. prenesená",J182,0)</f>
        <v>0</v>
      </c>
      <c r="BI182" s="180">
        <f>IF(N182="nulová",J182,0)</f>
        <v>0</v>
      </c>
      <c r="BJ182" s="15" t="s">
        <v>156</v>
      </c>
      <c r="BK182" s="180">
        <f>ROUND(I182*H182,2)</f>
        <v>16.719999999999999</v>
      </c>
      <c r="BL182" s="15" t="s">
        <v>155</v>
      </c>
      <c r="BM182" s="179" t="s">
        <v>618</v>
      </c>
    </row>
    <row r="183" s="2" customFormat="1" ht="16.5" customHeight="1">
      <c r="A183" s="28"/>
      <c r="B183" s="167"/>
      <c r="C183" s="168" t="s">
        <v>619</v>
      </c>
      <c r="D183" s="168" t="s">
        <v>151</v>
      </c>
      <c r="E183" s="169" t="s">
        <v>620</v>
      </c>
      <c r="F183" s="170" t="s">
        <v>621</v>
      </c>
      <c r="G183" s="171" t="s">
        <v>368</v>
      </c>
      <c r="H183" s="172">
        <v>2</v>
      </c>
      <c r="I183" s="173">
        <v>1.04</v>
      </c>
      <c r="J183" s="173">
        <f>ROUND(I183*H183,2)</f>
        <v>2.0800000000000001</v>
      </c>
      <c r="K183" s="174"/>
      <c r="L183" s="29"/>
      <c r="M183" s="175" t="s">
        <v>1</v>
      </c>
      <c r="N183" s="176" t="s">
        <v>39</v>
      </c>
      <c r="O183" s="177">
        <v>0</v>
      </c>
      <c r="P183" s="177">
        <f>O183*H183</f>
        <v>0</v>
      </c>
      <c r="Q183" s="177">
        <v>0</v>
      </c>
      <c r="R183" s="177">
        <f>Q183*H183</f>
        <v>0</v>
      </c>
      <c r="S183" s="177">
        <v>0</v>
      </c>
      <c r="T183" s="178">
        <f>S183*H183</f>
        <v>0</v>
      </c>
      <c r="U183" s="28"/>
      <c r="V183" s="28"/>
      <c r="W183" s="28"/>
      <c r="X183" s="28"/>
      <c r="Y183" s="28"/>
      <c r="Z183" s="28"/>
      <c r="AA183" s="28"/>
      <c r="AB183" s="28"/>
      <c r="AC183" s="28"/>
      <c r="AD183" s="28"/>
      <c r="AE183" s="28"/>
      <c r="AR183" s="179" t="s">
        <v>155</v>
      </c>
      <c r="AT183" s="179" t="s">
        <v>151</v>
      </c>
      <c r="AU183" s="179" t="s">
        <v>156</v>
      </c>
      <c r="AY183" s="15" t="s">
        <v>149</v>
      </c>
      <c r="BE183" s="180">
        <f>IF(N183="základná",J183,0)</f>
        <v>0</v>
      </c>
      <c r="BF183" s="180">
        <f>IF(N183="znížená",J183,0)</f>
        <v>2.0800000000000001</v>
      </c>
      <c r="BG183" s="180">
        <f>IF(N183="zákl. prenesená",J183,0)</f>
        <v>0</v>
      </c>
      <c r="BH183" s="180">
        <f>IF(N183="zníž. prenesená",J183,0)</f>
        <v>0</v>
      </c>
      <c r="BI183" s="180">
        <f>IF(N183="nulová",J183,0)</f>
        <v>0</v>
      </c>
      <c r="BJ183" s="15" t="s">
        <v>156</v>
      </c>
      <c r="BK183" s="180">
        <f>ROUND(I183*H183,2)</f>
        <v>2.0800000000000001</v>
      </c>
      <c r="BL183" s="15" t="s">
        <v>155</v>
      </c>
      <c r="BM183" s="179" t="s">
        <v>622</v>
      </c>
    </row>
    <row r="184" s="2" customFormat="1" ht="16.5" customHeight="1">
      <c r="A184" s="28"/>
      <c r="B184" s="167"/>
      <c r="C184" s="168" t="s">
        <v>539</v>
      </c>
      <c r="D184" s="168" t="s">
        <v>151</v>
      </c>
      <c r="E184" s="169" t="s">
        <v>623</v>
      </c>
      <c r="F184" s="170" t="s">
        <v>624</v>
      </c>
      <c r="G184" s="171" t="s">
        <v>368</v>
      </c>
      <c r="H184" s="172">
        <v>5</v>
      </c>
      <c r="I184" s="173">
        <v>1.8700000000000001</v>
      </c>
      <c r="J184" s="173">
        <f>ROUND(I184*H184,2)</f>
        <v>9.3499999999999996</v>
      </c>
      <c r="K184" s="174"/>
      <c r="L184" s="29"/>
      <c r="M184" s="175" t="s">
        <v>1</v>
      </c>
      <c r="N184" s="176" t="s">
        <v>39</v>
      </c>
      <c r="O184" s="177">
        <v>0</v>
      </c>
      <c r="P184" s="177">
        <f>O184*H184</f>
        <v>0</v>
      </c>
      <c r="Q184" s="177">
        <v>0</v>
      </c>
      <c r="R184" s="177">
        <f>Q184*H184</f>
        <v>0</v>
      </c>
      <c r="S184" s="177">
        <v>0</v>
      </c>
      <c r="T184" s="178">
        <f>S184*H184</f>
        <v>0</v>
      </c>
      <c r="U184" s="28"/>
      <c r="V184" s="28"/>
      <c r="W184" s="28"/>
      <c r="X184" s="28"/>
      <c r="Y184" s="28"/>
      <c r="Z184" s="28"/>
      <c r="AA184" s="28"/>
      <c r="AB184" s="28"/>
      <c r="AC184" s="28"/>
      <c r="AD184" s="28"/>
      <c r="AE184" s="28"/>
      <c r="AR184" s="179" t="s">
        <v>155</v>
      </c>
      <c r="AT184" s="179" t="s">
        <v>151</v>
      </c>
      <c r="AU184" s="179" t="s">
        <v>156</v>
      </c>
      <c r="AY184" s="15" t="s">
        <v>149</v>
      </c>
      <c r="BE184" s="180">
        <f>IF(N184="základná",J184,0)</f>
        <v>0</v>
      </c>
      <c r="BF184" s="180">
        <f>IF(N184="znížená",J184,0)</f>
        <v>9.3499999999999996</v>
      </c>
      <c r="BG184" s="180">
        <f>IF(N184="zákl. prenesená",J184,0)</f>
        <v>0</v>
      </c>
      <c r="BH184" s="180">
        <f>IF(N184="zníž. prenesená",J184,0)</f>
        <v>0</v>
      </c>
      <c r="BI184" s="180">
        <f>IF(N184="nulová",J184,0)</f>
        <v>0</v>
      </c>
      <c r="BJ184" s="15" t="s">
        <v>156</v>
      </c>
      <c r="BK184" s="180">
        <f>ROUND(I184*H184,2)</f>
        <v>9.3499999999999996</v>
      </c>
      <c r="BL184" s="15" t="s">
        <v>155</v>
      </c>
      <c r="BM184" s="179" t="s">
        <v>625</v>
      </c>
    </row>
    <row r="185" s="2" customFormat="1" ht="16.5" customHeight="1">
      <c r="A185" s="28"/>
      <c r="B185" s="167"/>
      <c r="C185" s="168" t="s">
        <v>626</v>
      </c>
      <c r="D185" s="168" t="s">
        <v>151</v>
      </c>
      <c r="E185" s="169" t="s">
        <v>627</v>
      </c>
      <c r="F185" s="170" t="s">
        <v>628</v>
      </c>
      <c r="G185" s="171" t="s">
        <v>368</v>
      </c>
      <c r="H185" s="172">
        <v>10</v>
      </c>
      <c r="I185" s="173">
        <v>2.75</v>
      </c>
      <c r="J185" s="173">
        <f>ROUND(I185*H185,2)</f>
        <v>27.5</v>
      </c>
      <c r="K185" s="174"/>
      <c r="L185" s="29"/>
      <c r="M185" s="175" t="s">
        <v>1</v>
      </c>
      <c r="N185" s="176" t="s">
        <v>39</v>
      </c>
      <c r="O185" s="177">
        <v>0</v>
      </c>
      <c r="P185" s="177">
        <f>O185*H185</f>
        <v>0</v>
      </c>
      <c r="Q185" s="177">
        <v>0</v>
      </c>
      <c r="R185" s="177">
        <f>Q185*H185</f>
        <v>0</v>
      </c>
      <c r="S185" s="177">
        <v>0</v>
      </c>
      <c r="T185" s="178">
        <f>S185*H185</f>
        <v>0</v>
      </c>
      <c r="U185" s="28"/>
      <c r="V185" s="28"/>
      <c r="W185" s="28"/>
      <c r="X185" s="28"/>
      <c r="Y185" s="28"/>
      <c r="Z185" s="28"/>
      <c r="AA185" s="28"/>
      <c r="AB185" s="28"/>
      <c r="AC185" s="28"/>
      <c r="AD185" s="28"/>
      <c r="AE185" s="28"/>
      <c r="AR185" s="179" t="s">
        <v>155</v>
      </c>
      <c r="AT185" s="179" t="s">
        <v>151</v>
      </c>
      <c r="AU185" s="179" t="s">
        <v>156</v>
      </c>
      <c r="AY185" s="15" t="s">
        <v>149</v>
      </c>
      <c r="BE185" s="180">
        <f>IF(N185="základná",J185,0)</f>
        <v>0</v>
      </c>
      <c r="BF185" s="180">
        <f>IF(N185="znížená",J185,0)</f>
        <v>27.5</v>
      </c>
      <c r="BG185" s="180">
        <f>IF(N185="zákl. prenesená",J185,0)</f>
        <v>0</v>
      </c>
      <c r="BH185" s="180">
        <f>IF(N185="zníž. prenesená",J185,0)</f>
        <v>0</v>
      </c>
      <c r="BI185" s="180">
        <f>IF(N185="nulová",J185,0)</f>
        <v>0</v>
      </c>
      <c r="BJ185" s="15" t="s">
        <v>156</v>
      </c>
      <c r="BK185" s="180">
        <f>ROUND(I185*H185,2)</f>
        <v>27.5</v>
      </c>
      <c r="BL185" s="15" t="s">
        <v>155</v>
      </c>
      <c r="BM185" s="179" t="s">
        <v>629</v>
      </c>
    </row>
    <row r="186" s="2" customFormat="1" ht="16.5" customHeight="1">
      <c r="A186" s="28"/>
      <c r="B186" s="167"/>
      <c r="C186" s="168" t="s">
        <v>542</v>
      </c>
      <c r="D186" s="168" t="s">
        <v>151</v>
      </c>
      <c r="E186" s="169" t="s">
        <v>630</v>
      </c>
      <c r="F186" s="170" t="s">
        <v>631</v>
      </c>
      <c r="G186" s="171" t="s">
        <v>368</v>
      </c>
      <c r="H186" s="172">
        <v>9</v>
      </c>
      <c r="I186" s="173">
        <v>4.1799999999999997</v>
      </c>
      <c r="J186" s="173">
        <f>ROUND(I186*H186,2)</f>
        <v>37.619999999999997</v>
      </c>
      <c r="K186" s="174"/>
      <c r="L186" s="29"/>
      <c r="M186" s="175" t="s">
        <v>1</v>
      </c>
      <c r="N186" s="176" t="s">
        <v>39</v>
      </c>
      <c r="O186" s="177">
        <v>0</v>
      </c>
      <c r="P186" s="177">
        <f>O186*H186</f>
        <v>0</v>
      </c>
      <c r="Q186" s="177">
        <v>0</v>
      </c>
      <c r="R186" s="177">
        <f>Q186*H186</f>
        <v>0</v>
      </c>
      <c r="S186" s="177">
        <v>0</v>
      </c>
      <c r="T186" s="178">
        <f>S186*H186</f>
        <v>0</v>
      </c>
      <c r="U186" s="28"/>
      <c r="V186" s="28"/>
      <c r="W186" s="28"/>
      <c r="X186" s="28"/>
      <c r="Y186" s="28"/>
      <c r="Z186" s="28"/>
      <c r="AA186" s="28"/>
      <c r="AB186" s="28"/>
      <c r="AC186" s="28"/>
      <c r="AD186" s="28"/>
      <c r="AE186" s="28"/>
      <c r="AR186" s="179" t="s">
        <v>155</v>
      </c>
      <c r="AT186" s="179" t="s">
        <v>151</v>
      </c>
      <c r="AU186" s="179" t="s">
        <v>156</v>
      </c>
      <c r="AY186" s="15" t="s">
        <v>149</v>
      </c>
      <c r="BE186" s="180">
        <f>IF(N186="základná",J186,0)</f>
        <v>0</v>
      </c>
      <c r="BF186" s="180">
        <f>IF(N186="znížená",J186,0)</f>
        <v>37.619999999999997</v>
      </c>
      <c r="BG186" s="180">
        <f>IF(N186="zákl. prenesená",J186,0)</f>
        <v>0</v>
      </c>
      <c r="BH186" s="180">
        <f>IF(N186="zníž. prenesená",J186,0)</f>
        <v>0</v>
      </c>
      <c r="BI186" s="180">
        <f>IF(N186="nulová",J186,0)</f>
        <v>0</v>
      </c>
      <c r="BJ186" s="15" t="s">
        <v>156</v>
      </c>
      <c r="BK186" s="180">
        <f>ROUND(I186*H186,2)</f>
        <v>37.619999999999997</v>
      </c>
      <c r="BL186" s="15" t="s">
        <v>155</v>
      </c>
      <c r="BM186" s="179" t="s">
        <v>632</v>
      </c>
    </row>
    <row r="187" s="2" customFormat="1" ht="16.5" customHeight="1">
      <c r="A187" s="28"/>
      <c r="B187" s="167"/>
      <c r="C187" s="168" t="s">
        <v>633</v>
      </c>
      <c r="D187" s="168" t="s">
        <v>151</v>
      </c>
      <c r="E187" s="169" t="s">
        <v>634</v>
      </c>
      <c r="F187" s="170" t="s">
        <v>635</v>
      </c>
      <c r="G187" s="171" t="s">
        <v>368</v>
      </c>
      <c r="H187" s="172">
        <v>3</v>
      </c>
      <c r="I187" s="173">
        <v>4.9299999999999997</v>
      </c>
      <c r="J187" s="173">
        <f>ROUND(I187*H187,2)</f>
        <v>14.789999999999999</v>
      </c>
      <c r="K187" s="174"/>
      <c r="L187" s="29"/>
      <c r="M187" s="175" t="s">
        <v>1</v>
      </c>
      <c r="N187" s="176" t="s">
        <v>39</v>
      </c>
      <c r="O187" s="177">
        <v>0</v>
      </c>
      <c r="P187" s="177">
        <f>O187*H187</f>
        <v>0</v>
      </c>
      <c r="Q187" s="177">
        <v>0</v>
      </c>
      <c r="R187" s="177">
        <f>Q187*H187</f>
        <v>0</v>
      </c>
      <c r="S187" s="177">
        <v>0</v>
      </c>
      <c r="T187" s="178">
        <f>S187*H187</f>
        <v>0</v>
      </c>
      <c r="U187" s="28"/>
      <c r="V187" s="28"/>
      <c r="W187" s="28"/>
      <c r="X187" s="28"/>
      <c r="Y187" s="28"/>
      <c r="Z187" s="28"/>
      <c r="AA187" s="28"/>
      <c r="AB187" s="28"/>
      <c r="AC187" s="28"/>
      <c r="AD187" s="28"/>
      <c r="AE187" s="28"/>
      <c r="AR187" s="179" t="s">
        <v>155</v>
      </c>
      <c r="AT187" s="179" t="s">
        <v>151</v>
      </c>
      <c r="AU187" s="179" t="s">
        <v>156</v>
      </c>
      <c r="AY187" s="15" t="s">
        <v>149</v>
      </c>
      <c r="BE187" s="180">
        <f>IF(N187="základná",J187,0)</f>
        <v>0</v>
      </c>
      <c r="BF187" s="180">
        <f>IF(N187="znížená",J187,0)</f>
        <v>14.789999999999999</v>
      </c>
      <c r="BG187" s="180">
        <f>IF(N187="zákl. prenesená",J187,0)</f>
        <v>0</v>
      </c>
      <c r="BH187" s="180">
        <f>IF(N187="zníž. prenesená",J187,0)</f>
        <v>0</v>
      </c>
      <c r="BI187" s="180">
        <f>IF(N187="nulová",J187,0)</f>
        <v>0</v>
      </c>
      <c r="BJ187" s="15" t="s">
        <v>156</v>
      </c>
      <c r="BK187" s="180">
        <f>ROUND(I187*H187,2)</f>
        <v>14.789999999999999</v>
      </c>
      <c r="BL187" s="15" t="s">
        <v>155</v>
      </c>
      <c r="BM187" s="179" t="s">
        <v>636</v>
      </c>
    </row>
    <row r="188" s="2" customFormat="1" ht="16.5" customHeight="1">
      <c r="A188" s="28"/>
      <c r="B188" s="167"/>
      <c r="C188" s="168" t="s">
        <v>546</v>
      </c>
      <c r="D188" s="168" t="s">
        <v>151</v>
      </c>
      <c r="E188" s="169" t="s">
        <v>637</v>
      </c>
      <c r="F188" s="170" t="s">
        <v>638</v>
      </c>
      <c r="G188" s="171" t="s">
        <v>368</v>
      </c>
      <c r="H188" s="172">
        <v>3</v>
      </c>
      <c r="I188" s="173">
        <v>7.9000000000000004</v>
      </c>
      <c r="J188" s="173">
        <f>ROUND(I188*H188,2)</f>
        <v>23.699999999999999</v>
      </c>
      <c r="K188" s="174"/>
      <c r="L188" s="29"/>
      <c r="M188" s="175" t="s">
        <v>1</v>
      </c>
      <c r="N188" s="176" t="s">
        <v>39</v>
      </c>
      <c r="O188" s="177">
        <v>0</v>
      </c>
      <c r="P188" s="177">
        <f>O188*H188</f>
        <v>0</v>
      </c>
      <c r="Q188" s="177">
        <v>0</v>
      </c>
      <c r="R188" s="177">
        <f>Q188*H188</f>
        <v>0</v>
      </c>
      <c r="S188" s="177">
        <v>0</v>
      </c>
      <c r="T188" s="178">
        <f>S188*H188</f>
        <v>0</v>
      </c>
      <c r="U188" s="28"/>
      <c r="V188" s="28"/>
      <c r="W188" s="28"/>
      <c r="X188" s="28"/>
      <c r="Y188" s="28"/>
      <c r="Z188" s="28"/>
      <c r="AA188" s="28"/>
      <c r="AB188" s="28"/>
      <c r="AC188" s="28"/>
      <c r="AD188" s="28"/>
      <c r="AE188" s="28"/>
      <c r="AR188" s="179" t="s">
        <v>155</v>
      </c>
      <c r="AT188" s="179" t="s">
        <v>151</v>
      </c>
      <c r="AU188" s="179" t="s">
        <v>156</v>
      </c>
      <c r="AY188" s="15" t="s">
        <v>149</v>
      </c>
      <c r="BE188" s="180">
        <f>IF(N188="základná",J188,0)</f>
        <v>0</v>
      </c>
      <c r="BF188" s="180">
        <f>IF(N188="znížená",J188,0)</f>
        <v>23.699999999999999</v>
      </c>
      <c r="BG188" s="180">
        <f>IF(N188="zákl. prenesená",J188,0)</f>
        <v>0</v>
      </c>
      <c r="BH188" s="180">
        <f>IF(N188="zníž. prenesená",J188,0)</f>
        <v>0</v>
      </c>
      <c r="BI188" s="180">
        <f>IF(N188="nulová",J188,0)</f>
        <v>0</v>
      </c>
      <c r="BJ188" s="15" t="s">
        <v>156</v>
      </c>
      <c r="BK188" s="180">
        <f>ROUND(I188*H188,2)</f>
        <v>23.699999999999999</v>
      </c>
      <c r="BL188" s="15" t="s">
        <v>155</v>
      </c>
      <c r="BM188" s="179" t="s">
        <v>639</v>
      </c>
    </row>
    <row r="189" s="2" customFormat="1" ht="16.5" customHeight="1">
      <c r="A189" s="28"/>
      <c r="B189" s="167"/>
      <c r="C189" s="168" t="s">
        <v>640</v>
      </c>
      <c r="D189" s="168" t="s">
        <v>151</v>
      </c>
      <c r="E189" s="169" t="s">
        <v>641</v>
      </c>
      <c r="F189" s="170" t="s">
        <v>642</v>
      </c>
      <c r="G189" s="171" t="s">
        <v>368</v>
      </c>
      <c r="H189" s="172">
        <v>3</v>
      </c>
      <c r="I189" s="173">
        <v>9.8599999999999994</v>
      </c>
      <c r="J189" s="173">
        <f>ROUND(I189*H189,2)</f>
        <v>29.579999999999998</v>
      </c>
      <c r="K189" s="174"/>
      <c r="L189" s="29"/>
      <c r="M189" s="175" t="s">
        <v>1</v>
      </c>
      <c r="N189" s="176" t="s">
        <v>39</v>
      </c>
      <c r="O189" s="177">
        <v>0</v>
      </c>
      <c r="P189" s="177">
        <f>O189*H189</f>
        <v>0</v>
      </c>
      <c r="Q189" s="177">
        <v>0</v>
      </c>
      <c r="R189" s="177">
        <f>Q189*H189</f>
        <v>0</v>
      </c>
      <c r="S189" s="177">
        <v>0</v>
      </c>
      <c r="T189" s="178">
        <f>S189*H189</f>
        <v>0</v>
      </c>
      <c r="U189" s="28"/>
      <c r="V189" s="28"/>
      <c r="W189" s="28"/>
      <c r="X189" s="28"/>
      <c r="Y189" s="28"/>
      <c r="Z189" s="28"/>
      <c r="AA189" s="28"/>
      <c r="AB189" s="28"/>
      <c r="AC189" s="28"/>
      <c r="AD189" s="28"/>
      <c r="AE189" s="28"/>
      <c r="AR189" s="179" t="s">
        <v>155</v>
      </c>
      <c r="AT189" s="179" t="s">
        <v>151</v>
      </c>
      <c r="AU189" s="179" t="s">
        <v>156</v>
      </c>
      <c r="AY189" s="15" t="s">
        <v>149</v>
      </c>
      <c r="BE189" s="180">
        <f>IF(N189="základná",J189,0)</f>
        <v>0</v>
      </c>
      <c r="BF189" s="180">
        <f>IF(N189="znížená",J189,0)</f>
        <v>29.579999999999998</v>
      </c>
      <c r="BG189" s="180">
        <f>IF(N189="zákl. prenesená",J189,0)</f>
        <v>0</v>
      </c>
      <c r="BH189" s="180">
        <f>IF(N189="zníž. prenesená",J189,0)</f>
        <v>0</v>
      </c>
      <c r="BI189" s="180">
        <f>IF(N189="nulová",J189,0)</f>
        <v>0</v>
      </c>
      <c r="BJ189" s="15" t="s">
        <v>156</v>
      </c>
      <c r="BK189" s="180">
        <f>ROUND(I189*H189,2)</f>
        <v>29.579999999999998</v>
      </c>
      <c r="BL189" s="15" t="s">
        <v>155</v>
      </c>
      <c r="BM189" s="179" t="s">
        <v>643</v>
      </c>
    </row>
    <row r="190" s="2" customFormat="1" ht="16.5" customHeight="1">
      <c r="A190" s="28"/>
      <c r="B190" s="167"/>
      <c r="C190" s="168" t="s">
        <v>549</v>
      </c>
      <c r="D190" s="168" t="s">
        <v>151</v>
      </c>
      <c r="E190" s="169" t="s">
        <v>644</v>
      </c>
      <c r="F190" s="170" t="s">
        <v>645</v>
      </c>
      <c r="G190" s="171" t="s">
        <v>368</v>
      </c>
      <c r="H190" s="172">
        <v>1</v>
      </c>
      <c r="I190" s="173">
        <v>6.96</v>
      </c>
      <c r="J190" s="173">
        <f>ROUND(I190*H190,2)</f>
        <v>6.96</v>
      </c>
      <c r="K190" s="174"/>
      <c r="L190" s="29"/>
      <c r="M190" s="175" t="s">
        <v>1</v>
      </c>
      <c r="N190" s="176" t="s">
        <v>39</v>
      </c>
      <c r="O190" s="177">
        <v>0</v>
      </c>
      <c r="P190" s="177">
        <f>O190*H190</f>
        <v>0</v>
      </c>
      <c r="Q190" s="177">
        <v>0</v>
      </c>
      <c r="R190" s="177">
        <f>Q190*H190</f>
        <v>0</v>
      </c>
      <c r="S190" s="177">
        <v>0</v>
      </c>
      <c r="T190" s="178">
        <f>S190*H190</f>
        <v>0</v>
      </c>
      <c r="U190" s="28"/>
      <c r="V190" s="28"/>
      <c r="W190" s="28"/>
      <c r="X190" s="28"/>
      <c r="Y190" s="28"/>
      <c r="Z190" s="28"/>
      <c r="AA190" s="28"/>
      <c r="AB190" s="28"/>
      <c r="AC190" s="28"/>
      <c r="AD190" s="28"/>
      <c r="AE190" s="28"/>
      <c r="AR190" s="179" t="s">
        <v>155</v>
      </c>
      <c r="AT190" s="179" t="s">
        <v>151</v>
      </c>
      <c r="AU190" s="179" t="s">
        <v>156</v>
      </c>
      <c r="AY190" s="15" t="s">
        <v>149</v>
      </c>
      <c r="BE190" s="180">
        <f>IF(N190="základná",J190,0)</f>
        <v>0</v>
      </c>
      <c r="BF190" s="180">
        <f>IF(N190="znížená",J190,0)</f>
        <v>6.96</v>
      </c>
      <c r="BG190" s="180">
        <f>IF(N190="zákl. prenesená",J190,0)</f>
        <v>0</v>
      </c>
      <c r="BH190" s="180">
        <f>IF(N190="zníž. prenesená",J190,0)</f>
        <v>0</v>
      </c>
      <c r="BI190" s="180">
        <f>IF(N190="nulová",J190,0)</f>
        <v>0</v>
      </c>
      <c r="BJ190" s="15" t="s">
        <v>156</v>
      </c>
      <c r="BK190" s="180">
        <f>ROUND(I190*H190,2)</f>
        <v>6.96</v>
      </c>
      <c r="BL190" s="15" t="s">
        <v>155</v>
      </c>
      <c r="BM190" s="179" t="s">
        <v>646</v>
      </c>
    </row>
    <row r="191" s="2" customFormat="1" ht="16.5" customHeight="1">
      <c r="A191" s="28"/>
      <c r="B191" s="167"/>
      <c r="C191" s="168" t="s">
        <v>647</v>
      </c>
      <c r="D191" s="168" t="s">
        <v>151</v>
      </c>
      <c r="E191" s="169" t="s">
        <v>648</v>
      </c>
      <c r="F191" s="170" t="s">
        <v>649</v>
      </c>
      <c r="G191" s="171" t="s">
        <v>368</v>
      </c>
      <c r="H191" s="172">
        <v>1</v>
      </c>
      <c r="I191" s="173">
        <v>538.67999999999995</v>
      </c>
      <c r="J191" s="173">
        <f>ROUND(I191*H191,2)</f>
        <v>538.67999999999995</v>
      </c>
      <c r="K191" s="174"/>
      <c r="L191" s="29"/>
      <c r="M191" s="175" t="s">
        <v>1</v>
      </c>
      <c r="N191" s="176" t="s">
        <v>39</v>
      </c>
      <c r="O191" s="177">
        <v>0</v>
      </c>
      <c r="P191" s="177">
        <f>O191*H191</f>
        <v>0</v>
      </c>
      <c r="Q191" s="177">
        <v>0</v>
      </c>
      <c r="R191" s="177">
        <f>Q191*H191</f>
        <v>0</v>
      </c>
      <c r="S191" s="177">
        <v>0</v>
      </c>
      <c r="T191" s="178">
        <f>S191*H191</f>
        <v>0</v>
      </c>
      <c r="U191" s="28"/>
      <c r="V191" s="28"/>
      <c r="W191" s="28"/>
      <c r="X191" s="28"/>
      <c r="Y191" s="28"/>
      <c r="Z191" s="28"/>
      <c r="AA191" s="28"/>
      <c r="AB191" s="28"/>
      <c r="AC191" s="28"/>
      <c r="AD191" s="28"/>
      <c r="AE191" s="28"/>
      <c r="AR191" s="179" t="s">
        <v>155</v>
      </c>
      <c r="AT191" s="179" t="s">
        <v>151</v>
      </c>
      <c r="AU191" s="179" t="s">
        <v>156</v>
      </c>
      <c r="AY191" s="15" t="s">
        <v>149</v>
      </c>
      <c r="BE191" s="180">
        <f>IF(N191="základná",J191,0)</f>
        <v>0</v>
      </c>
      <c r="BF191" s="180">
        <f>IF(N191="znížená",J191,0)</f>
        <v>538.67999999999995</v>
      </c>
      <c r="BG191" s="180">
        <f>IF(N191="zákl. prenesená",J191,0)</f>
        <v>0</v>
      </c>
      <c r="BH191" s="180">
        <f>IF(N191="zníž. prenesená",J191,0)</f>
        <v>0</v>
      </c>
      <c r="BI191" s="180">
        <f>IF(N191="nulová",J191,0)</f>
        <v>0</v>
      </c>
      <c r="BJ191" s="15" t="s">
        <v>156</v>
      </c>
      <c r="BK191" s="180">
        <f>ROUND(I191*H191,2)</f>
        <v>538.67999999999995</v>
      </c>
      <c r="BL191" s="15" t="s">
        <v>155</v>
      </c>
      <c r="BM191" s="179" t="s">
        <v>650</v>
      </c>
    </row>
    <row r="192" s="2" customFormat="1" ht="16.5" customHeight="1">
      <c r="A192" s="28"/>
      <c r="B192" s="167"/>
      <c r="C192" s="168" t="s">
        <v>552</v>
      </c>
      <c r="D192" s="168" t="s">
        <v>151</v>
      </c>
      <c r="E192" s="169" t="s">
        <v>651</v>
      </c>
      <c r="F192" s="170" t="s">
        <v>652</v>
      </c>
      <c r="G192" s="171" t="s">
        <v>368</v>
      </c>
      <c r="H192" s="172">
        <v>4</v>
      </c>
      <c r="I192" s="173">
        <v>6.96</v>
      </c>
      <c r="J192" s="173">
        <f>ROUND(I192*H192,2)</f>
        <v>27.84</v>
      </c>
      <c r="K192" s="174"/>
      <c r="L192" s="29"/>
      <c r="M192" s="175" t="s">
        <v>1</v>
      </c>
      <c r="N192" s="176" t="s">
        <v>39</v>
      </c>
      <c r="O192" s="177">
        <v>0</v>
      </c>
      <c r="P192" s="177">
        <f>O192*H192</f>
        <v>0</v>
      </c>
      <c r="Q192" s="177">
        <v>0</v>
      </c>
      <c r="R192" s="177">
        <f>Q192*H192</f>
        <v>0</v>
      </c>
      <c r="S192" s="177">
        <v>0</v>
      </c>
      <c r="T192" s="178">
        <f>S192*H192</f>
        <v>0</v>
      </c>
      <c r="U192" s="28"/>
      <c r="V192" s="28"/>
      <c r="W192" s="28"/>
      <c r="X192" s="28"/>
      <c r="Y192" s="28"/>
      <c r="Z192" s="28"/>
      <c r="AA192" s="28"/>
      <c r="AB192" s="28"/>
      <c r="AC192" s="28"/>
      <c r="AD192" s="28"/>
      <c r="AE192" s="28"/>
      <c r="AR192" s="179" t="s">
        <v>155</v>
      </c>
      <c r="AT192" s="179" t="s">
        <v>151</v>
      </c>
      <c r="AU192" s="179" t="s">
        <v>156</v>
      </c>
      <c r="AY192" s="15" t="s">
        <v>149</v>
      </c>
      <c r="BE192" s="180">
        <f>IF(N192="základná",J192,0)</f>
        <v>0</v>
      </c>
      <c r="BF192" s="180">
        <f>IF(N192="znížená",J192,0)</f>
        <v>27.84</v>
      </c>
      <c r="BG192" s="180">
        <f>IF(N192="zákl. prenesená",J192,0)</f>
        <v>0</v>
      </c>
      <c r="BH192" s="180">
        <f>IF(N192="zníž. prenesená",J192,0)</f>
        <v>0</v>
      </c>
      <c r="BI192" s="180">
        <f>IF(N192="nulová",J192,0)</f>
        <v>0</v>
      </c>
      <c r="BJ192" s="15" t="s">
        <v>156</v>
      </c>
      <c r="BK192" s="180">
        <f>ROUND(I192*H192,2)</f>
        <v>27.84</v>
      </c>
      <c r="BL192" s="15" t="s">
        <v>155</v>
      </c>
      <c r="BM192" s="179" t="s">
        <v>653</v>
      </c>
    </row>
    <row r="193" s="2" customFormat="1" ht="24.15" customHeight="1">
      <c r="A193" s="28"/>
      <c r="B193" s="167"/>
      <c r="C193" s="168" t="s">
        <v>654</v>
      </c>
      <c r="D193" s="168" t="s">
        <v>151</v>
      </c>
      <c r="E193" s="169" t="s">
        <v>655</v>
      </c>
      <c r="F193" s="170" t="s">
        <v>656</v>
      </c>
      <c r="G193" s="171" t="s">
        <v>368</v>
      </c>
      <c r="H193" s="172">
        <v>4</v>
      </c>
      <c r="I193" s="173">
        <v>30.989999999999998</v>
      </c>
      <c r="J193" s="173">
        <f>ROUND(I193*H193,2)</f>
        <v>123.95999999999999</v>
      </c>
      <c r="K193" s="174"/>
      <c r="L193" s="29"/>
      <c r="M193" s="175" t="s">
        <v>1</v>
      </c>
      <c r="N193" s="176" t="s">
        <v>39</v>
      </c>
      <c r="O193" s="177">
        <v>0</v>
      </c>
      <c r="P193" s="177">
        <f>O193*H193</f>
        <v>0</v>
      </c>
      <c r="Q193" s="177">
        <v>0</v>
      </c>
      <c r="R193" s="177">
        <f>Q193*H193</f>
        <v>0</v>
      </c>
      <c r="S193" s="177">
        <v>0</v>
      </c>
      <c r="T193" s="178">
        <f>S193*H193</f>
        <v>0</v>
      </c>
      <c r="U193" s="28"/>
      <c r="V193" s="28"/>
      <c r="W193" s="28"/>
      <c r="X193" s="28"/>
      <c r="Y193" s="28"/>
      <c r="Z193" s="28"/>
      <c r="AA193" s="28"/>
      <c r="AB193" s="28"/>
      <c r="AC193" s="28"/>
      <c r="AD193" s="28"/>
      <c r="AE193" s="28"/>
      <c r="AR193" s="179" t="s">
        <v>155</v>
      </c>
      <c r="AT193" s="179" t="s">
        <v>151</v>
      </c>
      <c r="AU193" s="179" t="s">
        <v>156</v>
      </c>
      <c r="AY193" s="15" t="s">
        <v>149</v>
      </c>
      <c r="BE193" s="180">
        <f>IF(N193="základná",J193,0)</f>
        <v>0</v>
      </c>
      <c r="BF193" s="180">
        <f>IF(N193="znížená",J193,0)</f>
        <v>123.95999999999999</v>
      </c>
      <c r="BG193" s="180">
        <f>IF(N193="zákl. prenesená",J193,0)</f>
        <v>0</v>
      </c>
      <c r="BH193" s="180">
        <f>IF(N193="zníž. prenesená",J193,0)</f>
        <v>0</v>
      </c>
      <c r="BI193" s="180">
        <f>IF(N193="nulová",J193,0)</f>
        <v>0</v>
      </c>
      <c r="BJ193" s="15" t="s">
        <v>156</v>
      </c>
      <c r="BK193" s="180">
        <f>ROUND(I193*H193,2)</f>
        <v>123.95999999999999</v>
      </c>
      <c r="BL193" s="15" t="s">
        <v>155</v>
      </c>
      <c r="BM193" s="179" t="s">
        <v>657</v>
      </c>
    </row>
    <row r="194" s="2" customFormat="1" ht="16.5" customHeight="1">
      <c r="A194" s="28"/>
      <c r="B194" s="167"/>
      <c r="C194" s="168" t="s">
        <v>555</v>
      </c>
      <c r="D194" s="168" t="s">
        <v>151</v>
      </c>
      <c r="E194" s="169" t="s">
        <v>658</v>
      </c>
      <c r="F194" s="170" t="s">
        <v>659</v>
      </c>
      <c r="G194" s="171" t="s">
        <v>368</v>
      </c>
      <c r="H194" s="172">
        <v>2</v>
      </c>
      <c r="I194" s="173">
        <v>83.590000000000003</v>
      </c>
      <c r="J194" s="173">
        <f>ROUND(I194*H194,2)</f>
        <v>167.18000000000001</v>
      </c>
      <c r="K194" s="174"/>
      <c r="L194" s="29"/>
      <c r="M194" s="175" t="s">
        <v>1</v>
      </c>
      <c r="N194" s="176" t="s">
        <v>39</v>
      </c>
      <c r="O194" s="177">
        <v>0</v>
      </c>
      <c r="P194" s="177">
        <f>O194*H194</f>
        <v>0</v>
      </c>
      <c r="Q194" s="177">
        <v>0</v>
      </c>
      <c r="R194" s="177">
        <f>Q194*H194</f>
        <v>0</v>
      </c>
      <c r="S194" s="177">
        <v>0</v>
      </c>
      <c r="T194" s="178">
        <f>S194*H194</f>
        <v>0</v>
      </c>
      <c r="U194" s="28"/>
      <c r="V194" s="28"/>
      <c r="W194" s="28"/>
      <c r="X194" s="28"/>
      <c r="Y194" s="28"/>
      <c r="Z194" s="28"/>
      <c r="AA194" s="28"/>
      <c r="AB194" s="28"/>
      <c r="AC194" s="28"/>
      <c r="AD194" s="28"/>
      <c r="AE194" s="28"/>
      <c r="AR194" s="179" t="s">
        <v>155</v>
      </c>
      <c r="AT194" s="179" t="s">
        <v>151</v>
      </c>
      <c r="AU194" s="179" t="s">
        <v>156</v>
      </c>
      <c r="AY194" s="15" t="s">
        <v>149</v>
      </c>
      <c r="BE194" s="180">
        <f>IF(N194="základná",J194,0)</f>
        <v>0</v>
      </c>
      <c r="BF194" s="180">
        <f>IF(N194="znížená",J194,0)</f>
        <v>167.18000000000001</v>
      </c>
      <c r="BG194" s="180">
        <f>IF(N194="zákl. prenesená",J194,0)</f>
        <v>0</v>
      </c>
      <c r="BH194" s="180">
        <f>IF(N194="zníž. prenesená",J194,0)</f>
        <v>0</v>
      </c>
      <c r="BI194" s="180">
        <f>IF(N194="nulová",J194,0)</f>
        <v>0</v>
      </c>
      <c r="BJ194" s="15" t="s">
        <v>156</v>
      </c>
      <c r="BK194" s="180">
        <f>ROUND(I194*H194,2)</f>
        <v>167.18000000000001</v>
      </c>
      <c r="BL194" s="15" t="s">
        <v>155</v>
      </c>
      <c r="BM194" s="179" t="s">
        <v>660</v>
      </c>
    </row>
    <row r="195" s="2" customFormat="1" ht="16.5" customHeight="1">
      <c r="A195" s="28"/>
      <c r="B195" s="167"/>
      <c r="C195" s="168" t="s">
        <v>661</v>
      </c>
      <c r="D195" s="168" t="s">
        <v>151</v>
      </c>
      <c r="E195" s="169" t="s">
        <v>662</v>
      </c>
      <c r="F195" s="170" t="s">
        <v>663</v>
      </c>
      <c r="G195" s="171" t="s">
        <v>368</v>
      </c>
      <c r="H195" s="172">
        <v>1</v>
      </c>
      <c r="I195" s="173">
        <v>139.33000000000001</v>
      </c>
      <c r="J195" s="173">
        <f>ROUND(I195*H195,2)</f>
        <v>139.33000000000001</v>
      </c>
      <c r="K195" s="174"/>
      <c r="L195" s="29"/>
      <c r="M195" s="175" t="s">
        <v>1</v>
      </c>
      <c r="N195" s="176" t="s">
        <v>39</v>
      </c>
      <c r="O195" s="177">
        <v>0</v>
      </c>
      <c r="P195" s="177">
        <f>O195*H195</f>
        <v>0</v>
      </c>
      <c r="Q195" s="177">
        <v>0</v>
      </c>
      <c r="R195" s="177">
        <f>Q195*H195</f>
        <v>0</v>
      </c>
      <c r="S195" s="177">
        <v>0</v>
      </c>
      <c r="T195" s="178">
        <f>S195*H195</f>
        <v>0</v>
      </c>
      <c r="U195" s="28"/>
      <c r="V195" s="28"/>
      <c r="W195" s="28"/>
      <c r="X195" s="28"/>
      <c r="Y195" s="28"/>
      <c r="Z195" s="28"/>
      <c r="AA195" s="28"/>
      <c r="AB195" s="28"/>
      <c r="AC195" s="28"/>
      <c r="AD195" s="28"/>
      <c r="AE195" s="28"/>
      <c r="AR195" s="179" t="s">
        <v>155</v>
      </c>
      <c r="AT195" s="179" t="s">
        <v>151</v>
      </c>
      <c r="AU195" s="179" t="s">
        <v>156</v>
      </c>
      <c r="AY195" s="15" t="s">
        <v>149</v>
      </c>
      <c r="BE195" s="180">
        <f>IF(N195="základná",J195,0)</f>
        <v>0</v>
      </c>
      <c r="BF195" s="180">
        <f>IF(N195="znížená",J195,0)</f>
        <v>139.33000000000001</v>
      </c>
      <c r="BG195" s="180">
        <f>IF(N195="zákl. prenesená",J195,0)</f>
        <v>0</v>
      </c>
      <c r="BH195" s="180">
        <f>IF(N195="zníž. prenesená",J195,0)</f>
        <v>0</v>
      </c>
      <c r="BI195" s="180">
        <f>IF(N195="nulová",J195,0)</f>
        <v>0</v>
      </c>
      <c r="BJ195" s="15" t="s">
        <v>156</v>
      </c>
      <c r="BK195" s="180">
        <f>ROUND(I195*H195,2)</f>
        <v>139.33000000000001</v>
      </c>
      <c r="BL195" s="15" t="s">
        <v>155</v>
      </c>
      <c r="BM195" s="179" t="s">
        <v>664</v>
      </c>
    </row>
    <row r="196" s="2" customFormat="1" ht="16.5" customHeight="1">
      <c r="A196" s="28"/>
      <c r="B196" s="167"/>
      <c r="C196" s="168" t="s">
        <v>558</v>
      </c>
      <c r="D196" s="168" t="s">
        <v>151</v>
      </c>
      <c r="E196" s="169" t="s">
        <v>665</v>
      </c>
      <c r="F196" s="170" t="s">
        <v>666</v>
      </c>
      <c r="G196" s="171" t="s">
        <v>368</v>
      </c>
      <c r="H196" s="172">
        <v>1</v>
      </c>
      <c r="I196" s="173">
        <v>83.590000000000003</v>
      </c>
      <c r="J196" s="173">
        <f>ROUND(I196*H196,2)</f>
        <v>83.590000000000003</v>
      </c>
      <c r="K196" s="174"/>
      <c r="L196" s="29"/>
      <c r="M196" s="175" t="s">
        <v>1</v>
      </c>
      <c r="N196" s="176" t="s">
        <v>39</v>
      </c>
      <c r="O196" s="177">
        <v>0</v>
      </c>
      <c r="P196" s="177">
        <f>O196*H196</f>
        <v>0</v>
      </c>
      <c r="Q196" s="177">
        <v>0</v>
      </c>
      <c r="R196" s="177">
        <f>Q196*H196</f>
        <v>0</v>
      </c>
      <c r="S196" s="177">
        <v>0</v>
      </c>
      <c r="T196" s="178">
        <f>S196*H196</f>
        <v>0</v>
      </c>
      <c r="U196" s="28"/>
      <c r="V196" s="28"/>
      <c r="W196" s="28"/>
      <c r="X196" s="28"/>
      <c r="Y196" s="28"/>
      <c r="Z196" s="28"/>
      <c r="AA196" s="28"/>
      <c r="AB196" s="28"/>
      <c r="AC196" s="28"/>
      <c r="AD196" s="28"/>
      <c r="AE196" s="28"/>
      <c r="AR196" s="179" t="s">
        <v>155</v>
      </c>
      <c r="AT196" s="179" t="s">
        <v>151</v>
      </c>
      <c r="AU196" s="179" t="s">
        <v>156</v>
      </c>
      <c r="AY196" s="15" t="s">
        <v>149</v>
      </c>
      <c r="BE196" s="180">
        <f>IF(N196="základná",J196,0)</f>
        <v>0</v>
      </c>
      <c r="BF196" s="180">
        <f>IF(N196="znížená",J196,0)</f>
        <v>83.590000000000003</v>
      </c>
      <c r="BG196" s="180">
        <f>IF(N196="zákl. prenesená",J196,0)</f>
        <v>0</v>
      </c>
      <c r="BH196" s="180">
        <f>IF(N196="zníž. prenesená",J196,0)</f>
        <v>0</v>
      </c>
      <c r="BI196" s="180">
        <f>IF(N196="nulová",J196,0)</f>
        <v>0</v>
      </c>
      <c r="BJ196" s="15" t="s">
        <v>156</v>
      </c>
      <c r="BK196" s="180">
        <f>ROUND(I196*H196,2)</f>
        <v>83.590000000000003</v>
      </c>
      <c r="BL196" s="15" t="s">
        <v>155</v>
      </c>
      <c r="BM196" s="179" t="s">
        <v>667</v>
      </c>
    </row>
    <row r="197" s="2" customFormat="1" ht="24.15" customHeight="1">
      <c r="A197" s="28"/>
      <c r="B197" s="167"/>
      <c r="C197" s="168" t="s">
        <v>668</v>
      </c>
      <c r="D197" s="168" t="s">
        <v>151</v>
      </c>
      <c r="E197" s="169" t="s">
        <v>669</v>
      </c>
      <c r="F197" s="170" t="s">
        <v>670</v>
      </c>
      <c r="G197" s="171" t="s">
        <v>368</v>
      </c>
      <c r="H197" s="172">
        <v>1</v>
      </c>
      <c r="I197" s="173">
        <v>983.33000000000004</v>
      </c>
      <c r="J197" s="173">
        <f>ROUND(I197*H197,2)</f>
        <v>983.33000000000004</v>
      </c>
      <c r="K197" s="174"/>
      <c r="L197" s="29"/>
      <c r="M197" s="175" t="s">
        <v>1</v>
      </c>
      <c r="N197" s="176" t="s">
        <v>39</v>
      </c>
      <c r="O197" s="177">
        <v>0</v>
      </c>
      <c r="P197" s="177">
        <f>O197*H197</f>
        <v>0</v>
      </c>
      <c r="Q197" s="177">
        <v>0</v>
      </c>
      <c r="R197" s="177">
        <f>Q197*H197</f>
        <v>0</v>
      </c>
      <c r="S197" s="177">
        <v>0</v>
      </c>
      <c r="T197" s="178">
        <f>S197*H197</f>
        <v>0</v>
      </c>
      <c r="U197" s="28"/>
      <c r="V197" s="28"/>
      <c r="W197" s="28"/>
      <c r="X197" s="28"/>
      <c r="Y197" s="28"/>
      <c r="Z197" s="28"/>
      <c r="AA197" s="28"/>
      <c r="AB197" s="28"/>
      <c r="AC197" s="28"/>
      <c r="AD197" s="28"/>
      <c r="AE197" s="28"/>
      <c r="AR197" s="179" t="s">
        <v>155</v>
      </c>
      <c r="AT197" s="179" t="s">
        <v>151</v>
      </c>
      <c r="AU197" s="179" t="s">
        <v>156</v>
      </c>
      <c r="AY197" s="15" t="s">
        <v>149</v>
      </c>
      <c r="BE197" s="180">
        <f>IF(N197="základná",J197,0)</f>
        <v>0</v>
      </c>
      <c r="BF197" s="180">
        <f>IF(N197="znížená",J197,0)</f>
        <v>983.33000000000004</v>
      </c>
      <c r="BG197" s="180">
        <f>IF(N197="zákl. prenesená",J197,0)</f>
        <v>0</v>
      </c>
      <c r="BH197" s="180">
        <f>IF(N197="zníž. prenesená",J197,0)</f>
        <v>0</v>
      </c>
      <c r="BI197" s="180">
        <f>IF(N197="nulová",J197,0)</f>
        <v>0</v>
      </c>
      <c r="BJ197" s="15" t="s">
        <v>156</v>
      </c>
      <c r="BK197" s="180">
        <f>ROUND(I197*H197,2)</f>
        <v>983.33000000000004</v>
      </c>
      <c r="BL197" s="15" t="s">
        <v>155</v>
      </c>
      <c r="BM197" s="179" t="s">
        <v>671</v>
      </c>
    </row>
    <row r="198" s="2" customFormat="1" ht="24.15" customHeight="1">
      <c r="A198" s="28"/>
      <c r="B198" s="167"/>
      <c r="C198" s="168" t="s">
        <v>81</v>
      </c>
      <c r="D198" s="168" t="s">
        <v>151</v>
      </c>
      <c r="E198" s="169" t="s">
        <v>672</v>
      </c>
      <c r="F198" s="170" t="s">
        <v>673</v>
      </c>
      <c r="G198" s="171" t="s">
        <v>161</v>
      </c>
      <c r="H198" s="172">
        <v>40</v>
      </c>
      <c r="I198" s="173">
        <v>1.6699999999999999</v>
      </c>
      <c r="J198" s="173">
        <f>ROUND(I198*H198,2)</f>
        <v>66.799999999999997</v>
      </c>
      <c r="K198" s="174"/>
      <c r="L198" s="29"/>
      <c r="M198" s="175" t="s">
        <v>1</v>
      </c>
      <c r="N198" s="176" t="s">
        <v>39</v>
      </c>
      <c r="O198" s="177">
        <v>0</v>
      </c>
      <c r="P198" s="177">
        <f>O198*H198</f>
        <v>0</v>
      </c>
      <c r="Q198" s="177">
        <v>0</v>
      </c>
      <c r="R198" s="177">
        <f>Q198*H198</f>
        <v>0</v>
      </c>
      <c r="S198" s="177">
        <v>0</v>
      </c>
      <c r="T198" s="178">
        <f>S198*H198</f>
        <v>0</v>
      </c>
      <c r="U198" s="28"/>
      <c r="V198" s="28"/>
      <c r="W198" s="28"/>
      <c r="X198" s="28"/>
      <c r="Y198" s="28"/>
      <c r="Z198" s="28"/>
      <c r="AA198" s="28"/>
      <c r="AB198" s="28"/>
      <c r="AC198" s="28"/>
      <c r="AD198" s="28"/>
      <c r="AE198" s="28"/>
      <c r="AR198" s="179" t="s">
        <v>155</v>
      </c>
      <c r="AT198" s="179" t="s">
        <v>151</v>
      </c>
      <c r="AU198" s="179" t="s">
        <v>156</v>
      </c>
      <c r="AY198" s="15" t="s">
        <v>149</v>
      </c>
      <c r="BE198" s="180">
        <f>IF(N198="základná",J198,0)</f>
        <v>0</v>
      </c>
      <c r="BF198" s="180">
        <f>IF(N198="znížená",J198,0)</f>
        <v>66.799999999999997</v>
      </c>
      <c r="BG198" s="180">
        <f>IF(N198="zákl. prenesená",J198,0)</f>
        <v>0</v>
      </c>
      <c r="BH198" s="180">
        <f>IF(N198="zníž. prenesená",J198,0)</f>
        <v>0</v>
      </c>
      <c r="BI198" s="180">
        <f>IF(N198="nulová",J198,0)</f>
        <v>0</v>
      </c>
      <c r="BJ198" s="15" t="s">
        <v>156</v>
      </c>
      <c r="BK198" s="180">
        <f>ROUND(I198*H198,2)</f>
        <v>66.799999999999997</v>
      </c>
      <c r="BL198" s="15" t="s">
        <v>155</v>
      </c>
      <c r="BM198" s="179" t="s">
        <v>674</v>
      </c>
    </row>
    <row r="199" s="2" customFormat="1" ht="16.5" customHeight="1">
      <c r="A199" s="28"/>
      <c r="B199" s="167"/>
      <c r="C199" s="168" t="s">
        <v>156</v>
      </c>
      <c r="D199" s="168" t="s">
        <v>151</v>
      </c>
      <c r="E199" s="169" t="s">
        <v>675</v>
      </c>
      <c r="F199" s="170" t="s">
        <v>676</v>
      </c>
      <c r="G199" s="171" t="s">
        <v>269</v>
      </c>
      <c r="H199" s="172">
        <v>40</v>
      </c>
      <c r="I199" s="173">
        <v>1.98</v>
      </c>
      <c r="J199" s="173">
        <f>ROUND(I199*H199,2)</f>
        <v>79.200000000000003</v>
      </c>
      <c r="K199" s="174"/>
      <c r="L199" s="29"/>
      <c r="M199" s="175" t="s">
        <v>1</v>
      </c>
      <c r="N199" s="176" t="s">
        <v>39</v>
      </c>
      <c r="O199" s="177">
        <v>0</v>
      </c>
      <c r="P199" s="177">
        <f>O199*H199</f>
        <v>0</v>
      </c>
      <c r="Q199" s="177">
        <v>0</v>
      </c>
      <c r="R199" s="177">
        <f>Q199*H199</f>
        <v>0</v>
      </c>
      <c r="S199" s="177">
        <v>0</v>
      </c>
      <c r="T199" s="178">
        <f>S199*H199</f>
        <v>0</v>
      </c>
      <c r="U199" s="28"/>
      <c r="V199" s="28"/>
      <c r="W199" s="28"/>
      <c r="X199" s="28"/>
      <c r="Y199" s="28"/>
      <c r="Z199" s="28"/>
      <c r="AA199" s="28"/>
      <c r="AB199" s="28"/>
      <c r="AC199" s="28"/>
      <c r="AD199" s="28"/>
      <c r="AE199" s="28"/>
      <c r="AR199" s="179" t="s">
        <v>155</v>
      </c>
      <c r="AT199" s="179" t="s">
        <v>151</v>
      </c>
      <c r="AU199" s="179" t="s">
        <v>156</v>
      </c>
      <c r="AY199" s="15" t="s">
        <v>149</v>
      </c>
      <c r="BE199" s="180">
        <f>IF(N199="základná",J199,0)</f>
        <v>0</v>
      </c>
      <c r="BF199" s="180">
        <f>IF(N199="znížená",J199,0)</f>
        <v>79.200000000000003</v>
      </c>
      <c r="BG199" s="180">
        <f>IF(N199="zákl. prenesená",J199,0)</f>
        <v>0</v>
      </c>
      <c r="BH199" s="180">
        <f>IF(N199="zníž. prenesená",J199,0)</f>
        <v>0</v>
      </c>
      <c r="BI199" s="180">
        <f>IF(N199="nulová",J199,0)</f>
        <v>0</v>
      </c>
      <c r="BJ199" s="15" t="s">
        <v>156</v>
      </c>
      <c r="BK199" s="180">
        <f>ROUND(I199*H199,2)</f>
        <v>79.200000000000003</v>
      </c>
      <c r="BL199" s="15" t="s">
        <v>155</v>
      </c>
      <c r="BM199" s="179" t="s">
        <v>677</v>
      </c>
    </row>
    <row r="200" s="2" customFormat="1" ht="24.15" customHeight="1">
      <c r="A200" s="28"/>
      <c r="B200" s="167"/>
      <c r="C200" s="168" t="s">
        <v>678</v>
      </c>
      <c r="D200" s="168" t="s">
        <v>151</v>
      </c>
      <c r="E200" s="169" t="s">
        <v>679</v>
      </c>
      <c r="F200" s="170" t="s">
        <v>680</v>
      </c>
      <c r="G200" s="171" t="s">
        <v>161</v>
      </c>
      <c r="H200" s="172">
        <v>120</v>
      </c>
      <c r="I200" s="173">
        <v>0.82999999999999996</v>
      </c>
      <c r="J200" s="173">
        <f>ROUND(I200*H200,2)</f>
        <v>99.599999999999994</v>
      </c>
      <c r="K200" s="174"/>
      <c r="L200" s="29"/>
      <c r="M200" s="175" t="s">
        <v>1</v>
      </c>
      <c r="N200" s="176" t="s">
        <v>39</v>
      </c>
      <c r="O200" s="177">
        <v>0</v>
      </c>
      <c r="P200" s="177">
        <f>O200*H200</f>
        <v>0</v>
      </c>
      <c r="Q200" s="177">
        <v>0</v>
      </c>
      <c r="R200" s="177">
        <f>Q200*H200</f>
        <v>0</v>
      </c>
      <c r="S200" s="177">
        <v>0</v>
      </c>
      <c r="T200" s="178">
        <f>S200*H200</f>
        <v>0</v>
      </c>
      <c r="U200" s="28"/>
      <c r="V200" s="28"/>
      <c r="W200" s="28"/>
      <c r="X200" s="28"/>
      <c r="Y200" s="28"/>
      <c r="Z200" s="28"/>
      <c r="AA200" s="28"/>
      <c r="AB200" s="28"/>
      <c r="AC200" s="28"/>
      <c r="AD200" s="28"/>
      <c r="AE200" s="28"/>
      <c r="AR200" s="179" t="s">
        <v>155</v>
      </c>
      <c r="AT200" s="179" t="s">
        <v>151</v>
      </c>
      <c r="AU200" s="179" t="s">
        <v>156</v>
      </c>
      <c r="AY200" s="15" t="s">
        <v>149</v>
      </c>
      <c r="BE200" s="180">
        <f>IF(N200="základná",J200,0)</f>
        <v>0</v>
      </c>
      <c r="BF200" s="180">
        <f>IF(N200="znížená",J200,0)</f>
        <v>99.599999999999994</v>
      </c>
      <c r="BG200" s="180">
        <f>IF(N200="zákl. prenesená",J200,0)</f>
        <v>0</v>
      </c>
      <c r="BH200" s="180">
        <f>IF(N200="zníž. prenesená",J200,0)</f>
        <v>0</v>
      </c>
      <c r="BI200" s="180">
        <f>IF(N200="nulová",J200,0)</f>
        <v>0</v>
      </c>
      <c r="BJ200" s="15" t="s">
        <v>156</v>
      </c>
      <c r="BK200" s="180">
        <f>ROUND(I200*H200,2)</f>
        <v>99.599999999999994</v>
      </c>
      <c r="BL200" s="15" t="s">
        <v>155</v>
      </c>
      <c r="BM200" s="179" t="s">
        <v>681</v>
      </c>
    </row>
    <row r="201" s="2" customFormat="1" ht="16.5" customHeight="1">
      <c r="A201" s="28"/>
      <c r="B201" s="167"/>
      <c r="C201" s="168" t="s">
        <v>561</v>
      </c>
      <c r="D201" s="168" t="s">
        <v>151</v>
      </c>
      <c r="E201" s="169" t="s">
        <v>682</v>
      </c>
      <c r="F201" s="170" t="s">
        <v>683</v>
      </c>
      <c r="G201" s="171" t="s">
        <v>161</v>
      </c>
      <c r="H201" s="172">
        <v>120</v>
      </c>
      <c r="I201" s="173">
        <v>2.6099999999999999</v>
      </c>
      <c r="J201" s="173">
        <f>ROUND(I201*H201,2)</f>
        <v>313.19999999999999</v>
      </c>
      <c r="K201" s="174"/>
      <c r="L201" s="29"/>
      <c r="M201" s="175" t="s">
        <v>1</v>
      </c>
      <c r="N201" s="176" t="s">
        <v>39</v>
      </c>
      <c r="O201" s="177">
        <v>0</v>
      </c>
      <c r="P201" s="177">
        <f>O201*H201</f>
        <v>0</v>
      </c>
      <c r="Q201" s="177">
        <v>0</v>
      </c>
      <c r="R201" s="177">
        <f>Q201*H201</f>
        <v>0</v>
      </c>
      <c r="S201" s="177">
        <v>0</v>
      </c>
      <c r="T201" s="178">
        <f>S201*H201</f>
        <v>0</v>
      </c>
      <c r="U201" s="28"/>
      <c r="V201" s="28"/>
      <c r="W201" s="28"/>
      <c r="X201" s="28"/>
      <c r="Y201" s="28"/>
      <c r="Z201" s="28"/>
      <c r="AA201" s="28"/>
      <c r="AB201" s="28"/>
      <c r="AC201" s="28"/>
      <c r="AD201" s="28"/>
      <c r="AE201" s="28"/>
      <c r="AR201" s="179" t="s">
        <v>155</v>
      </c>
      <c r="AT201" s="179" t="s">
        <v>151</v>
      </c>
      <c r="AU201" s="179" t="s">
        <v>156</v>
      </c>
      <c r="AY201" s="15" t="s">
        <v>149</v>
      </c>
      <c r="BE201" s="180">
        <f>IF(N201="základná",J201,0)</f>
        <v>0</v>
      </c>
      <c r="BF201" s="180">
        <f>IF(N201="znížená",J201,0)</f>
        <v>313.19999999999999</v>
      </c>
      <c r="BG201" s="180">
        <f>IF(N201="zákl. prenesená",J201,0)</f>
        <v>0</v>
      </c>
      <c r="BH201" s="180">
        <f>IF(N201="zníž. prenesená",J201,0)</f>
        <v>0</v>
      </c>
      <c r="BI201" s="180">
        <f>IF(N201="nulová",J201,0)</f>
        <v>0</v>
      </c>
      <c r="BJ201" s="15" t="s">
        <v>156</v>
      </c>
      <c r="BK201" s="180">
        <f>ROUND(I201*H201,2)</f>
        <v>313.19999999999999</v>
      </c>
      <c r="BL201" s="15" t="s">
        <v>155</v>
      </c>
      <c r="BM201" s="179" t="s">
        <v>684</v>
      </c>
    </row>
    <row r="202" s="2" customFormat="1" ht="16.5" customHeight="1">
      <c r="A202" s="28"/>
      <c r="B202" s="167"/>
      <c r="C202" s="168" t="s">
        <v>685</v>
      </c>
      <c r="D202" s="168" t="s">
        <v>151</v>
      </c>
      <c r="E202" s="169" t="s">
        <v>686</v>
      </c>
      <c r="F202" s="170" t="s">
        <v>687</v>
      </c>
      <c r="G202" s="171" t="s">
        <v>161</v>
      </c>
      <c r="H202" s="172">
        <v>960</v>
      </c>
      <c r="I202" s="173">
        <v>0.69999999999999996</v>
      </c>
      <c r="J202" s="173">
        <f>ROUND(I202*H202,2)</f>
        <v>672</v>
      </c>
      <c r="K202" s="174"/>
      <c r="L202" s="29"/>
      <c r="M202" s="175" t="s">
        <v>1</v>
      </c>
      <c r="N202" s="176" t="s">
        <v>39</v>
      </c>
      <c r="O202" s="177">
        <v>0</v>
      </c>
      <c r="P202" s="177">
        <f>O202*H202</f>
        <v>0</v>
      </c>
      <c r="Q202" s="177">
        <v>0</v>
      </c>
      <c r="R202" s="177">
        <f>Q202*H202</f>
        <v>0</v>
      </c>
      <c r="S202" s="177">
        <v>0</v>
      </c>
      <c r="T202" s="178">
        <f>S202*H202</f>
        <v>0</v>
      </c>
      <c r="U202" s="28"/>
      <c r="V202" s="28"/>
      <c r="W202" s="28"/>
      <c r="X202" s="28"/>
      <c r="Y202" s="28"/>
      <c r="Z202" s="28"/>
      <c r="AA202" s="28"/>
      <c r="AB202" s="28"/>
      <c r="AC202" s="28"/>
      <c r="AD202" s="28"/>
      <c r="AE202" s="28"/>
      <c r="AR202" s="179" t="s">
        <v>155</v>
      </c>
      <c r="AT202" s="179" t="s">
        <v>151</v>
      </c>
      <c r="AU202" s="179" t="s">
        <v>156</v>
      </c>
      <c r="AY202" s="15" t="s">
        <v>149</v>
      </c>
      <c r="BE202" s="180">
        <f>IF(N202="základná",J202,0)</f>
        <v>0</v>
      </c>
      <c r="BF202" s="180">
        <f>IF(N202="znížená",J202,0)</f>
        <v>672</v>
      </c>
      <c r="BG202" s="180">
        <f>IF(N202="zákl. prenesená",J202,0)</f>
        <v>0</v>
      </c>
      <c r="BH202" s="180">
        <f>IF(N202="zníž. prenesená",J202,0)</f>
        <v>0</v>
      </c>
      <c r="BI202" s="180">
        <f>IF(N202="nulová",J202,0)</f>
        <v>0</v>
      </c>
      <c r="BJ202" s="15" t="s">
        <v>156</v>
      </c>
      <c r="BK202" s="180">
        <f>ROUND(I202*H202,2)</f>
        <v>672</v>
      </c>
      <c r="BL202" s="15" t="s">
        <v>155</v>
      </c>
      <c r="BM202" s="179" t="s">
        <v>688</v>
      </c>
    </row>
    <row r="203" s="2" customFormat="1" ht="24.15" customHeight="1">
      <c r="A203" s="28"/>
      <c r="B203" s="167"/>
      <c r="C203" s="168" t="s">
        <v>564</v>
      </c>
      <c r="D203" s="168" t="s">
        <v>151</v>
      </c>
      <c r="E203" s="169" t="s">
        <v>689</v>
      </c>
      <c r="F203" s="170" t="s">
        <v>690</v>
      </c>
      <c r="G203" s="171" t="s">
        <v>161</v>
      </c>
      <c r="H203" s="172">
        <v>960</v>
      </c>
      <c r="I203" s="173">
        <v>1.4199999999999999</v>
      </c>
      <c r="J203" s="173">
        <f>ROUND(I203*H203,2)</f>
        <v>1363.2000000000001</v>
      </c>
      <c r="K203" s="174"/>
      <c r="L203" s="29"/>
      <c r="M203" s="175" t="s">
        <v>1</v>
      </c>
      <c r="N203" s="176" t="s">
        <v>39</v>
      </c>
      <c r="O203" s="177">
        <v>0</v>
      </c>
      <c r="P203" s="177">
        <f>O203*H203</f>
        <v>0</v>
      </c>
      <c r="Q203" s="177">
        <v>0</v>
      </c>
      <c r="R203" s="177">
        <f>Q203*H203</f>
        <v>0</v>
      </c>
      <c r="S203" s="177">
        <v>0</v>
      </c>
      <c r="T203" s="178">
        <f>S203*H203</f>
        <v>0</v>
      </c>
      <c r="U203" s="28"/>
      <c r="V203" s="28"/>
      <c r="W203" s="28"/>
      <c r="X203" s="28"/>
      <c r="Y203" s="28"/>
      <c r="Z203" s="28"/>
      <c r="AA203" s="28"/>
      <c r="AB203" s="28"/>
      <c r="AC203" s="28"/>
      <c r="AD203" s="28"/>
      <c r="AE203" s="28"/>
      <c r="AR203" s="179" t="s">
        <v>155</v>
      </c>
      <c r="AT203" s="179" t="s">
        <v>151</v>
      </c>
      <c r="AU203" s="179" t="s">
        <v>156</v>
      </c>
      <c r="AY203" s="15" t="s">
        <v>149</v>
      </c>
      <c r="BE203" s="180">
        <f>IF(N203="základná",J203,0)</f>
        <v>0</v>
      </c>
      <c r="BF203" s="180">
        <f>IF(N203="znížená",J203,0)</f>
        <v>1363.2000000000001</v>
      </c>
      <c r="BG203" s="180">
        <f>IF(N203="zákl. prenesená",J203,0)</f>
        <v>0</v>
      </c>
      <c r="BH203" s="180">
        <f>IF(N203="zníž. prenesená",J203,0)</f>
        <v>0</v>
      </c>
      <c r="BI203" s="180">
        <f>IF(N203="nulová",J203,0)</f>
        <v>0</v>
      </c>
      <c r="BJ203" s="15" t="s">
        <v>156</v>
      </c>
      <c r="BK203" s="180">
        <f>ROUND(I203*H203,2)</f>
        <v>1363.2000000000001</v>
      </c>
      <c r="BL203" s="15" t="s">
        <v>155</v>
      </c>
      <c r="BM203" s="179" t="s">
        <v>691</v>
      </c>
    </row>
    <row r="204" s="2" customFormat="1" ht="21.75" customHeight="1">
      <c r="A204" s="28"/>
      <c r="B204" s="167"/>
      <c r="C204" s="168" t="s">
        <v>692</v>
      </c>
      <c r="D204" s="168" t="s">
        <v>151</v>
      </c>
      <c r="E204" s="169" t="s">
        <v>693</v>
      </c>
      <c r="F204" s="170" t="s">
        <v>694</v>
      </c>
      <c r="G204" s="171" t="s">
        <v>161</v>
      </c>
      <c r="H204" s="172">
        <v>66</v>
      </c>
      <c r="I204" s="173">
        <v>0.82999999999999996</v>
      </c>
      <c r="J204" s="173">
        <f>ROUND(I204*H204,2)</f>
        <v>54.780000000000001</v>
      </c>
      <c r="K204" s="174"/>
      <c r="L204" s="29"/>
      <c r="M204" s="175" t="s">
        <v>1</v>
      </c>
      <c r="N204" s="176" t="s">
        <v>39</v>
      </c>
      <c r="O204" s="177">
        <v>0</v>
      </c>
      <c r="P204" s="177">
        <f>O204*H204</f>
        <v>0</v>
      </c>
      <c r="Q204" s="177">
        <v>0</v>
      </c>
      <c r="R204" s="177">
        <f>Q204*H204</f>
        <v>0</v>
      </c>
      <c r="S204" s="177">
        <v>0</v>
      </c>
      <c r="T204" s="178">
        <f>S204*H204</f>
        <v>0</v>
      </c>
      <c r="U204" s="28"/>
      <c r="V204" s="28"/>
      <c r="W204" s="28"/>
      <c r="X204" s="28"/>
      <c r="Y204" s="28"/>
      <c r="Z204" s="28"/>
      <c r="AA204" s="28"/>
      <c r="AB204" s="28"/>
      <c r="AC204" s="28"/>
      <c r="AD204" s="28"/>
      <c r="AE204" s="28"/>
      <c r="AR204" s="179" t="s">
        <v>155</v>
      </c>
      <c r="AT204" s="179" t="s">
        <v>151</v>
      </c>
      <c r="AU204" s="179" t="s">
        <v>156</v>
      </c>
      <c r="AY204" s="15" t="s">
        <v>149</v>
      </c>
      <c r="BE204" s="180">
        <f>IF(N204="základná",J204,0)</f>
        <v>0</v>
      </c>
      <c r="BF204" s="180">
        <f>IF(N204="znížená",J204,0)</f>
        <v>54.780000000000001</v>
      </c>
      <c r="BG204" s="180">
        <f>IF(N204="zákl. prenesená",J204,0)</f>
        <v>0</v>
      </c>
      <c r="BH204" s="180">
        <f>IF(N204="zníž. prenesená",J204,0)</f>
        <v>0</v>
      </c>
      <c r="BI204" s="180">
        <f>IF(N204="nulová",J204,0)</f>
        <v>0</v>
      </c>
      <c r="BJ204" s="15" t="s">
        <v>156</v>
      </c>
      <c r="BK204" s="180">
        <f>ROUND(I204*H204,2)</f>
        <v>54.780000000000001</v>
      </c>
      <c r="BL204" s="15" t="s">
        <v>155</v>
      </c>
      <c r="BM204" s="179" t="s">
        <v>695</v>
      </c>
    </row>
    <row r="205" s="2" customFormat="1" ht="24.15" customHeight="1">
      <c r="A205" s="28"/>
      <c r="B205" s="167"/>
      <c r="C205" s="168" t="s">
        <v>567</v>
      </c>
      <c r="D205" s="168" t="s">
        <v>151</v>
      </c>
      <c r="E205" s="169" t="s">
        <v>696</v>
      </c>
      <c r="F205" s="170" t="s">
        <v>697</v>
      </c>
      <c r="G205" s="171" t="s">
        <v>161</v>
      </c>
      <c r="H205" s="172">
        <v>66</v>
      </c>
      <c r="I205" s="173">
        <v>2.5800000000000001</v>
      </c>
      <c r="J205" s="173">
        <f>ROUND(I205*H205,2)</f>
        <v>170.28</v>
      </c>
      <c r="K205" s="174"/>
      <c r="L205" s="29"/>
      <c r="M205" s="175" t="s">
        <v>1</v>
      </c>
      <c r="N205" s="176" t="s">
        <v>39</v>
      </c>
      <c r="O205" s="177">
        <v>0</v>
      </c>
      <c r="P205" s="177">
        <f>O205*H205</f>
        <v>0</v>
      </c>
      <c r="Q205" s="177">
        <v>0</v>
      </c>
      <c r="R205" s="177">
        <f>Q205*H205</f>
        <v>0</v>
      </c>
      <c r="S205" s="177">
        <v>0</v>
      </c>
      <c r="T205" s="178">
        <f>S205*H205</f>
        <v>0</v>
      </c>
      <c r="U205" s="28"/>
      <c r="V205" s="28"/>
      <c r="W205" s="28"/>
      <c r="X205" s="28"/>
      <c r="Y205" s="28"/>
      <c r="Z205" s="28"/>
      <c r="AA205" s="28"/>
      <c r="AB205" s="28"/>
      <c r="AC205" s="28"/>
      <c r="AD205" s="28"/>
      <c r="AE205" s="28"/>
      <c r="AR205" s="179" t="s">
        <v>155</v>
      </c>
      <c r="AT205" s="179" t="s">
        <v>151</v>
      </c>
      <c r="AU205" s="179" t="s">
        <v>156</v>
      </c>
      <c r="AY205" s="15" t="s">
        <v>149</v>
      </c>
      <c r="BE205" s="180">
        <f>IF(N205="základná",J205,0)</f>
        <v>0</v>
      </c>
      <c r="BF205" s="180">
        <f>IF(N205="znížená",J205,0)</f>
        <v>170.28</v>
      </c>
      <c r="BG205" s="180">
        <f>IF(N205="zákl. prenesená",J205,0)</f>
        <v>0</v>
      </c>
      <c r="BH205" s="180">
        <f>IF(N205="zníž. prenesená",J205,0)</f>
        <v>0</v>
      </c>
      <c r="BI205" s="180">
        <f>IF(N205="nulová",J205,0)</f>
        <v>0</v>
      </c>
      <c r="BJ205" s="15" t="s">
        <v>156</v>
      </c>
      <c r="BK205" s="180">
        <f>ROUND(I205*H205,2)</f>
        <v>170.28</v>
      </c>
      <c r="BL205" s="15" t="s">
        <v>155</v>
      </c>
      <c r="BM205" s="179" t="s">
        <v>698</v>
      </c>
    </row>
    <row r="206" s="2" customFormat="1" ht="21.75" customHeight="1">
      <c r="A206" s="28"/>
      <c r="B206" s="167"/>
      <c r="C206" s="168" t="s">
        <v>699</v>
      </c>
      <c r="D206" s="168" t="s">
        <v>151</v>
      </c>
      <c r="E206" s="169" t="s">
        <v>700</v>
      </c>
      <c r="F206" s="170" t="s">
        <v>701</v>
      </c>
      <c r="G206" s="171" t="s">
        <v>161</v>
      </c>
      <c r="H206" s="172">
        <v>814</v>
      </c>
      <c r="I206" s="173">
        <v>1.1599999999999999</v>
      </c>
      <c r="J206" s="173">
        <f>ROUND(I206*H206,2)</f>
        <v>944.24000000000001</v>
      </c>
      <c r="K206" s="174"/>
      <c r="L206" s="29"/>
      <c r="M206" s="175" t="s">
        <v>1</v>
      </c>
      <c r="N206" s="176" t="s">
        <v>39</v>
      </c>
      <c r="O206" s="177">
        <v>0</v>
      </c>
      <c r="P206" s="177">
        <f>O206*H206</f>
        <v>0</v>
      </c>
      <c r="Q206" s="177">
        <v>0</v>
      </c>
      <c r="R206" s="177">
        <f>Q206*H206</f>
        <v>0</v>
      </c>
      <c r="S206" s="177">
        <v>0</v>
      </c>
      <c r="T206" s="178">
        <f>S206*H206</f>
        <v>0</v>
      </c>
      <c r="U206" s="28"/>
      <c r="V206" s="28"/>
      <c r="W206" s="28"/>
      <c r="X206" s="28"/>
      <c r="Y206" s="28"/>
      <c r="Z206" s="28"/>
      <c r="AA206" s="28"/>
      <c r="AB206" s="28"/>
      <c r="AC206" s="28"/>
      <c r="AD206" s="28"/>
      <c r="AE206" s="28"/>
      <c r="AR206" s="179" t="s">
        <v>155</v>
      </c>
      <c r="AT206" s="179" t="s">
        <v>151</v>
      </c>
      <c r="AU206" s="179" t="s">
        <v>156</v>
      </c>
      <c r="AY206" s="15" t="s">
        <v>149</v>
      </c>
      <c r="BE206" s="180">
        <f>IF(N206="základná",J206,0)</f>
        <v>0</v>
      </c>
      <c r="BF206" s="180">
        <f>IF(N206="znížená",J206,0)</f>
        <v>944.24000000000001</v>
      </c>
      <c r="BG206" s="180">
        <f>IF(N206="zákl. prenesená",J206,0)</f>
        <v>0</v>
      </c>
      <c r="BH206" s="180">
        <f>IF(N206="zníž. prenesená",J206,0)</f>
        <v>0</v>
      </c>
      <c r="BI206" s="180">
        <f>IF(N206="nulová",J206,0)</f>
        <v>0</v>
      </c>
      <c r="BJ206" s="15" t="s">
        <v>156</v>
      </c>
      <c r="BK206" s="180">
        <f>ROUND(I206*H206,2)</f>
        <v>944.24000000000001</v>
      </c>
      <c r="BL206" s="15" t="s">
        <v>155</v>
      </c>
      <c r="BM206" s="179" t="s">
        <v>702</v>
      </c>
    </row>
    <row r="207" s="2" customFormat="1" ht="24.15" customHeight="1">
      <c r="A207" s="28"/>
      <c r="B207" s="167"/>
      <c r="C207" s="168" t="s">
        <v>570</v>
      </c>
      <c r="D207" s="168" t="s">
        <v>151</v>
      </c>
      <c r="E207" s="169" t="s">
        <v>703</v>
      </c>
      <c r="F207" s="170" t="s">
        <v>704</v>
      </c>
      <c r="G207" s="171" t="s">
        <v>161</v>
      </c>
      <c r="H207" s="172">
        <v>814</v>
      </c>
      <c r="I207" s="173">
        <v>4.2800000000000002</v>
      </c>
      <c r="J207" s="173">
        <f>ROUND(I207*H207,2)</f>
        <v>3483.9200000000001</v>
      </c>
      <c r="K207" s="174"/>
      <c r="L207" s="29"/>
      <c r="M207" s="175" t="s">
        <v>1</v>
      </c>
      <c r="N207" s="176" t="s">
        <v>39</v>
      </c>
      <c r="O207" s="177">
        <v>0</v>
      </c>
      <c r="P207" s="177">
        <f>O207*H207</f>
        <v>0</v>
      </c>
      <c r="Q207" s="177">
        <v>0</v>
      </c>
      <c r="R207" s="177">
        <f>Q207*H207</f>
        <v>0</v>
      </c>
      <c r="S207" s="177">
        <v>0</v>
      </c>
      <c r="T207" s="178">
        <f>S207*H207</f>
        <v>0</v>
      </c>
      <c r="U207" s="28"/>
      <c r="V207" s="28"/>
      <c r="W207" s="28"/>
      <c r="X207" s="28"/>
      <c r="Y207" s="28"/>
      <c r="Z207" s="28"/>
      <c r="AA207" s="28"/>
      <c r="AB207" s="28"/>
      <c r="AC207" s="28"/>
      <c r="AD207" s="28"/>
      <c r="AE207" s="28"/>
      <c r="AR207" s="179" t="s">
        <v>155</v>
      </c>
      <c r="AT207" s="179" t="s">
        <v>151</v>
      </c>
      <c r="AU207" s="179" t="s">
        <v>156</v>
      </c>
      <c r="AY207" s="15" t="s">
        <v>149</v>
      </c>
      <c r="BE207" s="180">
        <f>IF(N207="základná",J207,0)</f>
        <v>0</v>
      </c>
      <c r="BF207" s="180">
        <f>IF(N207="znížená",J207,0)</f>
        <v>3483.9200000000001</v>
      </c>
      <c r="BG207" s="180">
        <f>IF(N207="zákl. prenesená",J207,0)</f>
        <v>0</v>
      </c>
      <c r="BH207" s="180">
        <f>IF(N207="zníž. prenesená",J207,0)</f>
        <v>0</v>
      </c>
      <c r="BI207" s="180">
        <f>IF(N207="nulová",J207,0)</f>
        <v>0</v>
      </c>
      <c r="BJ207" s="15" t="s">
        <v>156</v>
      </c>
      <c r="BK207" s="180">
        <f>ROUND(I207*H207,2)</f>
        <v>3483.9200000000001</v>
      </c>
      <c r="BL207" s="15" t="s">
        <v>155</v>
      </c>
      <c r="BM207" s="179" t="s">
        <v>705</v>
      </c>
    </row>
    <row r="208" s="2" customFormat="1" ht="16.5" customHeight="1">
      <c r="A208" s="28"/>
      <c r="B208" s="167"/>
      <c r="C208" s="168" t="s">
        <v>706</v>
      </c>
      <c r="D208" s="168" t="s">
        <v>151</v>
      </c>
      <c r="E208" s="169" t="s">
        <v>707</v>
      </c>
      <c r="F208" s="170" t="s">
        <v>708</v>
      </c>
      <c r="G208" s="171" t="s">
        <v>161</v>
      </c>
      <c r="H208" s="172">
        <v>108</v>
      </c>
      <c r="I208" s="173">
        <v>1.53</v>
      </c>
      <c r="J208" s="173">
        <f>ROUND(I208*H208,2)</f>
        <v>165.24000000000001</v>
      </c>
      <c r="K208" s="174"/>
      <c r="L208" s="29"/>
      <c r="M208" s="175" t="s">
        <v>1</v>
      </c>
      <c r="N208" s="176" t="s">
        <v>39</v>
      </c>
      <c r="O208" s="177">
        <v>0</v>
      </c>
      <c r="P208" s="177">
        <f>O208*H208</f>
        <v>0</v>
      </c>
      <c r="Q208" s="177">
        <v>0</v>
      </c>
      <c r="R208" s="177">
        <f>Q208*H208</f>
        <v>0</v>
      </c>
      <c r="S208" s="177">
        <v>0</v>
      </c>
      <c r="T208" s="178">
        <f>S208*H208</f>
        <v>0</v>
      </c>
      <c r="U208" s="28"/>
      <c r="V208" s="28"/>
      <c r="W208" s="28"/>
      <c r="X208" s="28"/>
      <c r="Y208" s="28"/>
      <c r="Z208" s="28"/>
      <c r="AA208" s="28"/>
      <c r="AB208" s="28"/>
      <c r="AC208" s="28"/>
      <c r="AD208" s="28"/>
      <c r="AE208" s="28"/>
      <c r="AR208" s="179" t="s">
        <v>155</v>
      </c>
      <c r="AT208" s="179" t="s">
        <v>151</v>
      </c>
      <c r="AU208" s="179" t="s">
        <v>156</v>
      </c>
      <c r="AY208" s="15" t="s">
        <v>149</v>
      </c>
      <c r="BE208" s="180">
        <f>IF(N208="základná",J208,0)</f>
        <v>0</v>
      </c>
      <c r="BF208" s="180">
        <f>IF(N208="znížená",J208,0)</f>
        <v>165.24000000000001</v>
      </c>
      <c r="BG208" s="180">
        <f>IF(N208="zákl. prenesená",J208,0)</f>
        <v>0</v>
      </c>
      <c r="BH208" s="180">
        <f>IF(N208="zníž. prenesená",J208,0)</f>
        <v>0</v>
      </c>
      <c r="BI208" s="180">
        <f>IF(N208="nulová",J208,0)</f>
        <v>0</v>
      </c>
      <c r="BJ208" s="15" t="s">
        <v>156</v>
      </c>
      <c r="BK208" s="180">
        <f>ROUND(I208*H208,2)</f>
        <v>165.24000000000001</v>
      </c>
      <c r="BL208" s="15" t="s">
        <v>155</v>
      </c>
      <c r="BM208" s="179" t="s">
        <v>709</v>
      </c>
    </row>
    <row r="209" s="2" customFormat="1" ht="24.15" customHeight="1">
      <c r="A209" s="28"/>
      <c r="B209" s="167"/>
      <c r="C209" s="168" t="s">
        <v>573</v>
      </c>
      <c r="D209" s="168" t="s">
        <v>151</v>
      </c>
      <c r="E209" s="169" t="s">
        <v>710</v>
      </c>
      <c r="F209" s="170" t="s">
        <v>711</v>
      </c>
      <c r="G209" s="171" t="s">
        <v>161</v>
      </c>
      <c r="H209" s="172">
        <v>108</v>
      </c>
      <c r="I209" s="173">
        <v>19.210000000000001</v>
      </c>
      <c r="J209" s="173">
        <f>ROUND(I209*H209,2)</f>
        <v>2074.6799999999998</v>
      </c>
      <c r="K209" s="174"/>
      <c r="L209" s="29"/>
      <c r="M209" s="175" t="s">
        <v>1</v>
      </c>
      <c r="N209" s="176" t="s">
        <v>39</v>
      </c>
      <c r="O209" s="177">
        <v>0</v>
      </c>
      <c r="P209" s="177">
        <f>O209*H209</f>
        <v>0</v>
      </c>
      <c r="Q209" s="177">
        <v>0</v>
      </c>
      <c r="R209" s="177">
        <f>Q209*H209</f>
        <v>0</v>
      </c>
      <c r="S209" s="177">
        <v>0</v>
      </c>
      <c r="T209" s="178">
        <f>S209*H209</f>
        <v>0</v>
      </c>
      <c r="U209" s="28"/>
      <c r="V209" s="28"/>
      <c r="W209" s="28"/>
      <c r="X209" s="28"/>
      <c r="Y209" s="28"/>
      <c r="Z209" s="28"/>
      <c r="AA209" s="28"/>
      <c r="AB209" s="28"/>
      <c r="AC209" s="28"/>
      <c r="AD209" s="28"/>
      <c r="AE209" s="28"/>
      <c r="AR209" s="179" t="s">
        <v>155</v>
      </c>
      <c r="AT209" s="179" t="s">
        <v>151</v>
      </c>
      <c r="AU209" s="179" t="s">
        <v>156</v>
      </c>
      <c r="AY209" s="15" t="s">
        <v>149</v>
      </c>
      <c r="BE209" s="180">
        <f>IF(N209="základná",J209,0)</f>
        <v>0</v>
      </c>
      <c r="BF209" s="180">
        <f>IF(N209="znížená",J209,0)</f>
        <v>2074.6799999999998</v>
      </c>
      <c r="BG209" s="180">
        <f>IF(N209="zákl. prenesená",J209,0)</f>
        <v>0</v>
      </c>
      <c r="BH209" s="180">
        <f>IF(N209="zníž. prenesená",J209,0)</f>
        <v>0</v>
      </c>
      <c r="BI209" s="180">
        <f>IF(N209="nulová",J209,0)</f>
        <v>0</v>
      </c>
      <c r="BJ209" s="15" t="s">
        <v>156</v>
      </c>
      <c r="BK209" s="180">
        <f>ROUND(I209*H209,2)</f>
        <v>2074.6799999999998</v>
      </c>
      <c r="BL209" s="15" t="s">
        <v>155</v>
      </c>
      <c r="BM209" s="179" t="s">
        <v>712</v>
      </c>
    </row>
    <row r="210" s="2" customFormat="1" ht="21.75" customHeight="1">
      <c r="A210" s="28"/>
      <c r="B210" s="167"/>
      <c r="C210" s="168" t="s">
        <v>713</v>
      </c>
      <c r="D210" s="168" t="s">
        <v>151</v>
      </c>
      <c r="E210" s="169" t="s">
        <v>714</v>
      </c>
      <c r="F210" s="170" t="s">
        <v>715</v>
      </c>
      <c r="G210" s="171" t="s">
        <v>161</v>
      </c>
      <c r="H210" s="172">
        <v>146</v>
      </c>
      <c r="I210" s="173">
        <v>1.8100000000000001</v>
      </c>
      <c r="J210" s="173">
        <f>ROUND(I210*H210,2)</f>
        <v>264.25999999999999</v>
      </c>
      <c r="K210" s="174"/>
      <c r="L210" s="29"/>
      <c r="M210" s="175" t="s">
        <v>1</v>
      </c>
      <c r="N210" s="176" t="s">
        <v>39</v>
      </c>
      <c r="O210" s="177">
        <v>0</v>
      </c>
      <c r="P210" s="177">
        <f>O210*H210</f>
        <v>0</v>
      </c>
      <c r="Q210" s="177">
        <v>0</v>
      </c>
      <c r="R210" s="177">
        <f>Q210*H210</f>
        <v>0</v>
      </c>
      <c r="S210" s="177">
        <v>0</v>
      </c>
      <c r="T210" s="178">
        <f>S210*H210</f>
        <v>0</v>
      </c>
      <c r="U210" s="28"/>
      <c r="V210" s="28"/>
      <c r="W210" s="28"/>
      <c r="X210" s="28"/>
      <c r="Y210" s="28"/>
      <c r="Z210" s="28"/>
      <c r="AA210" s="28"/>
      <c r="AB210" s="28"/>
      <c r="AC210" s="28"/>
      <c r="AD210" s="28"/>
      <c r="AE210" s="28"/>
      <c r="AR210" s="179" t="s">
        <v>155</v>
      </c>
      <c r="AT210" s="179" t="s">
        <v>151</v>
      </c>
      <c r="AU210" s="179" t="s">
        <v>156</v>
      </c>
      <c r="AY210" s="15" t="s">
        <v>149</v>
      </c>
      <c r="BE210" s="180">
        <f>IF(N210="základná",J210,0)</f>
        <v>0</v>
      </c>
      <c r="BF210" s="180">
        <f>IF(N210="znížená",J210,0)</f>
        <v>264.25999999999999</v>
      </c>
      <c r="BG210" s="180">
        <f>IF(N210="zákl. prenesená",J210,0)</f>
        <v>0</v>
      </c>
      <c r="BH210" s="180">
        <f>IF(N210="zníž. prenesená",J210,0)</f>
        <v>0</v>
      </c>
      <c r="BI210" s="180">
        <f>IF(N210="nulová",J210,0)</f>
        <v>0</v>
      </c>
      <c r="BJ210" s="15" t="s">
        <v>156</v>
      </c>
      <c r="BK210" s="180">
        <f>ROUND(I210*H210,2)</f>
        <v>264.25999999999999</v>
      </c>
      <c r="BL210" s="15" t="s">
        <v>155</v>
      </c>
      <c r="BM210" s="179" t="s">
        <v>716</v>
      </c>
    </row>
    <row r="211" s="2" customFormat="1" ht="24.15" customHeight="1">
      <c r="A211" s="28"/>
      <c r="B211" s="167"/>
      <c r="C211" s="168" t="s">
        <v>576</v>
      </c>
      <c r="D211" s="168" t="s">
        <v>151</v>
      </c>
      <c r="E211" s="169" t="s">
        <v>717</v>
      </c>
      <c r="F211" s="170" t="s">
        <v>718</v>
      </c>
      <c r="G211" s="171" t="s">
        <v>161</v>
      </c>
      <c r="H211" s="172">
        <v>146</v>
      </c>
      <c r="I211" s="173">
        <v>72.920000000000002</v>
      </c>
      <c r="J211" s="173">
        <f>ROUND(I211*H211,2)</f>
        <v>10646.32</v>
      </c>
      <c r="K211" s="174"/>
      <c r="L211" s="29"/>
      <c r="M211" s="175" t="s">
        <v>1</v>
      </c>
      <c r="N211" s="176" t="s">
        <v>39</v>
      </c>
      <c r="O211" s="177">
        <v>0</v>
      </c>
      <c r="P211" s="177">
        <f>O211*H211</f>
        <v>0</v>
      </c>
      <c r="Q211" s="177">
        <v>0</v>
      </c>
      <c r="R211" s="177">
        <f>Q211*H211</f>
        <v>0</v>
      </c>
      <c r="S211" s="177">
        <v>0</v>
      </c>
      <c r="T211" s="178">
        <f>S211*H211</f>
        <v>0</v>
      </c>
      <c r="U211" s="28"/>
      <c r="V211" s="28"/>
      <c r="W211" s="28"/>
      <c r="X211" s="28"/>
      <c r="Y211" s="28"/>
      <c r="Z211" s="28"/>
      <c r="AA211" s="28"/>
      <c r="AB211" s="28"/>
      <c r="AC211" s="28"/>
      <c r="AD211" s="28"/>
      <c r="AE211" s="28"/>
      <c r="AR211" s="179" t="s">
        <v>155</v>
      </c>
      <c r="AT211" s="179" t="s">
        <v>151</v>
      </c>
      <c r="AU211" s="179" t="s">
        <v>156</v>
      </c>
      <c r="AY211" s="15" t="s">
        <v>149</v>
      </c>
      <c r="BE211" s="180">
        <f>IF(N211="základná",J211,0)</f>
        <v>0</v>
      </c>
      <c r="BF211" s="180">
        <f>IF(N211="znížená",J211,0)</f>
        <v>10646.32</v>
      </c>
      <c r="BG211" s="180">
        <f>IF(N211="zákl. prenesená",J211,0)</f>
        <v>0</v>
      </c>
      <c r="BH211" s="180">
        <f>IF(N211="zníž. prenesená",J211,0)</f>
        <v>0</v>
      </c>
      <c r="BI211" s="180">
        <f>IF(N211="nulová",J211,0)</f>
        <v>0</v>
      </c>
      <c r="BJ211" s="15" t="s">
        <v>156</v>
      </c>
      <c r="BK211" s="180">
        <f>ROUND(I211*H211,2)</f>
        <v>10646.32</v>
      </c>
      <c r="BL211" s="15" t="s">
        <v>155</v>
      </c>
      <c r="BM211" s="179" t="s">
        <v>719</v>
      </c>
    </row>
    <row r="212" s="2" customFormat="1" ht="24.15" customHeight="1">
      <c r="A212" s="28"/>
      <c r="B212" s="167"/>
      <c r="C212" s="168" t="s">
        <v>720</v>
      </c>
      <c r="D212" s="168" t="s">
        <v>151</v>
      </c>
      <c r="E212" s="169" t="s">
        <v>721</v>
      </c>
      <c r="F212" s="170" t="s">
        <v>722</v>
      </c>
      <c r="G212" s="171" t="s">
        <v>161</v>
      </c>
      <c r="H212" s="172">
        <v>40</v>
      </c>
      <c r="I212" s="173">
        <v>2.23</v>
      </c>
      <c r="J212" s="173">
        <f>ROUND(I212*H212,2)</f>
        <v>89.200000000000003</v>
      </c>
      <c r="K212" s="174"/>
      <c r="L212" s="29"/>
      <c r="M212" s="175" t="s">
        <v>1</v>
      </c>
      <c r="N212" s="176" t="s">
        <v>39</v>
      </c>
      <c r="O212" s="177">
        <v>0</v>
      </c>
      <c r="P212" s="177">
        <f>O212*H212</f>
        <v>0</v>
      </c>
      <c r="Q212" s="177">
        <v>0</v>
      </c>
      <c r="R212" s="177">
        <f>Q212*H212</f>
        <v>0</v>
      </c>
      <c r="S212" s="177">
        <v>0</v>
      </c>
      <c r="T212" s="178">
        <f>S212*H212</f>
        <v>0</v>
      </c>
      <c r="U212" s="28"/>
      <c r="V212" s="28"/>
      <c r="W212" s="28"/>
      <c r="X212" s="28"/>
      <c r="Y212" s="28"/>
      <c r="Z212" s="28"/>
      <c r="AA212" s="28"/>
      <c r="AB212" s="28"/>
      <c r="AC212" s="28"/>
      <c r="AD212" s="28"/>
      <c r="AE212" s="28"/>
      <c r="AR212" s="179" t="s">
        <v>155</v>
      </c>
      <c r="AT212" s="179" t="s">
        <v>151</v>
      </c>
      <c r="AU212" s="179" t="s">
        <v>156</v>
      </c>
      <c r="AY212" s="15" t="s">
        <v>149</v>
      </c>
      <c r="BE212" s="180">
        <f>IF(N212="základná",J212,0)</f>
        <v>0</v>
      </c>
      <c r="BF212" s="180">
        <f>IF(N212="znížená",J212,0)</f>
        <v>89.200000000000003</v>
      </c>
      <c r="BG212" s="180">
        <f>IF(N212="zákl. prenesená",J212,0)</f>
        <v>0</v>
      </c>
      <c r="BH212" s="180">
        <f>IF(N212="zníž. prenesená",J212,0)</f>
        <v>0</v>
      </c>
      <c r="BI212" s="180">
        <f>IF(N212="nulová",J212,0)</f>
        <v>0</v>
      </c>
      <c r="BJ212" s="15" t="s">
        <v>156</v>
      </c>
      <c r="BK212" s="180">
        <f>ROUND(I212*H212,2)</f>
        <v>89.200000000000003</v>
      </c>
      <c r="BL212" s="15" t="s">
        <v>155</v>
      </c>
      <c r="BM212" s="179" t="s">
        <v>723</v>
      </c>
    </row>
    <row r="213" s="2" customFormat="1" ht="16.5" customHeight="1">
      <c r="A213" s="28"/>
      <c r="B213" s="167"/>
      <c r="C213" s="168" t="s">
        <v>579</v>
      </c>
      <c r="D213" s="168" t="s">
        <v>151</v>
      </c>
      <c r="E213" s="169" t="s">
        <v>724</v>
      </c>
      <c r="F213" s="170" t="s">
        <v>725</v>
      </c>
      <c r="G213" s="171" t="s">
        <v>161</v>
      </c>
      <c r="H213" s="172">
        <v>40</v>
      </c>
      <c r="I213" s="173">
        <v>3.7999999999999998</v>
      </c>
      <c r="J213" s="173">
        <f>ROUND(I213*H213,2)</f>
        <v>152</v>
      </c>
      <c r="K213" s="174"/>
      <c r="L213" s="29"/>
      <c r="M213" s="175" t="s">
        <v>1</v>
      </c>
      <c r="N213" s="176" t="s">
        <v>39</v>
      </c>
      <c r="O213" s="177">
        <v>0</v>
      </c>
      <c r="P213" s="177">
        <f>O213*H213</f>
        <v>0</v>
      </c>
      <c r="Q213" s="177">
        <v>0</v>
      </c>
      <c r="R213" s="177">
        <f>Q213*H213</f>
        <v>0</v>
      </c>
      <c r="S213" s="177">
        <v>0</v>
      </c>
      <c r="T213" s="178">
        <f>S213*H213</f>
        <v>0</v>
      </c>
      <c r="U213" s="28"/>
      <c r="V213" s="28"/>
      <c r="W213" s="28"/>
      <c r="X213" s="28"/>
      <c r="Y213" s="28"/>
      <c r="Z213" s="28"/>
      <c r="AA213" s="28"/>
      <c r="AB213" s="28"/>
      <c r="AC213" s="28"/>
      <c r="AD213" s="28"/>
      <c r="AE213" s="28"/>
      <c r="AR213" s="179" t="s">
        <v>155</v>
      </c>
      <c r="AT213" s="179" t="s">
        <v>151</v>
      </c>
      <c r="AU213" s="179" t="s">
        <v>156</v>
      </c>
      <c r="AY213" s="15" t="s">
        <v>149</v>
      </c>
      <c r="BE213" s="180">
        <f>IF(N213="základná",J213,0)</f>
        <v>0</v>
      </c>
      <c r="BF213" s="180">
        <f>IF(N213="znížená",J213,0)</f>
        <v>152</v>
      </c>
      <c r="BG213" s="180">
        <f>IF(N213="zákl. prenesená",J213,0)</f>
        <v>0</v>
      </c>
      <c r="BH213" s="180">
        <f>IF(N213="zníž. prenesená",J213,0)</f>
        <v>0</v>
      </c>
      <c r="BI213" s="180">
        <f>IF(N213="nulová",J213,0)</f>
        <v>0</v>
      </c>
      <c r="BJ213" s="15" t="s">
        <v>156</v>
      </c>
      <c r="BK213" s="180">
        <f>ROUND(I213*H213,2)</f>
        <v>152</v>
      </c>
      <c r="BL213" s="15" t="s">
        <v>155</v>
      </c>
      <c r="BM213" s="179" t="s">
        <v>726</v>
      </c>
    </row>
    <row r="214" s="2" customFormat="1" ht="16.5" customHeight="1">
      <c r="A214" s="28"/>
      <c r="B214" s="167"/>
      <c r="C214" s="168" t="s">
        <v>727</v>
      </c>
      <c r="D214" s="168" t="s">
        <v>151</v>
      </c>
      <c r="E214" s="169" t="s">
        <v>728</v>
      </c>
      <c r="F214" s="170" t="s">
        <v>729</v>
      </c>
      <c r="G214" s="171" t="s">
        <v>368</v>
      </c>
      <c r="H214" s="172">
        <v>990</v>
      </c>
      <c r="I214" s="173">
        <v>3.3399999999999999</v>
      </c>
      <c r="J214" s="173">
        <f>ROUND(I214*H214,2)</f>
        <v>3306.5999999999999</v>
      </c>
      <c r="K214" s="174"/>
      <c r="L214" s="29"/>
      <c r="M214" s="175" t="s">
        <v>1</v>
      </c>
      <c r="N214" s="176" t="s">
        <v>39</v>
      </c>
      <c r="O214" s="177">
        <v>0</v>
      </c>
      <c r="P214" s="177">
        <f>O214*H214</f>
        <v>0</v>
      </c>
      <c r="Q214" s="177">
        <v>0</v>
      </c>
      <c r="R214" s="177">
        <f>Q214*H214</f>
        <v>0</v>
      </c>
      <c r="S214" s="177">
        <v>0</v>
      </c>
      <c r="T214" s="178">
        <f>S214*H214</f>
        <v>0</v>
      </c>
      <c r="U214" s="28"/>
      <c r="V214" s="28"/>
      <c r="W214" s="28"/>
      <c r="X214" s="28"/>
      <c r="Y214" s="28"/>
      <c r="Z214" s="28"/>
      <c r="AA214" s="28"/>
      <c r="AB214" s="28"/>
      <c r="AC214" s="28"/>
      <c r="AD214" s="28"/>
      <c r="AE214" s="28"/>
      <c r="AR214" s="179" t="s">
        <v>155</v>
      </c>
      <c r="AT214" s="179" t="s">
        <v>151</v>
      </c>
      <c r="AU214" s="179" t="s">
        <v>156</v>
      </c>
      <c r="AY214" s="15" t="s">
        <v>149</v>
      </c>
      <c r="BE214" s="180">
        <f>IF(N214="základná",J214,0)</f>
        <v>0</v>
      </c>
      <c r="BF214" s="180">
        <f>IF(N214="znížená",J214,0)</f>
        <v>3306.5999999999999</v>
      </c>
      <c r="BG214" s="180">
        <f>IF(N214="zákl. prenesená",J214,0)</f>
        <v>0</v>
      </c>
      <c r="BH214" s="180">
        <f>IF(N214="zníž. prenesená",J214,0)</f>
        <v>0</v>
      </c>
      <c r="BI214" s="180">
        <f>IF(N214="nulová",J214,0)</f>
        <v>0</v>
      </c>
      <c r="BJ214" s="15" t="s">
        <v>156</v>
      </c>
      <c r="BK214" s="180">
        <f>ROUND(I214*H214,2)</f>
        <v>3306.5999999999999</v>
      </c>
      <c r="BL214" s="15" t="s">
        <v>155</v>
      </c>
      <c r="BM214" s="179" t="s">
        <v>730</v>
      </c>
    </row>
    <row r="215" s="2" customFormat="1" ht="16.5" customHeight="1">
      <c r="A215" s="28"/>
      <c r="B215" s="167"/>
      <c r="C215" s="168" t="s">
        <v>582</v>
      </c>
      <c r="D215" s="168" t="s">
        <v>151</v>
      </c>
      <c r="E215" s="169" t="s">
        <v>731</v>
      </c>
      <c r="F215" s="170" t="s">
        <v>732</v>
      </c>
      <c r="G215" s="171" t="s">
        <v>368</v>
      </c>
      <c r="H215" s="172">
        <v>990</v>
      </c>
      <c r="I215" s="173">
        <v>4.8099999999999996</v>
      </c>
      <c r="J215" s="173">
        <f>ROUND(I215*H215,2)</f>
        <v>4761.8999999999996</v>
      </c>
      <c r="K215" s="174"/>
      <c r="L215" s="29"/>
      <c r="M215" s="175" t="s">
        <v>1</v>
      </c>
      <c r="N215" s="176" t="s">
        <v>39</v>
      </c>
      <c r="O215" s="177">
        <v>0</v>
      </c>
      <c r="P215" s="177">
        <f>O215*H215</f>
        <v>0</v>
      </c>
      <c r="Q215" s="177">
        <v>0</v>
      </c>
      <c r="R215" s="177">
        <f>Q215*H215</f>
        <v>0</v>
      </c>
      <c r="S215" s="177">
        <v>0</v>
      </c>
      <c r="T215" s="178">
        <f>S215*H215</f>
        <v>0</v>
      </c>
      <c r="U215" s="28"/>
      <c r="V215" s="28"/>
      <c r="W215" s="28"/>
      <c r="X215" s="28"/>
      <c r="Y215" s="28"/>
      <c r="Z215" s="28"/>
      <c r="AA215" s="28"/>
      <c r="AB215" s="28"/>
      <c r="AC215" s="28"/>
      <c r="AD215" s="28"/>
      <c r="AE215" s="28"/>
      <c r="AR215" s="179" t="s">
        <v>155</v>
      </c>
      <c r="AT215" s="179" t="s">
        <v>151</v>
      </c>
      <c r="AU215" s="179" t="s">
        <v>156</v>
      </c>
      <c r="AY215" s="15" t="s">
        <v>149</v>
      </c>
      <c r="BE215" s="180">
        <f>IF(N215="základná",J215,0)</f>
        <v>0</v>
      </c>
      <c r="BF215" s="180">
        <f>IF(N215="znížená",J215,0)</f>
        <v>4761.8999999999996</v>
      </c>
      <c r="BG215" s="180">
        <f>IF(N215="zákl. prenesená",J215,0)</f>
        <v>0</v>
      </c>
      <c r="BH215" s="180">
        <f>IF(N215="zníž. prenesená",J215,0)</f>
        <v>0</v>
      </c>
      <c r="BI215" s="180">
        <f>IF(N215="nulová",J215,0)</f>
        <v>0</v>
      </c>
      <c r="BJ215" s="15" t="s">
        <v>156</v>
      </c>
      <c r="BK215" s="180">
        <f>ROUND(I215*H215,2)</f>
        <v>4761.8999999999996</v>
      </c>
      <c r="BL215" s="15" t="s">
        <v>155</v>
      </c>
      <c r="BM215" s="179" t="s">
        <v>733</v>
      </c>
    </row>
    <row r="216" s="2" customFormat="1" ht="16.5" customHeight="1">
      <c r="A216" s="28"/>
      <c r="B216" s="167"/>
      <c r="C216" s="168" t="s">
        <v>734</v>
      </c>
      <c r="D216" s="168" t="s">
        <v>151</v>
      </c>
      <c r="E216" s="169" t="s">
        <v>735</v>
      </c>
      <c r="F216" s="170" t="s">
        <v>736</v>
      </c>
      <c r="G216" s="171" t="s">
        <v>317</v>
      </c>
      <c r="H216" s="172">
        <v>160</v>
      </c>
      <c r="I216" s="173">
        <v>14.07</v>
      </c>
      <c r="J216" s="173">
        <f>ROUND(I216*H216,2)</f>
        <v>2251.1999999999998</v>
      </c>
      <c r="K216" s="174"/>
      <c r="L216" s="29"/>
      <c r="M216" s="175" t="s">
        <v>1</v>
      </c>
      <c r="N216" s="176" t="s">
        <v>39</v>
      </c>
      <c r="O216" s="177">
        <v>0</v>
      </c>
      <c r="P216" s="177">
        <f>O216*H216</f>
        <v>0</v>
      </c>
      <c r="Q216" s="177">
        <v>0</v>
      </c>
      <c r="R216" s="177">
        <f>Q216*H216</f>
        <v>0</v>
      </c>
      <c r="S216" s="177">
        <v>0</v>
      </c>
      <c r="T216" s="178">
        <f>S216*H216</f>
        <v>0</v>
      </c>
      <c r="U216" s="28"/>
      <c r="V216" s="28"/>
      <c r="W216" s="28"/>
      <c r="X216" s="28"/>
      <c r="Y216" s="28"/>
      <c r="Z216" s="28"/>
      <c r="AA216" s="28"/>
      <c r="AB216" s="28"/>
      <c r="AC216" s="28"/>
      <c r="AD216" s="28"/>
      <c r="AE216" s="28"/>
      <c r="AR216" s="179" t="s">
        <v>155</v>
      </c>
      <c r="AT216" s="179" t="s">
        <v>151</v>
      </c>
      <c r="AU216" s="179" t="s">
        <v>156</v>
      </c>
      <c r="AY216" s="15" t="s">
        <v>149</v>
      </c>
      <c r="BE216" s="180">
        <f>IF(N216="základná",J216,0)</f>
        <v>0</v>
      </c>
      <c r="BF216" s="180">
        <f>IF(N216="znížená",J216,0)</f>
        <v>2251.1999999999998</v>
      </c>
      <c r="BG216" s="180">
        <f>IF(N216="zákl. prenesená",J216,0)</f>
        <v>0</v>
      </c>
      <c r="BH216" s="180">
        <f>IF(N216="zníž. prenesená",J216,0)</f>
        <v>0</v>
      </c>
      <c r="BI216" s="180">
        <f>IF(N216="nulová",J216,0)</f>
        <v>0</v>
      </c>
      <c r="BJ216" s="15" t="s">
        <v>156</v>
      </c>
      <c r="BK216" s="180">
        <f>ROUND(I216*H216,2)</f>
        <v>2251.1999999999998</v>
      </c>
      <c r="BL216" s="15" t="s">
        <v>155</v>
      </c>
      <c r="BM216" s="179" t="s">
        <v>737</v>
      </c>
    </row>
    <row r="217" s="2" customFormat="1" ht="16.5" customHeight="1">
      <c r="A217" s="28"/>
      <c r="B217" s="167"/>
      <c r="C217" s="168" t="s">
        <v>585</v>
      </c>
      <c r="D217" s="168" t="s">
        <v>151</v>
      </c>
      <c r="E217" s="169" t="s">
        <v>738</v>
      </c>
      <c r="F217" s="170" t="s">
        <v>739</v>
      </c>
      <c r="G217" s="171" t="s">
        <v>228</v>
      </c>
      <c r="H217" s="172">
        <v>1</v>
      </c>
      <c r="I217" s="173">
        <v>276.44999999999999</v>
      </c>
      <c r="J217" s="173">
        <f>ROUND(I217*H217,2)</f>
        <v>276.44999999999999</v>
      </c>
      <c r="K217" s="174"/>
      <c r="L217" s="29"/>
      <c r="M217" s="175" t="s">
        <v>1</v>
      </c>
      <c r="N217" s="176" t="s">
        <v>39</v>
      </c>
      <c r="O217" s="177">
        <v>0</v>
      </c>
      <c r="P217" s="177">
        <f>O217*H217</f>
        <v>0</v>
      </c>
      <c r="Q217" s="177">
        <v>0</v>
      </c>
      <c r="R217" s="177">
        <f>Q217*H217</f>
        <v>0</v>
      </c>
      <c r="S217" s="177">
        <v>0</v>
      </c>
      <c r="T217" s="178">
        <f>S217*H217</f>
        <v>0</v>
      </c>
      <c r="U217" s="28"/>
      <c r="V217" s="28"/>
      <c r="W217" s="28"/>
      <c r="X217" s="28"/>
      <c r="Y217" s="28"/>
      <c r="Z217" s="28"/>
      <c r="AA217" s="28"/>
      <c r="AB217" s="28"/>
      <c r="AC217" s="28"/>
      <c r="AD217" s="28"/>
      <c r="AE217" s="28"/>
      <c r="AR217" s="179" t="s">
        <v>155</v>
      </c>
      <c r="AT217" s="179" t="s">
        <v>151</v>
      </c>
      <c r="AU217" s="179" t="s">
        <v>156</v>
      </c>
      <c r="AY217" s="15" t="s">
        <v>149</v>
      </c>
      <c r="BE217" s="180">
        <f>IF(N217="základná",J217,0)</f>
        <v>0</v>
      </c>
      <c r="BF217" s="180">
        <f>IF(N217="znížená",J217,0)</f>
        <v>276.44999999999999</v>
      </c>
      <c r="BG217" s="180">
        <f>IF(N217="zákl. prenesená",J217,0)</f>
        <v>0</v>
      </c>
      <c r="BH217" s="180">
        <f>IF(N217="zníž. prenesená",J217,0)</f>
        <v>0</v>
      </c>
      <c r="BI217" s="180">
        <f>IF(N217="nulová",J217,0)</f>
        <v>0</v>
      </c>
      <c r="BJ217" s="15" t="s">
        <v>156</v>
      </c>
      <c r="BK217" s="180">
        <f>ROUND(I217*H217,2)</f>
        <v>276.44999999999999</v>
      </c>
      <c r="BL217" s="15" t="s">
        <v>155</v>
      </c>
      <c r="BM217" s="179" t="s">
        <v>740</v>
      </c>
    </row>
    <row r="218" s="2" customFormat="1" ht="16.5" customHeight="1">
      <c r="A218" s="28"/>
      <c r="B218" s="167"/>
      <c r="C218" s="168" t="s">
        <v>741</v>
      </c>
      <c r="D218" s="168" t="s">
        <v>151</v>
      </c>
      <c r="E218" s="169" t="s">
        <v>742</v>
      </c>
      <c r="F218" s="170" t="s">
        <v>743</v>
      </c>
      <c r="G218" s="171" t="s">
        <v>317</v>
      </c>
      <c r="H218" s="172">
        <v>360</v>
      </c>
      <c r="I218" s="173">
        <v>13.93</v>
      </c>
      <c r="J218" s="173">
        <f>ROUND(I218*H218,2)</f>
        <v>5014.8000000000002</v>
      </c>
      <c r="K218" s="174"/>
      <c r="L218" s="29"/>
      <c r="M218" s="175" t="s">
        <v>1</v>
      </c>
      <c r="N218" s="176" t="s">
        <v>39</v>
      </c>
      <c r="O218" s="177">
        <v>0</v>
      </c>
      <c r="P218" s="177">
        <f>O218*H218</f>
        <v>0</v>
      </c>
      <c r="Q218" s="177">
        <v>0</v>
      </c>
      <c r="R218" s="177">
        <f>Q218*H218</f>
        <v>0</v>
      </c>
      <c r="S218" s="177">
        <v>0</v>
      </c>
      <c r="T218" s="178">
        <f>S218*H218</f>
        <v>0</v>
      </c>
      <c r="U218" s="28"/>
      <c r="V218" s="28"/>
      <c r="W218" s="28"/>
      <c r="X218" s="28"/>
      <c r="Y218" s="28"/>
      <c r="Z218" s="28"/>
      <c r="AA218" s="28"/>
      <c r="AB218" s="28"/>
      <c r="AC218" s="28"/>
      <c r="AD218" s="28"/>
      <c r="AE218" s="28"/>
      <c r="AR218" s="179" t="s">
        <v>155</v>
      </c>
      <c r="AT218" s="179" t="s">
        <v>151</v>
      </c>
      <c r="AU218" s="179" t="s">
        <v>156</v>
      </c>
      <c r="AY218" s="15" t="s">
        <v>149</v>
      </c>
      <c r="BE218" s="180">
        <f>IF(N218="základná",J218,0)</f>
        <v>0</v>
      </c>
      <c r="BF218" s="180">
        <f>IF(N218="znížená",J218,0)</f>
        <v>5014.8000000000002</v>
      </c>
      <c r="BG218" s="180">
        <f>IF(N218="zákl. prenesená",J218,0)</f>
        <v>0</v>
      </c>
      <c r="BH218" s="180">
        <f>IF(N218="zníž. prenesená",J218,0)</f>
        <v>0</v>
      </c>
      <c r="BI218" s="180">
        <f>IF(N218="nulová",J218,0)</f>
        <v>0</v>
      </c>
      <c r="BJ218" s="15" t="s">
        <v>156</v>
      </c>
      <c r="BK218" s="180">
        <f>ROUND(I218*H218,2)</f>
        <v>5014.8000000000002</v>
      </c>
      <c r="BL218" s="15" t="s">
        <v>155</v>
      </c>
      <c r="BM218" s="179" t="s">
        <v>744</v>
      </c>
    </row>
    <row r="219" s="2" customFormat="1" ht="16.5" customHeight="1">
      <c r="A219" s="28"/>
      <c r="B219" s="167"/>
      <c r="C219" s="168" t="s">
        <v>745</v>
      </c>
      <c r="D219" s="168" t="s">
        <v>151</v>
      </c>
      <c r="E219" s="169" t="s">
        <v>746</v>
      </c>
      <c r="F219" s="170" t="s">
        <v>747</v>
      </c>
      <c r="G219" s="171" t="s">
        <v>317</v>
      </c>
      <c r="H219" s="172">
        <v>1</v>
      </c>
      <c r="I219" s="173">
        <v>4800</v>
      </c>
      <c r="J219" s="173">
        <f>ROUND(I219*H219,2)</f>
        <v>4800</v>
      </c>
      <c r="K219" s="174"/>
      <c r="L219" s="29"/>
      <c r="M219" s="175" t="s">
        <v>1</v>
      </c>
      <c r="N219" s="176" t="s">
        <v>39</v>
      </c>
      <c r="O219" s="177">
        <v>0</v>
      </c>
      <c r="P219" s="177">
        <f>O219*H219</f>
        <v>0</v>
      </c>
      <c r="Q219" s="177">
        <v>0</v>
      </c>
      <c r="R219" s="177">
        <f>Q219*H219</f>
        <v>0</v>
      </c>
      <c r="S219" s="177">
        <v>0</v>
      </c>
      <c r="T219" s="178">
        <f>S219*H219</f>
        <v>0</v>
      </c>
      <c r="U219" s="28"/>
      <c r="V219" s="28"/>
      <c r="W219" s="28"/>
      <c r="X219" s="28"/>
      <c r="Y219" s="28"/>
      <c r="Z219" s="28"/>
      <c r="AA219" s="28"/>
      <c r="AB219" s="28"/>
      <c r="AC219" s="28"/>
      <c r="AD219" s="28"/>
      <c r="AE219" s="28"/>
      <c r="AR219" s="179" t="s">
        <v>155</v>
      </c>
      <c r="AT219" s="179" t="s">
        <v>151</v>
      </c>
      <c r="AU219" s="179" t="s">
        <v>156</v>
      </c>
      <c r="AY219" s="15" t="s">
        <v>149</v>
      </c>
      <c r="BE219" s="180">
        <f>IF(N219="základná",J219,0)</f>
        <v>0</v>
      </c>
      <c r="BF219" s="180">
        <f>IF(N219="znížená",J219,0)</f>
        <v>4800</v>
      </c>
      <c r="BG219" s="180">
        <f>IF(N219="zákl. prenesená",J219,0)</f>
        <v>0</v>
      </c>
      <c r="BH219" s="180">
        <f>IF(N219="zníž. prenesená",J219,0)</f>
        <v>0</v>
      </c>
      <c r="BI219" s="180">
        <f>IF(N219="nulová",J219,0)</f>
        <v>0</v>
      </c>
      <c r="BJ219" s="15" t="s">
        <v>156</v>
      </c>
      <c r="BK219" s="180">
        <f>ROUND(I219*H219,2)</f>
        <v>4800</v>
      </c>
      <c r="BL219" s="15" t="s">
        <v>155</v>
      </c>
      <c r="BM219" s="179" t="s">
        <v>748</v>
      </c>
    </row>
    <row r="220" s="2" customFormat="1" ht="24.15" customHeight="1">
      <c r="A220" s="28"/>
      <c r="B220" s="167"/>
      <c r="C220" s="168" t="s">
        <v>589</v>
      </c>
      <c r="D220" s="168" t="s">
        <v>151</v>
      </c>
      <c r="E220" s="169" t="s">
        <v>749</v>
      </c>
      <c r="F220" s="170" t="s">
        <v>750</v>
      </c>
      <c r="G220" s="171" t="s">
        <v>317</v>
      </c>
      <c r="H220" s="172">
        <v>60</v>
      </c>
      <c r="I220" s="173">
        <v>29.629999999999999</v>
      </c>
      <c r="J220" s="173">
        <f>ROUND(I220*H220,2)</f>
        <v>1777.8</v>
      </c>
      <c r="K220" s="174"/>
      <c r="L220" s="29"/>
      <c r="M220" s="175" t="s">
        <v>1</v>
      </c>
      <c r="N220" s="176" t="s">
        <v>39</v>
      </c>
      <c r="O220" s="177">
        <v>0</v>
      </c>
      <c r="P220" s="177">
        <f>O220*H220</f>
        <v>0</v>
      </c>
      <c r="Q220" s="177">
        <v>0</v>
      </c>
      <c r="R220" s="177">
        <f>Q220*H220</f>
        <v>0</v>
      </c>
      <c r="S220" s="177">
        <v>0</v>
      </c>
      <c r="T220" s="178">
        <f>S220*H220</f>
        <v>0</v>
      </c>
      <c r="U220" s="28"/>
      <c r="V220" s="28"/>
      <c r="W220" s="28"/>
      <c r="X220" s="28"/>
      <c r="Y220" s="28"/>
      <c r="Z220" s="28"/>
      <c r="AA220" s="28"/>
      <c r="AB220" s="28"/>
      <c r="AC220" s="28"/>
      <c r="AD220" s="28"/>
      <c r="AE220" s="28"/>
      <c r="AR220" s="179" t="s">
        <v>155</v>
      </c>
      <c r="AT220" s="179" t="s">
        <v>151</v>
      </c>
      <c r="AU220" s="179" t="s">
        <v>156</v>
      </c>
      <c r="AY220" s="15" t="s">
        <v>149</v>
      </c>
      <c r="BE220" s="180">
        <f>IF(N220="základná",J220,0)</f>
        <v>0</v>
      </c>
      <c r="BF220" s="180">
        <f>IF(N220="znížená",J220,0)</f>
        <v>1777.8</v>
      </c>
      <c r="BG220" s="180">
        <f>IF(N220="zákl. prenesená",J220,0)</f>
        <v>0</v>
      </c>
      <c r="BH220" s="180">
        <f>IF(N220="zníž. prenesená",J220,0)</f>
        <v>0</v>
      </c>
      <c r="BI220" s="180">
        <f>IF(N220="nulová",J220,0)</f>
        <v>0</v>
      </c>
      <c r="BJ220" s="15" t="s">
        <v>156</v>
      </c>
      <c r="BK220" s="180">
        <f>ROUND(I220*H220,2)</f>
        <v>1777.8</v>
      </c>
      <c r="BL220" s="15" t="s">
        <v>155</v>
      </c>
      <c r="BM220" s="179" t="s">
        <v>751</v>
      </c>
    </row>
    <row r="221" s="2" customFormat="1" ht="21.75" customHeight="1">
      <c r="A221" s="28"/>
      <c r="B221" s="167"/>
      <c r="C221" s="168" t="s">
        <v>752</v>
      </c>
      <c r="D221" s="168" t="s">
        <v>151</v>
      </c>
      <c r="E221" s="169" t="s">
        <v>753</v>
      </c>
      <c r="F221" s="170" t="s">
        <v>754</v>
      </c>
      <c r="G221" s="171" t="s">
        <v>317</v>
      </c>
      <c r="H221" s="172">
        <v>24</v>
      </c>
      <c r="I221" s="173">
        <v>13.93</v>
      </c>
      <c r="J221" s="173">
        <f>ROUND(I221*H221,2)</f>
        <v>334.31999999999999</v>
      </c>
      <c r="K221" s="174"/>
      <c r="L221" s="29"/>
      <c r="M221" s="175" t="s">
        <v>1</v>
      </c>
      <c r="N221" s="176" t="s">
        <v>39</v>
      </c>
      <c r="O221" s="177">
        <v>0</v>
      </c>
      <c r="P221" s="177">
        <f>O221*H221</f>
        <v>0</v>
      </c>
      <c r="Q221" s="177">
        <v>0</v>
      </c>
      <c r="R221" s="177">
        <f>Q221*H221</f>
        <v>0</v>
      </c>
      <c r="S221" s="177">
        <v>0</v>
      </c>
      <c r="T221" s="178">
        <f>S221*H221</f>
        <v>0</v>
      </c>
      <c r="U221" s="28"/>
      <c r="V221" s="28"/>
      <c r="W221" s="28"/>
      <c r="X221" s="28"/>
      <c r="Y221" s="28"/>
      <c r="Z221" s="28"/>
      <c r="AA221" s="28"/>
      <c r="AB221" s="28"/>
      <c r="AC221" s="28"/>
      <c r="AD221" s="28"/>
      <c r="AE221" s="28"/>
      <c r="AR221" s="179" t="s">
        <v>155</v>
      </c>
      <c r="AT221" s="179" t="s">
        <v>151</v>
      </c>
      <c r="AU221" s="179" t="s">
        <v>156</v>
      </c>
      <c r="AY221" s="15" t="s">
        <v>149</v>
      </c>
      <c r="BE221" s="180">
        <f>IF(N221="základná",J221,0)</f>
        <v>0</v>
      </c>
      <c r="BF221" s="180">
        <f>IF(N221="znížená",J221,0)</f>
        <v>334.31999999999999</v>
      </c>
      <c r="BG221" s="180">
        <f>IF(N221="zákl. prenesená",J221,0)</f>
        <v>0</v>
      </c>
      <c r="BH221" s="180">
        <f>IF(N221="zníž. prenesená",J221,0)</f>
        <v>0</v>
      </c>
      <c r="BI221" s="180">
        <f>IF(N221="nulová",J221,0)</f>
        <v>0</v>
      </c>
      <c r="BJ221" s="15" t="s">
        <v>156</v>
      </c>
      <c r="BK221" s="180">
        <f>ROUND(I221*H221,2)</f>
        <v>334.31999999999999</v>
      </c>
      <c r="BL221" s="15" t="s">
        <v>155</v>
      </c>
      <c r="BM221" s="179" t="s">
        <v>755</v>
      </c>
    </row>
    <row r="222" s="2" customFormat="1" ht="16.5" customHeight="1">
      <c r="A222" s="28"/>
      <c r="B222" s="167"/>
      <c r="C222" s="168" t="s">
        <v>592</v>
      </c>
      <c r="D222" s="168" t="s">
        <v>151</v>
      </c>
      <c r="E222" s="169" t="s">
        <v>756</v>
      </c>
      <c r="F222" s="170" t="s">
        <v>757</v>
      </c>
      <c r="G222" s="171" t="s">
        <v>368</v>
      </c>
      <c r="H222" s="172">
        <v>1</v>
      </c>
      <c r="I222" s="173">
        <v>0</v>
      </c>
      <c r="J222" s="173">
        <f>ROUND(I222*H222,2)</f>
        <v>0</v>
      </c>
      <c r="K222" s="174"/>
      <c r="L222" s="29"/>
      <c r="M222" s="175" t="s">
        <v>1</v>
      </c>
      <c r="N222" s="176" t="s">
        <v>39</v>
      </c>
      <c r="O222" s="177">
        <v>0</v>
      </c>
      <c r="P222" s="177">
        <f>O222*H222</f>
        <v>0</v>
      </c>
      <c r="Q222" s="177">
        <v>0</v>
      </c>
      <c r="R222" s="177">
        <f>Q222*H222</f>
        <v>0</v>
      </c>
      <c r="S222" s="177">
        <v>0</v>
      </c>
      <c r="T222" s="178">
        <f>S222*H222</f>
        <v>0</v>
      </c>
      <c r="U222" s="28"/>
      <c r="V222" s="28"/>
      <c r="W222" s="28"/>
      <c r="X222" s="28"/>
      <c r="Y222" s="28"/>
      <c r="Z222" s="28"/>
      <c r="AA222" s="28"/>
      <c r="AB222" s="28"/>
      <c r="AC222" s="28"/>
      <c r="AD222" s="28"/>
      <c r="AE222" s="28"/>
      <c r="AR222" s="179" t="s">
        <v>155</v>
      </c>
      <c r="AT222" s="179" t="s">
        <v>151</v>
      </c>
      <c r="AU222" s="179" t="s">
        <v>156</v>
      </c>
      <c r="AY222" s="15" t="s">
        <v>149</v>
      </c>
      <c r="BE222" s="180">
        <f>IF(N222="základná",J222,0)</f>
        <v>0</v>
      </c>
      <c r="BF222" s="180">
        <f>IF(N222="znížená",J222,0)</f>
        <v>0</v>
      </c>
      <c r="BG222" s="180">
        <f>IF(N222="zákl. prenesená",J222,0)</f>
        <v>0</v>
      </c>
      <c r="BH222" s="180">
        <f>IF(N222="zníž. prenesená",J222,0)</f>
        <v>0</v>
      </c>
      <c r="BI222" s="180">
        <f>IF(N222="nulová",J222,0)</f>
        <v>0</v>
      </c>
      <c r="BJ222" s="15" t="s">
        <v>156</v>
      </c>
      <c r="BK222" s="180">
        <f>ROUND(I222*H222,2)</f>
        <v>0</v>
      </c>
      <c r="BL222" s="15" t="s">
        <v>155</v>
      </c>
      <c r="BM222" s="179" t="s">
        <v>758</v>
      </c>
    </row>
    <row r="223" s="2" customFormat="1" ht="16.5" customHeight="1">
      <c r="A223" s="28"/>
      <c r="B223" s="167"/>
      <c r="C223" s="168" t="s">
        <v>759</v>
      </c>
      <c r="D223" s="168" t="s">
        <v>151</v>
      </c>
      <c r="E223" s="169" t="s">
        <v>760</v>
      </c>
      <c r="F223" s="170" t="s">
        <v>761</v>
      </c>
      <c r="G223" s="171" t="s">
        <v>368</v>
      </c>
      <c r="H223" s="172">
        <v>1</v>
      </c>
      <c r="I223" s="173">
        <v>0</v>
      </c>
      <c r="J223" s="173">
        <f>ROUND(I223*H223,2)</f>
        <v>0</v>
      </c>
      <c r="K223" s="174"/>
      <c r="L223" s="29"/>
      <c r="M223" s="175" t="s">
        <v>1</v>
      </c>
      <c r="N223" s="176" t="s">
        <v>39</v>
      </c>
      <c r="O223" s="177">
        <v>0</v>
      </c>
      <c r="P223" s="177">
        <f>O223*H223</f>
        <v>0</v>
      </c>
      <c r="Q223" s="177">
        <v>0</v>
      </c>
      <c r="R223" s="177">
        <f>Q223*H223</f>
        <v>0</v>
      </c>
      <c r="S223" s="177">
        <v>0</v>
      </c>
      <c r="T223" s="178">
        <f>S223*H223</f>
        <v>0</v>
      </c>
      <c r="U223" s="28"/>
      <c r="V223" s="28"/>
      <c r="W223" s="28"/>
      <c r="X223" s="28"/>
      <c r="Y223" s="28"/>
      <c r="Z223" s="28"/>
      <c r="AA223" s="28"/>
      <c r="AB223" s="28"/>
      <c r="AC223" s="28"/>
      <c r="AD223" s="28"/>
      <c r="AE223" s="28"/>
      <c r="AR223" s="179" t="s">
        <v>155</v>
      </c>
      <c r="AT223" s="179" t="s">
        <v>151</v>
      </c>
      <c r="AU223" s="179" t="s">
        <v>156</v>
      </c>
      <c r="AY223" s="15" t="s">
        <v>149</v>
      </c>
      <c r="BE223" s="180">
        <f>IF(N223="základná",J223,0)</f>
        <v>0</v>
      </c>
      <c r="BF223" s="180">
        <f>IF(N223="znížená",J223,0)</f>
        <v>0</v>
      </c>
      <c r="BG223" s="180">
        <f>IF(N223="zákl. prenesená",J223,0)</f>
        <v>0</v>
      </c>
      <c r="BH223" s="180">
        <f>IF(N223="zníž. prenesená",J223,0)</f>
        <v>0</v>
      </c>
      <c r="BI223" s="180">
        <f>IF(N223="nulová",J223,0)</f>
        <v>0</v>
      </c>
      <c r="BJ223" s="15" t="s">
        <v>156</v>
      </c>
      <c r="BK223" s="180">
        <f>ROUND(I223*H223,2)</f>
        <v>0</v>
      </c>
      <c r="BL223" s="15" t="s">
        <v>155</v>
      </c>
      <c r="BM223" s="179" t="s">
        <v>762</v>
      </c>
    </row>
    <row r="224" s="2" customFormat="1" ht="16.5" customHeight="1">
      <c r="A224" s="28"/>
      <c r="B224" s="167"/>
      <c r="C224" s="168" t="s">
        <v>596</v>
      </c>
      <c r="D224" s="168" t="s">
        <v>151</v>
      </c>
      <c r="E224" s="169" t="s">
        <v>763</v>
      </c>
      <c r="F224" s="170" t="s">
        <v>764</v>
      </c>
      <c r="G224" s="171" t="s">
        <v>368</v>
      </c>
      <c r="H224" s="172">
        <v>1</v>
      </c>
      <c r="I224" s="173">
        <v>0</v>
      </c>
      <c r="J224" s="173">
        <f>ROUND(I224*H224,2)</f>
        <v>0</v>
      </c>
      <c r="K224" s="174"/>
      <c r="L224" s="29"/>
      <c r="M224" s="175" t="s">
        <v>1</v>
      </c>
      <c r="N224" s="176" t="s">
        <v>39</v>
      </c>
      <c r="O224" s="177">
        <v>0</v>
      </c>
      <c r="P224" s="177">
        <f>O224*H224</f>
        <v>0</v>
      </c>
      <c r="Q224" s="177">
        <v>0</v>
      </c>
      <c r="R224" s="177">
        <f>Q224*H224</f>
        <v>0</v>
      </c>
      <c r="S224" s="177">
        <v>0</v>
      </c>
      <c r="T224" s="178">
        <f>S224*H224</f>
        <v>0</v>
      </c>
      <c r="U224" s="28"/>
      <c r="V224" s="28"/>
      <c r="W224" s="28"/>
      <c r="X224" s="28"/>
      <c r="Y224" s="28"/>
      <c r="Z224" s="28"/>
      <c r="AA224" s="28"/>
      <c r="AB224" s="28"/>
      <c r="AC224" s="28"/>
      <c r="AD224" s="28"/>
      <c r="AE224" s="28"/>
      <c r="AR224" s="179" t="s">
        <v>155</v>
      </c>
      <c r="AT224" s="179" t="s">
        <v>151</v>
      </c>
      <c r="AU224" s="179" t="s">
        <v>156</v>
      </c>
      <c r="AY224" s="15" t="s">
        <v>149</v>
      </c>
      <c r="BE224" s="180">
        <f>IF(N224="základná",J224,0)</f>
        <v>0</v>
      </c>
      <c r="BF224" s="180">
        <f>IF(N224="znížená",J224,0)</f>
        <v>0</v>
      </c>
      <c r="BG224" s="180">
        <f>IF(N224="zákl. prenesená",J224,0)</f>
        <v>0</v>
      </c>
      <c r="BH224" s="180">
        <f>IF(N224="zníž. prenesená",J224,0)</f>
        <v>0</v>
      </c>
      <c r="BI224" s="180">
        <f>IF(N224="nulová",J224,0)</f>
        <v>0</v>
      </c>
      <c r="BJ224" s="15" t="s">
        <v>156</v>
      </c>
      <c r="BK224" s="180">
        <f>ROUND(I224*H224,2)</f>
        <v>0</v>
      </c>
      <c r="BL224" s="15" t="s">
        <v>155</v>
      </c>
      <c r="BM224" s="179" t="s">
        <v>765</v>
      </c>
    </row>
    <row r="225" s="12" customFormat="1" ht="22.8" customHeight="1">
      <c r="A225" s="12"/>
      <c r="B225" s="157"/>
      <c r="C225" s="12"/>
      <c r="D225" s="158" t="s">
        <v>72</v>
      </c>
      <c r="E225" s="181" t="s">
        <v>148</v>
      </c>
      <c r="F225" s="181" t="s">
        <v>1</v>
      </c>
      <c r="G225" s="12"/>
      <c r="H225" s="12"/>
      <c r="I225" s="12"/>
      <c r="J225" s="182">
        <f>BK225</f>
        <v>2351.0999999999995</v>
      </c>
      <c r="K225" s="12"/>
      <c r="L225" s="157"/>
      <c r="M225" s="161"/>
      <c r="N225" s="162"/>
      <c r="O225" s="162"/>
      <c r="P225" s="163">
        <f>SUM(P226:P240)</f>
        <v>0</v>
      </c>
      <c r="Q225" s="162"/>
      <c r="R225" s="163">
        <f>SUM(R226:R240)</f>
        <v>0</v>
      </c>
      <c r="S225" s="162"/>
      <c r="T225" s="164">
        <f>SUM(T226:T240)</f>
        <v>0</v>
      </c>
      <c r="U225" s="12"/>
      <c r="V225" s="12"/>
      <c r="W225" s="12"/>
      <c r="X225" s="12"/>
      <c r="Y225" s="12"/>
      <c r="Z225" s="12"/>
      <c r="AA225" s="12"/>
      <c r="AB225" s="12"/>
      <c r="AC225" s="12"/>
      <c r="AD225" s="12"/>
      <c r="AE225" s="12"/>
      <c r="AR225" s="158" t="s">
        <v>81</v>
      </c>
      <c r="AT225" s="165" t="s">
        <v>72</v>
      </c>
      <c r="AU225" s="165" t="s">
        <v>81</v>
      </c>
      <c r="AY225" s="158" t="s">
        <v>149</v>
      </c>
      <c r="BK225" s="166">
        <f>SUM(BK226:BK240)</f>
        <v>2351.0999999999995</v>
      </c>
    </row>
    <row r="226" s="2" customFormat="1" ht="21.75" customHeight="1">
      <c r="A226" s="28"/>
      <c r="B226" s="167"/>
      <c r="C226" s="168" t="s">
        <v>230</v>
      </c>
      <c r="D226" s="168" t="s">
        <v>151</v>
      </c>
      <c r="E226" s="169" t="s">
        <v>152</v>
      </c>
      <c r="F226" s="170" t="s">
        <v>153</v>
      </c>
      <c r="G226" s="171" t="s">
        <v>154</v>
      </c>
      <c r="H226" s="172">
        <v>10</v>
      </c>
      <c r="I226" s="173">
        <v>13.93</v>
      </c>
      <c r="J226" s="173">
        <f>ROUND(I226*H226,2)</f>
        <v>139.30000000000001</v>
      </c>
      <c r="K226" s="174"/>
      <c r="L226" s="29"/>
      <c r="M226" s="175" t="s">
        <v>1</v>
      </c>
      <c r="N226" s="176" t="s">
        <v>39</v>
      </c>
      <c r="O226" s="177">
        <v>0</v>
      </c>
      <c r="P226" s="177">
        <f>O226*H226</f>
        <v>0</v>
      </c>
      <c r="Q226" s="177">
        <v>0</v>
      </c>
      <c r="R226" s="177">
        <f>Q226*H226</f>
        <v>0</v>
      </c>
      <c r="S226" s="177">
        <v>0</v>
      </c>
      <c r="T226" s="178">
        <f>S226*H226</f>
        <v>0</v>
      </c>
      <c r="U226" s="28"/>
      <c r="V226" s="28"/>
      <c r="W226" s="28"/>
      <c r="X226" s="28"/>
      <c r="Y226" s="28"/>
      <c r="Z226" s="28"/>
      <c r="AA226" s="28"/>
      <c r="AB226" s="28"/>
      <c r="AC226" s="28"/>
      <c r="AD226" s="28"/>
      <c r="AE226" s="28"/>
      <c r="AR226" s="179" t="s">
        <v>155</v>
      </c>
      <c r="AT226" s="179" t="s">
        <v>151</v>
      </c>
      <c r="AU226" s="179" t="s">
        <v>156</v>
      </c>
      <c r="AY226" s="15" t="s">
        <v>149</v>
      </c>
      <c r="BE226" s="180">
        <f>IF(N226="základná",J226,0)</f>
        <v>0</v>
      </c>
      <c r="BF226" s="180">
        <f>IF(N226="znížená",J226,0)</f>
        <v>139.30000000000001</v>
      </c>
      <c r="BG226" s="180">
        <f>IF(N226="zákl. prenesená",J226,0)</f>
        <v>0</v>
      </c>
      <c r="BH226" s="180">
        <f>IF(N226="zníž. prenesená",J226,0)</f>
        <v>0</v>
      </c>
      <c r="BI226" s="180">
        <f>IF(N226="nulová",J226,0)</f>
        <v>0</v>
      </c>
      <c r="BJ226" s="15" t="s">
        <v>156</v>
      </c>
      <c r="BK226" s="180">
        <f>ROUND(I226*H226,2)</f>
        <v>139.30000000000001</v>
      </c>
      <c r="BL226" s="15" t="s">
        <v>155</v>
      </c>
      <c r="BM226" s="179" t="s">
        <v>766</v>
      </c>
    </row>
    <row r="227" s="2" customFormat="1" ht="16.5" customHeight="1">
      <c r="A227" s="28"/>
      <c r="B227" s="167"/>
      <c r="C227" s="168" t="s">
        <v>225</v>
      </c>
      <c r="D227" s="168" t="s">
        <v>151</v>
      </c>
      <c r="E227" s="169" t="s">
        <v>159</v>
      </c>
      <c r="F227" s="170" t="s">
        <v>160</v>
      </c>
      <c r="G227" s="171" t="s">
        <v>161</v>
      </c>
      <c r="H227" s="172">
        <v>20</v>
      </c>
      <c r="I227" s="173">
        <v>2.52</v>
      </c>
      <c r="J227" s="173">
        <f>ROUND(I227*H227,2)</f>
        <v>50.399999999999999</v>
      </c>
      <c r="K227" s="174"/>
      <c r="L227" s="29"/>
      <c r="M227" s="175" t="s">
        <v>1</v>
      </c>
      <c r="N227" s="176" t="s">
        <v>39</v>
      </c>
      <c r="O227" s="177">
        <v>0</v>
      </c>
      <c r="P227" s="177">
        <f>O227*H227</f>
        <v>0</v>
      </c>
      <c r="Q227" s="177">
        <v>0</v>
      </c>
      <c r="R227" s="177">
        <f>Q227*H227</f>
        <v>0</v>
      </c>
      <c r="S227" s="177">
        <v>0</v>
      </c>
      <c r="T227" s="178">
        <f>S227*H227</f>
        <v>0</v>
      </c>
      <c r="U227" s="28"/>
      <c r="V227" s="28"/>
      <c r="W227" s="28"/>
      <c r="X227" s="28"/>
      <c r="Y227" s="28"/>
      <c r="Z227" s="28"/>
      <c r="AA227" s="28"/>
      <c r="AB227" s="28"/>
      <c r="AC227" s="28"/>
      <c r="AD227" s="28"/>
      <c r="AE227" s="28"/>
      <c r="AR227" s="179" t="s">
        <v>155</v>
      </c>
      <c r="AT227" s="179" t="s">
        <v>151</v>
      </c>
      <c r="AU227" s="179" t="s">
        <v>156</v>
      </c>
      <c r="AY227" s="15" t="s">
        <v>149</v>
      </c>
      <c r="BE227" s="180">
        <f>IF(N227="základná",J227,0)</f>
        <v>0</v>
      </c>
      <c r="BF227" s="180">
        <f>IF(N227="znížená",J227,0)</f>
        <v>50.399999999999999</v>
      </c>
      <c r="BG227" s="180">
        <f>IF(N227="zákl. prenesená",J227,0)</f>
        <v>0</v>
      </c>
      <c r="BH227" s="180">
        <f>IF(N227="zníž. prenesená",J227,0)</f>
        <v>0</v>
      </c>
      <c r="BI227" s="180">
        <f>IF(N227="nulová",J227,0)</f>
        <v>0</v>
      </c>
      <c r="BJ227" s="15" t="s">
        <v>156</v>
      </c>
      <c r="BK227" s="180">
        <f>ROUND(I227*H227,2)</f>
        <v>50.399999999999999</v>
      </c>
      <c r="BL227" s="15" t="s">
        <v>155</v>
      </c>
      <c r="BM227" s="179" t="s">
        <v>767</v>
      </c>
    </row>
    <row r="228" s="2" customFormat="1" ht="16.5" customHeight="1">
      <c r="A228" s="28"/>
      <c r="B228" s="167"/>
      <c r="C228" s="168" t="s">
        <v>276</v>
      </c>
      <c r="D228" s="168" t="s">
        <v>151</v>
      </c>
      <c r="E228" s="169" t="s">
        <v>164</v>
      </c>
      <c r="F228" s="170" t="s">
        <v>165</v>
      </c>
      <c r="G228" s="171" t="s">
        <v>166</v>
      </c>
      <c r="H228" s="172">
        <v>2</v>
      </c>
      <c r="I228" s="173">
        <v>75.140000000000001</v>
      </c>
      <c r="J228" s="173">
        <f>ROUND(I228*H228,2)</f>
        <v>150.28</v>
      </c>
      <c r="K228" s="174"/>
      <c r="L228" s="29"/>
      <c r="M228" s="175" t="s">
        <v>1</v>
      </c>
      <c r="N228" s="176" t="s">
        <v>39</v>
      </c>
      <c r="O228" s="177">
        <v>0</v>
      </c>
      <c r="P228" s="177">
        <f>O228*H228</f>
        <v>0</v>
      </c>
      <c r="Q228" s="177">
        <v>0</v>
      </c>
      <c r="R228" s="177">
        <f>Q228*H228</f>
        <v>0</v>
      </c>
      <c r="S228" s="177">
        <v>0</v>
      </c>
      <c r="T228" s="178">
        <f>S228*H228</f>
        <v>0</v>
      </c>
      <c r="U228" s="28"/>
      <c r="V228" s="28"/>
      <c r="W228" s="28"/>
      <c r="X228" s="28"/>
      <c r="Y228" s="28"/>
      <c r="Z228" s="28"/>
      <c r="AA228" s="28"/>
      <c r="AB228" s="28"/>
      <c r="AC228" s="28"/>
      <c r="AD228" s="28"/>
      <c r="AE228" s="28"/>
      <c r="AR228" s="179" t="s">
        <v>155</v>
      </c>
      <c r="AT228" s="179" t="s">
        <v>151</v>
      </c>
      <c r="AU228" s="179" t="s">
        <v>156</v>
      </c>
      <c r="AY228" s="15" t="s">
        <v>149</v>
      </c>
      <c r="BE228" s="180">
        <f>IF(N228="základná",J228,0)</f>
        <v>0</v>
      </c>
      <c r="BF228" s="180">
        <f>IF(N228="znížená",J228,0)</f>
        <v>150.28</v>
      </c>
      <c r="BG228" s="180">
        <f>IF(N228="zákl. prenesená",J228,0)</f>
        <v>0</v>
      </c>
      <c r="BH228" s="180">
        <f>IF(N228="zníž. prenesená",J228,0)</f>
        <v>0</v>
      </c>
      <c r="BI228" s="180">
        <f>IF(N228="nulová",J228,0)</f>
        <v>0</v>
      </c>
      <c r="BJ228" s="15" t="s">
        <v>156</v>
      </c>
      <c r="BK228" s="180">
        <f>ROUND(I228*H228,2)</f>
        <v>150.28</v>
      </c>
      <c r="BL228" s="15" t="s">
        <v>155</v>
      </c>
      <c r="BM228" s="179" t="s">
        <v>768</v>
      </c>
    </row>
    <row r="229" s="2" customFormat="1" ht="21.75" customHeight="1">
      <c r="A229" s="28"/>
      <c r="B229" s="167"/>
      <c r="C229" s="168" t="s">
        <v>229</v>
      </c>
      <c r="D229" s="168" t="s">
        <v>151</v>
      </c>
      <c r="E229" s="169" t="s">
        <v>769</v>
      </c>
      <c r="F229" s="170" t="s">
        <v>770</v>
      </c>
      <c r="G229" s="171" t="s">
        <v>161</v>
      </c>
      <c r="H229" s="172">
        <v>10</v>
      </c>
      <c r="I229" s="173">
        <v>26.469999999999999</v>
      </c>
      <c r="J229" s="173">
        <f>ROUND(I229*H229,2)</f>
        <v>264.69999999999999</v>
      </c>
      <c r="K229" s="174"/>
      <c r="L229" s="29"/>
      <c r="M229" s="175" t="s">
        <v>1</v>
      </c>
      <c r="N229" s="176" t="s">
        <v>39</v>
      </c>
      <c r="O229" s="177">
        <v>0</v>
      </c>
      <c r="P229" s="177">
        <f>O229*H229</f>
        <v>0</v>
      </c>
      <c r="Q229" s="177">
        <v>0</v>
      </c>
      <c r="R229" s="177">
        <f>Q229*H229</f>
        <v>0</v>
      </c>
      <c r="S229" s="177">
        <v>0</v>
      </c>
      <c r="T229" s="178">
        <f>S229*H229</f>
        <v>0</v>
      </c>
      <c r="U229" s="28"/>
      <c r="V229" s="28"/>
      <c r="W229" s="28"/>
      <c r="X229" s="28"/>
      <c r="Y229" s="28"/>
      <c r="Z229" s="28"/>
      <c r="AA229" s="28"/>
      <c r="AB229" s="28"/>
      <c r="AC229" s="28"/>
      <c r="AD229" s="28"/>
      <c r="AE229" s="28"/>
      <c r="AR229" s="179" t="s">
        <v>155</v>
      </c>
      <c r="AT229" s="179" t="s">
        <v>151</v>
      </c>
      <c r="AU229" s="179" t="s">
        <v>156</v>
      </c>
      <c r="AY229" s="15" t="s">
        <v>149</v>
      </c>
      <c r="BE229" s="180">
        <f>IF(N229="základná",J229,0)</f>
        <v>0</v>
      </c>
      <c r="BF229" s="180">
        <f>IF(N229="znížená",J229,0)</f>
        <v>264.69999999999999</v>
      </c>
      <c r="BG229" s="180">
        <f>IF(N229="zákl. prenesená",J229,0)</f>
        <v>0</v>
      </c>
      <c r="BH229" s="180">
        <f>IF(N229="zníž. prenesená",J229,0)</f>
        <v>0</v>
      </c>
      <c r="BI229" s="180">
        <f>IF(N229="nulová",J229,0)</f>
        <v>0</v>
      </c>
      <c r="BJ229" s="15" t="s">
        <v>156</v>
      </c>
      <c r="BK229" s="180">
        <f>ROUND(I229*H229,2)</f>
        <v>264.69999999999999</v>
      </c>
      <c r="BL229" s="15" t="s">
        <v>155</v>
      </c>
      <c r="BM229" s="179" t="s">
        <v>771</v>
      </c>
    </row>
    <row r="230" s="2" customFormat="1" ht="16.5" customHeight="1">
      <c r="A230" s="28"/>
      <c r="B230" s="167"/>
      <c r="C230" s="168" t="s">
        <v>172</v>
      </c>
      <c r="D230" s="168" t="s">
        <v>151</v>
      </c>
      <c r="E230" s="169" t="s">
        <v>772</v>
      </c>
      <c r="F230" s="170" t="s">
        <v>773</v>
      </c>
      <c r="G230" s="171" t="s">
        <v>161</v>
      </c>
      <c r="H230" s="172">
        <v>10</v>
      </c>
      <c r="I230" s="173">
        <v>0.52000000000000002</v>
      </c>
      <c r="J230" s="173">
        <f>ROUND(I230*H230,2)</f>
        <v>5.2000000000000002</v>
      </c>
      <c r="K230" s="174"/>
      <c r="L230" s="29"/>
      <c r="M230" s="175" t="s">
        <v>1</v>
      </c>
      <c r="N230" s="176" t="s">
        <v>39</v>
      </c>
      <c r="O230" s="177">
        <v>0</v>
      </c>
      <c r="P230" s="177">
        <f>O230*H230</f>
        <v>0</v>
      </c>
      <c r="Q230" s="177">
        <v>0</v>
      </c>
      <c r="R230" s="177">
        <f>Q230*H230</f>
        <v>0</v>
      </c>
      <c r="S230" s="177">
        <v>0</v>
      </c>
      <c r="T230" s="178">
        <f>S230*H230</f>
        <v>0</v>
      </c>
      <c r="U230" s="28"/>
      <c r="V230" s="28"/>
      <c r="W230" s="28"/>
      <c r="X230" s="28"/>
      <c r="Y230" s="28"/>
      <c r="Z230" s="28"/>
      <c r="AA230" s="28"/>
      <c r="AB230" s="28"/>
      <c r="AC230" s="28"/>
      <c r="AD230" s="28"/>
      <c r="AE230" s="28"/>
      <c r="AR230" s="179" t="s">
        <v>155</v>
      </c>
      <c r="AT230" s="179" t="s">
        <v>151</v>
      </c>
      <c r="AU230" s="179" t="s">
        <v>156</v>
      </c>
      <c r="AY230" s="15" t="s">
        <v>149</v>
      </c>
      <c r="BE230" s="180">
        <f>IF(N230="základná",J230,0)</f>
        <v>0</v>
      </c>
      <c r="BF230" s="180">
        <f>IF(N230="znížená",J230,0)</f>
        <v>5.2000000000000002</v>
      </c>
      <c r="BG230" s="180">
        <f>IF(N230="zákl. prenesená",J230,0)</f>
        <v>0</v>
      </c>
      <c r="BH230" s="180">
        <f>IF(N230="zníž. prenesená",J230,0)</f>
        <v>0</v>
      </c>
      <c r="BI230" s="180">
        <f>IF(N230="nulová",J230,0)</f>
        <v>0</v>
      </c>
      <c r="BJ230" s="15" t="s">
        <v>156</v>
      </c>
      <c r="BK230" s="180">
        <f>ROUND(I230*H230,2)</f>
        <v>5.2000000000000002</v>
      </c>
      <c r="BL230" s="15" t="s">
        <v>155</v>
      </c>
      <c r="BM230" s="179" t="s">
        <v>774</v>
      </c>
    </row>
    <row r="231" s="2" customFormat="1" ht="16.5" customHeight="1">
      <c r="A231" s="28"/>
      <c r="B231" s="167"/>
      <c r="C231" s="168" t="s">
        <v>184</v>
      </c>
      <c r="D231" s="168" t="s">
        <v>151</v>
      </c>
      <c r="E231" s="169" t="s">
        <v>775</v>
      </c>
      <c r="F231" s="170" t="s">
        <v>776</v>
      </c>
      <c r="G231" s="171" t="s">
        <v>161</v>
      </c>
      <c r="H231" s="172">
        <v>30</v>
      </c>
      <c r="I231" s="173">
        <v>0.080000000000000002</v>
      </c>
      <c r="J231" s="173">
        <f>ROUND(I231*H231,2)</f>
        <v>2.3999999999999999</v>
      </c>
      <c r="K231" s="174"/>
      <c r="L231" s="29"/>
      <c r="M231" s="175" t="s">
        <v>1</v>
      </c>
      <c r="N231" s="176" t="s">
        <v>39</v>
      </c>
      <c r="O231" s="177">
        <v>0</v>
      </c>
      <c r="P231" s="177">
        <f>O231*H231</f>
        <v>0</v>
      </c>
      <c r="Q231" s="177">
        <v>0</v>
      </c>
      <c r="R231" s="177">
        <f>Q231*H231</f>
        <v>0</v>
      </c>
      <c r="S231" s="177">
        <v>0</v>
      </c>
      <c r="T231" s="178">
        <f>S231*H231</f>
        <v>0</v>
      </c>
      <c r="U231" s="28"/>
      <c r="V231" s="28"/>
      <c r="W231" s="28"/>
      <c r="X231" s="28"/>
      <c r="Y231" s="28"/>
      <c r="Z231" s="28"/>
      <c r="AA231" s="28"/>
      <c r="AB231" s="28"/>
      <c r="AC231" s="28"/>
      <c r="AD231" s="28"/>
      <c r="AE231" s="28"/>
      <c r="AR231" s="179" t="s">
        <v>155</v>
      </c>
      <c r="AT231" s="179" t="s">
        <v>151</v>
      </c>
      <c r="AU231" s="179" t="s">
        <v>156</v>
      </c>
      <c r="AY231" s="15" t="s">
        <v>149</v>
      </c>
      <c r="BE231" s="180">
        <f>IF(N231="základná",J231,0)</f>
        <v>0</v>
      </c>
      <c r="BF231" s="180">
        <f>IF(N231="znížená",J231,0)</f>
        <v>2.3999999999999999</v>
      </c>
      <c r="BG231" s="180">
        <f>IF(N231="zákl. prenesená",J231,0)</f>
        <v>0</v>
      </c>
      <c r="BH231" s="180">
        <f>IF(N231="zníž. prenesená",J231,0)</f>
        <v>0</v>
      </c>
      <c r="BI231" s="180">
        <f>IF(N231="nulová",J231,0)</f>
        <v>0</v>
      </c>
      <c r="BJ231" s="15" t="s">
        <v>156</v>
      </c>
      <c r="BK231" s="180">
        <f>ROUND(I231*H231,2)</f>
        <v>2.3999999999999999</v>
      </c>
      <c r="BL231" s="15" t="s">
        <v>155</v>
      </c>
      <c r="BM231" s="179" t="s">
        <v>777</v>
      </c>
    </row>
    <row r="232" s="2" customFormat="1" ht="16.5" customHeight="1">
      <c r="A232" s="28"/>
      <c r="B232" s="167"/>
      <c r="C232" s="168" t="s">
        <v>176</v>
      </c>
      <c r="D232" s="168" t="s">
        <v>151</v>
      </c>
      <c r="E232" s="169" t="s">
        <v>778</v>
      </c>
      <c r="F232" s="170" t="s">
        <v>779</v>
      </c>
      <c r="G232" s="171" t="s">
        <v>161</v>
      </c>
      <c r="H232" s="172">
        <v>40</v>
      </c>
      <c r="I232" s="173">
        <v>4.8799999999999999</v>
      </c>
      <c r="J232" s="173">
        <f>ROUND(I232*H232,2)</f>
        <v>195.19999999999999</v>
      </c>
      <c r="K232" s="174"/>
      <c r="L232" s="29"/>
      <c r="M232" s="175" t="s">
        <v>1</v>
      </c>
      <c r="N232" s="176" t="s">
        <v>39</v>
      </c>
      <c r="O232" s="177">
        <v>0</v>
      </c>
      <c r="P232" s="177">
        <f>O232*H232</f>
        <v>0</v>
      </c>
      <c r="Q232" s="177">
        <v>0</v>
      </c>
      <c r="R232" s="177">
        <f>Q232*H232</f>
        <v>0</v>
      </c>
      <c r="S232" s="177">
        <v>0</v>
      </c>
      <c r="T232" s="178">
        <f>S232*H232</f>
        <v>0</v>
      </c>
      <c r="U232" s="28"/>
      <c r="V232" s="28"/>
      <c r="W232" s="28"/>
      <c r="X232" s="28"/>
      <c r="Y232" s="28"/>
      <c r="Z232" s="28"/>
      <c r="AA232" s="28"/>
      <c r="AB232" s="28"/>
      <c r="AC232" s="28"/>
      <c r="AD232" s="28"/>
      <c r="AE232" s="28"/>
      <c r="AR232" s="179" t="s">
        <v>155</v>
      </c>
      <c r="AT232" s="179" t="s">
        <v>151</v>
      </c>
      <c r="AU232" s="179" t="s">
        <v>156</v>
      </c>
      <c r="AY232" s="15" t="s">
        <v>149</v>
      </c>
      <c r="BE232" s="180">
        <f>IF(N232="základná",J232,0)</f>
        <v>0</v>
      </c>
      <c r="BF232" s="180">
        <f>IF(N232="znížená",J232,0)</f>
        <v>195.19999999999999</v>
      </c>
      <c r="BG232" s="180">
        <f>IF(N232="zákl. prenesená",J232,0)</f>
        <v>0</v>
      </c>
      <c r="BH232" s="180">
        <f>IF(N232="zníž. prenesená",J232,0)</f>
        <v>0</v>
      </c>
      <c r="BI232" s="180">
        <f>IF(N232="nulová",J232,0)</f>
        <v>0</v>
      </c>
      <c r="BJ232" s="15" t="s">
        <v>156</v>
      </c>
      <c r="BK232" s="180">
        <f>ROUND(I232*H232,2)</f>
        <v>195.19999999999999</v>
      </c>
      <c r="BL232" s="15" t="s">
        <v>155</v>
      </c>
      <c r="BM232" s="179" t="s">
        <v>780</v>
      </c>
    </row>
    <row r="233" s="2" customFormat="1" ht="24.15" customHeight="1">
      <c r="A233" s="28"/>
      <c r="B233" s="167"/>
      <c r="C233" s="168" t="s">
        <v>180</v>
      </c>
      <c r="D233" s="168" t="s">
        <v>151</v>
      </c>
      <c r="E233" s="169" t="s">
        <v>781</v>
      </c>
      <c r="F233" s="170" t="s">
        <v>782</v>
      </c>
      <c r="G233" s="171" t="s">
        <v>161</v>
      </c>
      <c r="H233" s="172">
        <v>40</v>
      </c>
      <c r="I233" s="173">
        <v>5</v>
      </c>
      <c r="J233" s="173">
        <f>ROUND(I233*H233,2)</f>
        <v>200</v>
      </c>
      <c r="K233" s="174"/>
      <c r="L233" s="29"/>
      <c r="M233" s="175" t="s">
        <v>1</v>
      </c>
      <c r="N233" s="176" t="s">
        <v>39</v>
      </c>
      <c r="O233" s="177">
        <v>0</v>
      </c>
      <c r="P233" s="177">
        <f>O233*H233</f>
        <v>0</v>
      </c>
      <c r="Q233" s="177">
        <v>0</v>
      </c>
      <c r="R233" s="177">
        <f>Q233*H233</f>
        <v>0</v>
      </c>
      <c r="S233" s="177">
        <v>0</v>
      </c>
      <c r="T233" s="178">
        <f>S233*H233</f>
        <v>0</v>
      </c>
      <c r="U233" s="28"/>
      <c r="V233" s="28"/>
      <c r="W233" s="28"/>
      <c r="X233" s="28"/>
      <c r="Y233" s="28"/>
      <c r="Z233" s="28"/>
      <c r="AA233" s="28"/>
      <c r="AB233" s="28"/>
      <c r="AC233" s="28"/>
      <c r="AD233" s="28"/>
      <c r="AE233" s="28"/>
      <c r="AR233" s="179" t="s">
        <v>155</v>
      </c>
      <c r="AT233" s="179" t="s">
        <v>151</v>
      </c>
      <c r="AU233" s="179" t="s">
        <v>156</v>
      </c>
      <c r="AY233" s="15" t="s">
        <v>149</v>
      </c>
      <c r="BE233" s="180">
        <f>IF(N233="základná",J233,0)</f>
        <v>0</v>
      </c>
      <c r="BF233" s="180">
        <f>IF(N233="znížená",J233,0)</f>
        <v>200</v>
      </c>
      <c r="BG233" s="180">
        <f>IF(N233="zákl. prenesená",J233,0)</f>
        <v>0</v>
      </c>
      <c r="BH233" s="180">
        <f>IF(N233="zníž. prenesená",J233,0)</f>
        <v>0</v>
      </c>
      <c r="BI233" s="180">
        <f>IF(N233="nulová",J233,0)</f>
        <v>0</v>
      </c>
      <c r="BJ233" s="15" t="s">
        <v>156</v>
      </c>
      <c r="BK233" s="180">
        <f>ROUND(I233*H233,2)</f>
        <v>200</v>
      </c>
      <c r="BL233" s="15" t="s">
        <v>155</v>
      </c>
      <c r="BM233" s="179" t="s">
        <v>783</v>
      </c>
    </row>
    <row r="234" s="2" customFormat="1" ht="21.75" customHeight="1">
      <c r="A234" s="28"/>
      <c r="B234" s="167"/>
      <c r="C234" s="168" t="s">
        <v>253</v>
      </c>
      <c r="D234" s="168" t="s">
        <v>151</v>
      </c>
      <c r="E234" s="169" t="s">
        <v>784</v>
      </c>
      <c r="F234" s="170" t="s">
        <v>785</v>
      </c>
      <c r="G234" s="171" t="s">
        <v>166</v>
      </c>
      <c r="H234" s="172">
        <v>2</v>
      </c>
      <c r="I234" s="173">
        <v>86.349999999999994</v>
      </c>
      <c r="J234" s="173">
        <f>ROUND(I234*H234,2)</f>
        <v>172.69999999999999</v>
      </c>
      <c r="K234" s="174"/>
      <c r="L234" s="29"/>
      <c r="M234" s="175" t="s">
        <v>1</v>
      </c>
      <c r="N234" s="176" t="s">
        <v>39</v>
      </c>
      <c r="O234" s="177">
        <v>0</v>
      </c>
      <c r="P234" s="177">
        <f>O234*H234</f>
        <v>0</v>
      </c>
      <c r="Q234" s="177">
        <v>0</v>
      </c>
      <c r="R234" s="177">
        <f>Q234*H234</f>
        <v>0</v>
      </c>
      <c r="S234" s="177">
        <v>0</v>
      </c>
      <c r="T234" s="178">
        <f>S234*H234</f>
        <v>0</v>
      </c>
      <c r="U234" s="28"/>
      <c r="V234" s="28"/>
      <c r="W234" s="28"/>
      <c r="X234" s="28"/>
      <c r="Y234" s="28"/>
      <c r="Z234" s="28"/>
      <c r="AA234" s="28"/>
      <c r="AB234" s="28"/>
      <c r="AC234" s="28"/>
      <c r="AD234" s="28"/>
      <c r="AE234" s="28"/>
      <c r="AR234" s="179" t="s">
        <v>155</v>
      </c>
      <c r="AT234" s="179" t="s">
        <v>151</v>
      </c>
      <c r="AU234" s="179" t="s">
        <v>156</v>
      </c>
      <c r="AY234" s="15" t="s">
        <v>149</v>
      </c>
      <c r="BE234" s="180">
        <f>IF(N234="základná",J234,0)</f>
        <v>0</v>
      </c>
      <c r="BF234" s="180">
        <f>IF(N234="znížená",J234,0)</f>
        <v>172.69999999999999</v>
      </c>
      <c r="BG234" s="180">
        <f>IF(N234="zákl. prenesená",J234,0)</f>
        <v>0</v>
      </c>
      <c r="BH234" s="180">
        <f>IF(N234="zníž. prenesená",J234,0)</f>
        <v>0</v>
      </c>
      <c r="BI234" s="180">
        <f>IF(N234="nulová",J234,0)</f>
        <v>0</v>
      </c>
      <c r="BJ234" s="15" t="s">
        <v>156</v>
      </c>
      <c r="BK234" s="180">
        <f>ROUND(I234*H234,2)</f>
        <v>172.69999999999999</v>
      </c>
      <c r="BL234" s="15" t="s">
        <v>155</v>
      </c>
      <c r="BM234" s="179" t="s">
        <v>786</v>
      </c>
    </row>
    <row r="235" s="2" customFormat="1" ht="16.5" customHeight="1">
      <c r="A235" s="28"/>
      <c r="B235" s="167"/>
      <c r="C235" s="168" t="s">
        <v>244</v>
      </c>
      <c r="D235" s="168" t="s">
        <v>151</v>
      </c>
      <c r="E235" s="169" t="s">
        <v>787</v>
      </c>
      <c r="F235" s="170" t="s">
        <v>788</v>
      </c>
      <c r="G235" s="171" t="s">
        <v>161</v>
      </c>
      <c r="H235" s="172">
        <v>10</v>
      </c>
      <c r="I235" s="173">
        <v>5.9900000000000002</v>
      </c>
      <c r="J235" s="173">
        <f>ROUND(I235*H235,2)</f>
        <v>59.899999999999999</v>
      </c>
      <c r="K235" s="174"/>
      <c r="L235" s="29"/>
      <c r="M235" s="175" t="s">
        <v>1</v>
      </c>
      <c r="N235" s="176" t="s">
        <v>39</v>
      </c>
      <c r="O235" s="177">
        <v>0</v>
      </c>
      <c r="P235" s="177">
        <f>O235*H235</f>
        <v>0</v>
      </c>
      <c r="Q235" s="177">
        <v>0</v>
      </c>
      <c r="R235" s="177">
        <f>Q235*H235</f>
        <v>0</v>
      </c>
      <c r="S235" s="177">
        <v>0</v>
      </c>
      <c r="T235" s="178">
        <f>S235*H235</f>
        <v>0</v>
      </c>
      <c r="U235" s="28"/>
      <c r="V235" s="28"/>
      <c r="W235" s="28"/>
      <c r="X235" s="28"/>
      <c r="Y235" s="28"/>
      <c r="Z235" s="28"/>
      <c r="AA235" s="28"/>
      <c r="AB235" s="28"/>
      <c r="AC235" s="28"/>
      <c r="AD235" s="28"/>
      <c r="AE235" s="28"/>
      <c r="AR235" s="179" t="s">
        <v>155</v>
      </c>
      <c r="AT235" s="179" t="s">
        <v>151</v>
      </c>
      <c r="AU235" s="179" t="s">
        <v>156</v>
      </c>
      <c r="AY235" s="15" t="s">
        <v>149</v>
      </c>
      <c r="BE235" s="180">
        <f>IF(N235="základná",J235,0)</f>
        <v>0</v>
      </c>
      <c r="BF235" s="180">
        <f>IF(N235="znížená",J235,0)</f>
        <v>59.899999999999999</v>
      </c>
      <c r="BG235" s="180">
        <f>IF(N235="zákl. prenesená",J235,0)</f>
        <v>0</v>
      </c>
      <c r="BH235" s="180">
        <f>IF(N235="zníž. prenesená",J235,0)</f>
        <v>0</v>
      </c>
      <c r="BI235" s="180">
        <f>IF(N235="nulová",J235,0)</f>
        <v>0</v>
      </c>
      <c r="BJ235" s="15" t="s">
        <v>156</v>
      </c>
      <c r="BK235" s="180">
        <f>ROUND(I235*H235,2)</f>
        <v>59.899999999999999</v>
      </c>
      <c r="BL235" s="15" t="s">
        <v>155</v>
      </c>
      <c r="BM235" s="179" t="s">
        <v>789</v>
      </c>
    </row>
    <row r="236" s="2" customFormat="1" ht="16.5" customHeight="1">
      <c r="A236" s="28"/>
      <c r="B236" s="167"/>
      <c r="C236" s="168" t="s">
        <v>293</v>
      </c>
      <c r="D236" s="168" t="s">
        <v>151</v>
      </c>
      <c r="E236" s="169" t="s">
        <v>169</v>
      </c>
      <c r="F236" s="170" t="s">
        <v>170</v>
      </c>
      <c r="G236" s="171" t="s">
        <v>166</v>
      </c>
      <c r="H236" s="172">
        <v>2</v>
      </c>
      <c r="I236" s="173">
        <v>91.760000000000005</v>
      </c>
      <c r="J236" s="173">
        <f>ROUND(I236*H236,2)</f>
        <v>183.52000000000001</v>
      </c>
      <c r="K236" s="174"/>
      <c r="L236" s="29"/>
      <c r="M236" s="175" t="s">
        <v>1</v>
      </c>
      <c r="N236" s="176" t="s">
        <v>39</v>
      </c>
      <c r="O236" s="177">
        <v>0</v>
      </c>
      <c r="P236" s="177">
        <f>O236*H236</f>
        <v>0</v>
      </c>
      <c r="Q236" s="177">
        <v>0</v>
      </c>
      <c r="R236" s="177">
        <f>Q236*H236</f>
        <v>0</v>
      </c>
      <c r="S236" s="177">
        <v>0</v>
      </c>
      <c r="T236" s="178">
        <f>S236*H236</f>
        <v>0</v>
      </c>
      <c r="U236" s="28"/>
      <c r="V236" s="28"/>
      <c r="W236" s="28"/>
      <c r="X236" s="28"/>
      <c r="Y236" s="28"/>
      <c r="Z236" s="28"/>
      <c r="AA236" s="28"/>
      <c r="AB236" s="28"/>
      <c r="AC236" s="28"/>
      <c r="AD236" s="28"/>
      <c r="AE236" s="28"/>
      <c r="AR236" s="179" t="s">
        <v>155</v>
      </c>
      <c r="AT236" s="179" t="s">
        <v>151</v>
      </c>
      <c r="AU236" s="179" t="s">
        <v>156</v>
      </c>
      <c r="AY236" s="15" t="s">
        <v>149</v>
      </c>
      <c r="BE236" s="180">
        <f>IF(N236="základná",J236,0)</f>
        <v>0</v>
      </c>
      <c r="BF236" s="180">
        <f>IF(N236="znížená",J236,0)</f>
        <v>183.52000000000001</v>
      </c>
      <c r="BG236" s="180">
        <f>IF(N236="zákl. prenesená",J236,0)</f>
        <v>0</v>
      </c>
      <c r="BH236" s="180">
        <f>IF(N236="zníž. prenesená",J236,0)</f>
        <v>0</v>
      </c>
      <c r="BI236" s="180">
        <f>IF(N236="nulová",J236,0)</f>
        <v>0</v>
      </c>
      <c r="BJ236" s="15" t="s">
        <v>156</v>
      </c>
      <c r="BK236" s="180">
        <f>ROUND(I236*H236,2)</f>
        <v>183.52000000000001</v>
      </c>
      <c r="BL236" s="15" t="s">
        <v>155</v>
      </c>
      <c r="BM236" s="179" t="s">
        <v>790</v>
      </c>
    </row>
    <row r="237" s="2" customFormat="1" ht="16.5" customHeight="1">
      <c r="A237" s="28"/>
      <c r="B237" s="167"/>
      <c r="C237" s="168" t="s">
        <v>249</v>
      </c>
      <c r="D237" s="168" t="s">
        <v>151</v>
      </c>
      <c r="E237" s="169" t="s">
        <v>173</v>
      </c>
      <c r="F237" s="170" t="s">
        <v>174</v>
      </c>
      <c r="G237" s="171" t="s">
        <v>166</v>
      </c>
      <c r="H237" s="172">
        <v>2</v>
      </c>
      <c r="I237" s="173">
        <v>80.599999999999994</v>
      </c>
      <c r="J237" s="173">
        <f>ROUND(I237*H237,2)</f>
        <v>161.19999999999999</v>
      </c>
      <c r="K237" s="174"/>
      <c r="L237" s="29"/>
      <c r="M237" s="175" t="s">
        <v>1</v>
      </c>
      <c r="N237" s="176" t="s">
        <v>39</v>
      </c>
      <c r="O237" s="177">
        <v>0</v>
      </c>
      <c r="P237" s="177">
        <f>O237*H237</f>
        <v>0</v>
      </c>
      <c r="Q237" s="177">
        <v>0</v>
      </c>
      <c r="R237" s="177">
        <f>Q237*H237</f>
        <v>0</v>
      </c>
      <c r="S237" s="177">
        <v>0</v>
      </c>
      <c r="T237" s="178">
        <f>S237*H237</f>
        <v>0</v>
      </c>
      <c r="U237" s="28"/>
      <c r="V237" s="28"/>
      <c r="W237" s="28"/>
      <c r="X237" s="28"/>
      <c r="Y237" s="28"/>
      <c r="Z237" s="28"/>
      <c r="AA237" s="28"/>
      <c r="AB237" s="28"/>
      <c r="AC237" s="28"/>
      <c r="AD237" s="28"/>
      <c r="AE237" s="28"/>
      <c r="AR237" s="179" t="s">
        <v>155</v>
      </c>
      <c r="AT237" s="179" t="s">
        <v>151</v>
      </c>
      <c r="AU237" s="179" t="s">
        <v>156</v>
      </c>
      <c r="AY237" s="15" t="s">
        <v>149</v>
      </c>
      <c r="BE237" s="180">
        <f>IF(N237="základná",J237,0)</f>
        <v>0</v>
      </c>
      <c r="BF237" s="180">
        <f>IF(N237="znížená",J237,0)</f>
        <v>161.19999999999999</v>
      </c>
      <c r="BG237" s="180">
        <f>IF(N237="zákl. prenesená",J237,0)</f>
        <v>0</v>
      </c>
      <c r="BH237" s="180">
        <f>IF(N237="zníž. prenesená",J237,0)</f>
        <v>0</v>
      </c>
      <c r="BI237" s="180">
        <f>IF(N237="nulová",J237,0)</f>
        <v>0</v>
      </c>
      <c r="BJ237" s="15" t="s">
        <v>156</v>
      </c>
      <c r="BK237" s="180">
        <f>ROUND(I237*H237,2)</f>
        <v>161.19999999999999</v>
      </c>
      <c r="BL237" s="15" t="s">
        <v>155</v>
      </c>
      <c r="BM237" s="179" t="s">
        <v>791</v>
      </c>
    </row>
    <row r="238" s="2" customFormat="1" ht="16.5" customHeight="1">
      <c r="A238" s="28"/>
      <c r="B238" s="167"/>
      <c r="C238" s="168" t="s">
        <v>300</v>
      </c>
      <c r="D238" s="168" t="s">
        <v>151</v>
      </c>
      <c r="E238" s="169" t="s">
        <v>185</v>
      </c>
      <c r="F238" s="170" t="s">
        <v>186</v>
      </c>
      <c r="G238" s="171" t="s">
        <v>166</v>
      </c>
      <c r="H238" s="172">
        <v>4</v>
      </c>
      <c r="I238" s="173">
        <v>86.349999999999994</v>
      </c>
      <c r="J238" s="173">
        <f>ROUND(I238*H238,2)</f>
        <v>345.39999999999998</v>
      </c>
      <c r="K238" s="174"/>
      <c r="L238" s="29"/>
      <c r="M238" s="175" t="s">
        <v>1</v>
      </c>
      <c r="N238" s="176" t="s">
        <v>39</v>
      </c>
      <c r="O238" s="177">
        <v>0</v>
      </c>
      <c r="P238" s="177">
        <f>O238*H238</f>
        <v>0</v>
      </c>
      <c r="Q238" s="177">
        <v>0</v>
      </c>
      <c r="R238" s="177">
        <f>Q238*H238</f>
        <v>0</v>
      </c>
      <c r="S238" s="177">
        <v>0</v>
      </c>
      <c r="T238" s="178">
        <f>S238*H238</f>
        <v>0</v>
      </c>
      <c r="U238" s="28"/>
      <c r="V238" s="28"/>
      <c r="W238" s="28"/>
      <c r="X238" s="28"/>
      <c r="Y238" s="28"/>
      <c r="Z238" s="28"/>
      <c r="AA238" s="28"/>
      <c r="AB238" s="28"/>
      <c r="AC238" s="28"/>
      <c r="AD238" s="28"/>
      <c r="AE238" s="28"/>
      <c r="AR238" s="179" t="s">
        <v>155</v>
      </c>
      <c r="AT238" s="179" t="s">
        <v>151</v>
      </c>
      <c r="AU238" s="179" t="s">
        <v>156</v>
      </c>
      <c r="AY238" s="15" t="s">
        <v>149</v>
      </c>
      <c r="BE238" s="180">
        <f>IF(N238="základná",J238,0)</f>
        <v>0</v>
      </c>
      <c r="BF238" s="180">
        <f>IF(N238="znížená",J238,0)</f>
        <v>345.39999999999998</v>
      </c>
      <c r="BG238" s="180">
        <f>IF(N238="zákl. prenesená",J238,0)</f>
        <v>0</v>
      </c>
      <c r="BH238" s="180">
        <f>IF(N238="zníž. prenesená",J238,0)</f>
        <v>0</v>
      </c>
      <c r="BI238" s="180">
        <f>IF(N238="nulová",J238,0)</f>
        <v>0</v>
      </c>
      <c r="BJ238" s="15" t="s">
        <v>156</v>
      </c>
      <c r="BK238" s="180">
        <f>ROUND(I238*H238,2)</f>
        <v>345.39999999999998</v>
      </c>
      <c r="BL238" s="15" t="s">
        <v>155</v>
      </c>
      <c r="BM238" s="179" t="s">
        <v>792</v>
      </c>
    </row>
    <row r="239" s="2" customFormat="1" ht="16.5" customHeight="1">
      <c r="A239" s="28"/>
      <c r="B239" s="167"/>
      <c r="C239" s="168" t="s">
        <v>253</v>
      </c>
      <c r="D239" s="168" t="s">
        <v>151</v>
      </c>
      <c r="E239" s="169" t="s">
        <v>177</v>
      </c>
      <c r="F239" s="170" t="s">
        <v>178</v>
      </c>
      <c r="G239" s="171" t="s">
        <v>154</v>
      </c>
      <c r="H239" s="172">
        <v>10</v>
      </c>
      <c r="I239" s="173">
        <v>16.66</v>
      </c>
      <c r="J239" s="173">
        <f>ROUND(I239*H239,2)</f>
        <v>166.59999999999999</v>
      </c>
      <c r="K239" s="174"/>
      <c r="L239" s="29"/>
      <c r="M239" s="175" t="s">
        <v>1</v>
      </c>
      <c r="N239" s="176" t="s">
        <v>39</v>
      </c>
      <c r="O239" s="177">
        <v>0</v>
      </c>
      <c r="P239" s="177">
        <f>O239*H239</f>
        <v>0</v>
      </c>
      <c r="Q239" s="177">
        <v>0</v>
      </c>
      <c r="R239" s="177">
        <f>Q239*H239</f>
        <v>0</v>
      </c>
      <c r="S239" s="177">
        <v>0</v>
      </c>
      <c r="T239" s="178">
        <f>S239*H239</f>
        <v>0</v>
      </c>
      <c r="U239" s="28"/>
      <c r="V239" s="28"/>
      <c r="W239" s="28"/>
      <c r="X239" s="28"/>
      <c r="Y239" s="28"/>
      <c r="Z239" s="28"/>
      <c r="AA239" s="28"/>
      <c r="AB239" s="28"/>
      <c r="AC239" s="28"/>
      <c r="AD239" s="28"/>
      <c r="AE239" s="28"/>
      <c r="AR239" s="179" t="s">
        <v>155</v>
      </c>
      <c r="AT239" s="179" t="s">
        <v>151</v>
      </c>
      <c r="AU239" s="179" t="s">
        <v>156</v>
      </c>
      <c r="AY239" s="15" t="s">
        <v>149</v>
      </c>
      <c r="BE239" s="180">
        <f>IF(N239="základná",J239,0)</f>
        <v>0</v>
      </c>
      <c r="BF239" s="180">
        <f>IF(N239="znížená",J239,0)</f>
        <v>166.59999999999999</v>
      </c>
      <c r="BG239" s="180">
        <f>IF(N239="zákl. prenesená",J239,0)</f>
        <v>0</v>
      </c>
      <c r="BH239" s="180">
        <f>IF(N239="zníž. prenesená",J239,0)</f>
        <v>0</v>
      </c>
      <c r="BI239" s="180">
        <f>IF(N239="nulová",J239,0)</f>
        <v>0</v>
      </c>
      <c r="BJ239" s="15" t="s">
        <v>156</v>
      </c>
      <c r="BK239" s="180">
        <f>ROUND(I239*H239,2)</f>
        <v>166.59999999999999</v>
      </c>
      <c r="BL239" s="15" t="s">
        <v>155</v>
      </c>
      <c r="BM239" s="179" t="s">
        <v>793</v>
      </c>
    </row>
    <row r="240" s="2" customFormat="1" ht="16.5" customHeight="1">
      <c r="A240" s="28"/>
      <c r="B240" s="167"/>
      <c r="C240" s="168" t="s">
        <v>307</v>
      </c>
      <c r="D240" s="168" t="s">
        <v>151</v>
      </c>
      <c r="E240" s="169" t="s">
        <v>181</v>
      </c>
      <c r="F240" s="170" t="s">
        <v>182</v>
      </c>
      <c r="G240" s="171" t="s">
        <v>154</v>
      </c>
      <c r="H240" s="172">
        <v>10</v>
      </c>
      <c r="I240" s="173">
        <v>25.43</v>
      </c>
      <c r="J240" s="173">
        <f>ROUND(I240*H240,2)</f>
        <v>254.30000000000001</v>
      </c>
      <c r="K240" s="174"/>
      <c r="L240" s="29"/>
      <c r="M240" s="183" t="s">
        <v>1</v>
      </c>
      <c r="N240" s="184" t="s">
        <v>39</v>
      </c>
      <c r="O240" s="185">
        <v>0</v>
      </c>
      <c r="P240" s="185">
        <f>O240*H240</f>
        <v>0</v>
      </c>
      <c r="Q240" s="185">
        <v>0</v>
      </c>
      <c r="R240" s="185">
        <f>Q240*H240</f>
        <v>0</v>
      </c>
      <c r="S240" s="185">
        <v>0</v>
      </c>
      <c r="T240" s="186">
        <f>S240*H240</f>
        <v>0</v>
      </c>
      <c r="U240" s="28"/>
      <c r="V240" s="28"/>
      <c r="W240" s="28"/>
      <c r="X240" s="28"/>
      <c r="Y240" s="28"/>
      <c r="Z240" s="28"/>
      <c r="AA240" s="28"/>
      <c r="AB240" s="28"/>
      <c r="AC240" s="28"/>
      <c r="AD240" s="28"/>
      <c r="AE240" s="28"/>
      <c r="AR240" s="179" t="s">
        <v>155</v>
      </c>
      <c r="AT240" s="179" t="s">
        <v>151</v>
      </c>
      <c r="AU240" s="179" t="s">
        <v>156</v>
      </c>
      <c r="AY240" s="15" t="s">
        <v>149</v>
      </c>
      <c r="BE240" s="180">
        <f>IF(N240="základná",J240,0)</f>
        <v>0</v>
      </c>
      <c r="BF240" s="180">
        <f>IF(N240="znížená",J240,0)</f>
        <v>254.30000000000001</v>
      </c>
      <c r="BG240" s="180">
        <f>IF(N240="zákl. prenesená",J240,0)</f>
        <v>0</v>
      </c>
      <c r="BH240" s="180">
        <f>IF(N240="zníž. prenesená",J240,0)</f>
        <v>0</v>
      </c>
      <c r="BI240" s="180">
        <f>IF(N240="nulová",J240,0)</f>
        <v>0</v>
      </c>
      <c r="BJ240" s="15" t="s">
        <v>156</v>
      </c>
      <c r="BK240" s="180">
        <f>ROUND(I240*H240,2)</f>
        <v>254.30000000000001</v>
      </c>
      <c r="BL240" s="15" t="s">
        <v>155</v>
      </c>
      <c r="BM240" s="179" t="s">
        <v>794</v>
      </c>
    </row>
    <row r="241" s="2" customFormat="1" ht="6.96" customHeight="1">
      <c r="A241" s="28"/>
      <c r="B241" s="54"/>
      <c r="C241" s="55"/>
      <c r="D241" s="55"/>
      <c r="E241" s="55"/>
      <c r="F241" s="55"/>
      <c r="G241" s="55"/>
      <c r="H241" s="55"/>
      <c r="I241" s="55"/>
      <c r="J241" s="55"/>
      <c r="K241" s="55"/>
      <c r="L241" s="29"/>
      <c r="M241" s="28"/>
      <c r="O241" s="28"/>
      <c r="P241" s="28"/>
      <c r="Q241" s="28"/>
      <c r="R241" s="28"/>
      <c r="S241" s="28"/>
      <c r="T241" s="28"/>
      <c r="U241" s="28"/>
      <c r="V241" s="28"/>
      <c r="W241" s="28"/>
      <c r="X241" s="28"/>
      <c r="Y241" s="28"/>
      <c r="Z241" s="28"/>
      <c r="AA241" s="28"/>
      <c r="AB241" s="28"/>
      <c r="AC241" s="28"/>
      <c r="AD241" s="28"/>
      <c r="AE241" s="28"/>
    </row>
  </sheetData>
  <autoFilter ref="C121:K240"/>
  <mergeCells count="8">
    <mergeCell ref="E7:H7"/>
    <mergeCell ref="E9:H9"/>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94</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795</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ROUND(J118, 2)</f>
        <v>1718.1400000000001</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ROUND((SUM(BE118:BE134)),  2)</f>
        <v>0</v>
      </c>
      <c r="G33" s="123"/>
      <c r="H33" s="123"/>
      <c r="I33" s="124">
        <v>0.20000000000000001</v>
      </c>
      <c r="J33" s="122">
        <f>ROUND(((SUM(BE118:BE134))*I33),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ROUND((SUM(BF118:BF134)),  2)</f>
        <v>1718.1400000000001</v>
      </c>
      <c r="G34" s="28"/>
      <c r="H34" s="28"/>
      <c r="I34" s="126">
        <v>0.20000000000000001</v>
      </c>
      <c r="J34" s="125">
        <f>ROUND(((SUM(BF118:BF134))*I34),  2)</f>
        <v>343.63</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ROUND((SUM(BG118:BG134)),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ROUND((SUM(BH118:BH134)),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ROUND((SUM(BI118:BI134)),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2061.77</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D1.7.1 - RS21</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J118</f>
        <v>1718.1400000000001</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127</v>
      </c>
      <c r="E97" s="140"/>
      <c r="F97" s="140"/>
      <c r="G97" s="140"/>
      <c r="H97" s="140"/>
      <c r="I97" s="140"/>
      <c r="J97" s="141">
        <f>J119</f>
        <v>1718.1400000000001</v>
      </c>
      <c r="K97" s="9"/>
      <c r="L97" s="138"/>
      <c r="S97" s="9"/>
      <c r="T97" s="9"/>
      <c r="U97" s="9"/>
      <c r="V97" s="9"/>
      <c r="W97" s="9"/>
      <c r="X97" s="9"/>
      <c r="Y97" s="9"/>
      <c r="Z97" s="9"/>
      <c r="AA97" s="9"/>
      <c r="AB97" s="9"/>
      <c r="AC97" s="9"/>
      <c r="AD97" s="9"/>
      <c r="AE97" s="9"/>
    </row>
    <row r="98" hidden="1" s="10" customFormat="1" ht="19.92" customHeight="1">
      <c r="A98" s="10"/>
      <c r="B98" s="142"/>
      <c r="C98" s="10"/>
      <c r="D98" s="143" t="s">
        <v>471</v>
      </c>
      <c r="E98" s="144"/>
      <c r="F98" s="144"/>
      <c r="G98" s="144"/>
      <c r="H98" s="144"/>
      <c r="I98" s="144"/>
      <c r="J98" s="145">
        <f>J120</f>
        <v>1718.1400000000001</v>
      </c>
      <c r="K98" s="10"/>
      <c r="L98" s="142"/>
      <c r="S98" s="10"/>
      <c r="T98" s="10"/>
      <c r="U98" s="10"/>
      <c r="V98" s="10"/>
      <c r="W98" s="10"/>
      <c r="X98" s="10"/>
      <c r="Y98" s="10"/>
      <c r="Z98" s="10"/>
      <c r="AA98" s="10"/>
      <c r="AB98" s="10"/>
      <c r="AC98" s="10"/>
      <c r="AD98" s="10"/>
      <c r="AE98" s="10"/>
    </row>
    <row r="99" hidden="1" s="2" customFormat="1" ht="21.84" customHeight="1">
      <c r="A99" s="28"/>
      <c r="B99" s="29"/>
      <c r="C99" s="28"/>
      <c r="D99" s="28"/>
      <c r="E99" s="28"/>
      <c r="F99" s="28"/>
      <c r="G99" s="28"/>
      <c r="H99" s="28"/>
      <c r="I99" s="28"/>
      <c r="J99" s="28"/>
      <c r="K99" s="28"/>
      <c r="L99" s="49"/>
      <c r="S99" s="28"/>
      <c r="T99" s="28"/>
      <c r="U99" s="28"/>
      <c r="V99" s="28"/>
      <c r="W99" s="28"/>
      <c r="X99" s="28"/>
      <c r="Y99" s="28"/>
      <c r="Z99" s="28"/>
      <c r="AA99" s="28"/>
      <c r="AB99" s="28"/>
      <c r="AC99" s="28"/>
      <c r="AD99" s="28"/>
      <c r="AE99" s="28"/>
    </row>
    <row r="100" hidden="1" s="2" customFormat="1" ht="6.96" customHeight="1">
      <c r="A100" s="28"/>
      <c r="B100" s="54"/>
      <c r="C100" s="55"/>
      <c r="D100" s="55"/>
      <c r="E100" s="55"/>
      <c r="F100" s="55"/>
      <c r="G100" s="55"/>
      <c r="H100" s="55"/>
      <c r="I100" s="55"/>
      <c r="J100" s="55"/>
      <c r="K100" s="55"/>
      <c r="L100" s="49"/>
      <c r="S100" s="28"/>
      <c r="T100" s="28"/>
      <c r="U100" s="28"/>
      <c r="V100" s="28"/>
      <c r="W100" s="28"/>
      <c r="X100" s="28"/>
      <c r="Y100" s="28"/>
      <c r="Z100" s="28"/>
      <c r="AA100" s="28"/>
      <c r="AB100" s="28"/>
      <c r="AC100" s="28"/>
      <c r="AD100" s="28"/>
      <c r="AE100" s="28"/>
    </row>
    <row r="101" hidden="1"/>
    <row r="102" hidden="1"/>
    <row r="103" hidden="1"/>
    <row r="104" s="2" customFormat="1" ht="6.96" customHeight="1">
      <c r="A104" s="28"/>
      <c r="B104" s="56"/>
      <c r="C104" s="57"/>
      <c r="D104" s="57"/>
      <c r="E104" s="57"/>
      <c r="F104" s="57"/>
      <c r="G104" s="57"/>
      <c r="H104" s="57"/>
      <c r="I104" s="57"/>
      <c r="J104" s="57"/>
      <c r="K104" s="57"/>
      <c r="L104" s="49"/>
      <c r="S104" s="28"/>
      <c r="T104" s="28"/>
      <c r="U104" s="28"/>
      <c r="V104" s="28"/>
      <c r="W104" s="28"/>
      <c r="X104" s="28"/>
      <c r="Y104" s="28"/>
      <c r="Z104" s="28"/>
      <c r="AA104" s="28"/>
      <c r="AB104" s="28"/>
      <c r="AC104" s="28"/>
      <c r="AD104" s="28"/>
      <c r="AE104" s="28"/>
    </row>
    <row r="105" s="2" customFormat="1" ht="24.96" customHeight="1">
      <c r="A105" s="28"/>
      <c r="B105" s="29"/>
      <c r="C105" s="19" t="s">
        <v>136</v>
      </c>
      <c r="D105" s="28"/>
      <c r="E105" s="28"/>
      <c r="F105" s="28"/>
      <c r="G105" s="28"/>
      <c r="H105" s="28"/>
      <c r="I105" s="28"/>
      <c r="J105" s="28"/>
      <c r="K105" s="28"/>
      <c r="L105" s="49"/>
      <c r="S105" s="28"/>
      <c r="T105" s="28"/>
      <c r="U105" s="28"/>
      <c r="V105" s="28"/>
      <c r="W105" s="28"/>
      <c r="X105" s="28"/>
      <c r="Y105" s="28"/>
      <c r="Z105" s="28"/>
      <c r="AA105" s="28"/>
      <c r="AB105" s="28"/>
      <c r="AC105" s="28"/>
      <c r="AD105" s="28"/>
      <c r="AE105" s="28"/>
    </row>
    <row r="106" s="2" customFormat="1" ht="6.96" customHeight="1">
      <c r="A106" s="28"/>
      <c r="B106" s="29"/>
      <c r="C106" s="28"/>
      <c r="D106" s="28"/>
      <c r="E106" s="28"/>
      <c r="F106" s="28"/>
      <c r="G106" s="28"/>
      <c r="H106" s="28"/>
      <c r="I106" s="28"/>
      <c r="J106" s="28"/>
      <c r="K106" s="28"/>
      <c r="L106" s="49"/>
      <c r="S106" s="28"/>
      <c r="T106" s="28"/>
      <c r="U106" s="28"/>
      <c r="V106" s="28"/>
      <c r="W106" s="28"/>
      <c r="X106" s="28"/>
      <c r="Y106" s="28"/>
      <c r="Z106" s="28"/>
      <c r="AA106" s="28"/>
      <c r="AB106" s="28"/>
      <c r="AC106" s="28"/>
      <c r="AD106" s="28"/>
      <c r="AE106" s="28"/>
    </row>
    <row r="107" s="2" customFormat="1" ht="12" customHeight="1">
      <c r="A107" s="28"/>
      <c r="B107" s="29"/>
      <c r="C107" s="25" t="s">
        <v>13</v>
      </c>
      <c r="D107" s="28"/>
      <c r="E107" s="28"/>
      <c r="F107" s="28"/>
      <c r="G107" s="28"/>
      <c r="H107" s="28"/>
      <c r="I107" s="28"/>
      <c r="J107" s="28"/>
      <c r="K107" s="28"/>
      <c r="L107" s="49"/>
      <c r="S107" s="28"/>
      <c r="T107" s="28"/>
      <c r="U107" s="28"/>
      <c r="V107" s="28"/>
      <c r="W107" s="28"/>
      <c r="X107" s="28"/>
      <c r="Y107" s="28"/>
      <c r="Z107" s="28"/>
      <c r="AA107" s="28"/>
      <c r="AB107" s="28"/>
      <c r="AC107" s="28"/>
      <c r="AD107" s="28"/>
      <c r="AE107" s="28"/>
    </row>
    <row r="108" s="2" customFormat="1" ht="16.5" customHeight="1">
      <c r="A108" s="28"/>
      <c r="B108" s="29"/>
      <c r="C108" s="28"/>
      <c r="D108" s="28"/>
      <c r="E108" s="116" t="str">
        <f>E7</f>
        <v>Dod.č.4_Modernizácia ZŠ P.Demitru_časť strecha</v>
      </c>
      <c r="F108" s="25"/>
      <c r="G108" s="25"/>
      <c r="H108" s="25"/>
      <c r="I108" s="28"/>
      <c r="J108" s="28"/>
      <c r="K108" s="28"/>
      <c r="L108" s="49"/>
      <c r="S108" s="28"/>
      <c r="T108" s="28"/>
      <c r="U108" s="28"/>
      <c r="V108" s="28"/>
      <c r="W108" s="28"/>
      <c r="X108" s="28"/>
      <c r="Y108" s="28"/>
      <c r="Z108" s="28"/>
      <c r="AA108" s="28"/>
      <c r="AB108" s="28"/>
      <c r="AC108" s="28"/>
      <c r="AD108" s="28"/>
      <c r="AE108" s="28"/>
    </row>
    <row r="109" s="2" customFormat="1" ht="12" customHeight="1">
      <c r="A109" s="28"/>
      <c r="B109" s="29"/>
      <c r="C109" s="25" t="s">
        <v>120</v>
      </c>
      <c r="D109" s="28"/>
      <c r="E109" s="28"/>
      <c r="F109" s="28"/>
      <c r="G109" s="28"/>
      <c r="H109" s="28"/>
      <c r="I109" s="28"/>
      <c r="J109" s="28"/>
      <c r="K109" s="28"/>
      <c r="L109" s="49"/>
      <c r="S109" s="28"/>
      <c r="T109" s="28"/>
      <c r="U109" s="28"/>
      <c r="V109" s="28"/>
      <c r="W109" s="28"/>
      <c r="X109" s="28"/>
      <c r="Y109" s="28"/>
      <c r="Z109" s="28"/>
      <c r="AA109" s="28"/>
      <c r="AB109" s="28"/>
      <c r="AC109" s="28"/>
      <c r="AD109" s="28"/>
      <c r="AE109" s="28"/>
    </row>
    <row r="110" s="2" customFormat="1" ht="16.5" customHeight="1">
      <c r="A110" s="28"/>
      <c r="B110" s="29"/>
      <c r="C110" s="28"/>
      <c r="D110" s="28"/>
      <c r="E110" s="61" t="str">
        <f>E9</f>
        <v>D1.7.1 - RS21</v>
      </c>
      <c r="F110" s="28"/>
      <c r="G110" s="28"/>
      <c r="H110" s="28"/>
      <c r="I110" s="28"/>
      <c r="J110" s="28"/>
      <c r="K110" s="28"/>
      <c r="L110" s="49"/>
      <c r="S110" s="28"/>
      <c r="T110" s="28"/>
      <c r="U110" s="28"/>
      <c r="V110" s="28"/>
      <c r="W110" s="28"/>
      <c r="X110" s="28"/>
      <c r="Y110" s="28"/>
      <c r="Z110" s="28"/>
      <c r="AA110" s="28"/>
      <c r="AB110" s="28"/>
      <c r="AC110" s="28"/>
      <c r="AD110" s="28"/>
      <c r="AE110" s="28"/>
    </row>
    <row r="111" s="2" customFormat="1" ht="6.96" customHeight="1">
      <c r="A111" s="28"/>
      <c r="B111" s="29"/>
      <c r="C111" s="28"/>
      <c r="D111" s="28"/>
      <c r="E111" s="28"/>
      <c r="F111" s="28"/>
      <c r="G111" s="28"/>
      <c r="H111" s="28"/>
      <c r="I111" s="28"/>
      <c r="J111" s="28"/>
      <c r="K111" s="28"/>
      <c r="L111" s="49"/>
      <c r="S111" s="28"/>
      <c r="T111" s="28"/>
      <c r="U111" s="28"/>
      <c r="V111" s="28"/>
      <c r="W111" s="28"/>
      <c r="X111" s="28"/>
      <c r="Y111" s="28"/>
      <c r="Z111" s="28"/>
      <c r="AA111" s="28"/>
      <c r="AB111" s="28"/>
      <c r="AC111" s="28"/>
      <c r="AD111" s="28"/>
      <c r="AE111" s="28"/>
    </row>
    <row r="112" s="2" customFormat="1" ht="12" customHeight="1">
      <c r="A112" s="28"/>
      <c r="B112" s="29"/>
      <c r="C112" s="25" t="s">
        <v>17</v>
      </c>
      <c r="D112" s="28"/>
      <c r="E112" s="28"/>
      <c r="F112" s="22" t="str">
        <f>F12</f>
        <v>Trenčín</v>
      </c>
      <c r="G112" s="28"/>
      <c r="H112" s="28"/>
      <c r="I112" s="25" t="s">
        <v>19</v>
      </c>
      <c r="J112" s="63" t="str">
        <f>IF(J12="","",J12)</f>
        <v>2. 12. 2022</v>
      </c>
      <c r="K112" s="28"/>
      <c r="L112" s="49"/>
      <c r="S112" s="28"/>
      <c r="T112" s="28"/>
      <c r="U112" s="28"/>
      <c r="V112" s="28"/>
      <c r="W112" s="28"/>
      <c r="X112" s="28"/>
      <c r="Y112" s="28"/>
      <c r="Z112" s="28"/>
      <c r="AA112" s="28"/>
      <c r="AB112" s="28"/>
      <c r="AC112" s="28"/>
      <c r="AD112" s="28"/>
      <c r="AE112" s="28"/>
    </row>
    <row r="113" s="2" customFormat="1" ht="6.96" customHeight="1">
      <c r="A113" s="28"/>
      <c r="B113" s="29"/>
      <c r="C113" s="28"/>
      <c r="D113" s="28"/>
      <c r="E113" s="28"/>
      <c r="F113" s="28"/>
      <c r="G113" s="28"/>
      <c r="H113" s="28"/>
      <c r="I113" s="28"/>
      <c r="J113" s="28"/>
      <c r="K113" s="28"/>
      <c r="L113" s="49"/>
      <c r="S113" s="28"/>
      <c r="T113" s="28"/>
      <c r="U113" s="28"/>
      <c r="V113" s="28"/>
      <c r="W113" s="28"/>
      <c r="X113" s="28"/>
      <c r="Y113" s="28"/>
      <c r="Z113" s="28"/>
      <c r="AA113" s="28"/>
      <c r="AB113" s="28"/>
      <c r="AC113" s="28"/>
      <c r="AD113" s="28"/>
      <c r="AE113" s="28"/>
    </row>
    <row r="114" s="2" customFormat="1" ht="54.45" customHeight="1">
      <c r="A114" s="28"/>
      <c r="B114" s="29"/>
      <c r="C114" s="25" t="s">
        <v>21</v>
      </c>
      <c r="D114" s="28"/>
      <c r="E114" s="28"/>
      <c r="F114" s="22" t="str">
        <f>E15</f>
        <v>Mesto Trenčín, Mierové námestie 2, 911 64 Trenčín</v>
      </c>
      <c r="G114" s="28"/>
      <c r="H114" s="28"/>
      <c r="I114" s="25" t="s">
        <v>27</v>
      </c>
      <c r="J114" s="26" t="str">
        <f>E21</f>
        <v>STAVOKOV PROJEKT s.r.o., Brnianska 10, 911 05 Tren</v>
      </c>
      <c r="K114" s="28"/>
      <c r="L114" s="49"/>
      <c r="S114" s="28"/>
      <c r="T114" s="28"/>
      <c r="U114" s="28"/>
      <c r="V114" s="28"/>
      <c r="W114" s="28"/>
      <c r="X114" s="28"/>
      <c r="Y114" s="28"/>
      <c r="Z114" s="28"/>
      <c r="AA114" s="28"/>
      <c r="AB114" s="28"/>
      <c r="AC114" s="28"/>
      <c r="AD114" s="28"/>
      <c r="AE114" s="28"/>
    </row>
    <row r="115" s="2" customFormat="1" ht="15.15" customHeight="1">
      <c r="A115" s="28"/>
      <c r="B115" s="29"/>
      <c r="C115" s="25" t="s">
        <v>25</v>
      </c>
      <c r="D115" s="28"/>
      <c r="E115" s="28"/>
      <c r="F115" s="22" t="str">
        <f>IF(E18="","",E18)</f>
        <v>Adifex a.s.</v>
      </c>
      <c r="G115" s="28"/>
      <c r="H115" s="28"/>
      <c r="I115" s="25" t="s">
        <v>30</v>
      </c>
      <c r="J115" s="26" t="str">
        <f>E24</f>
        <v xml:space="preserve"> </v>
      </c>
      <c r="K115" s="28"/>
      <c r="L115" s="49"/>
      <c r="S115" s="28"/>
      <c r="T115" s="28"/>
      <c r="U115" s="28"/>
      <c r="V115" s="28"/>
      <c r="W115" s="28"/>
      <c r="X115" s="28"/>
      <c r="Y115" s="28"/>
      <c r="Z115" s="28"/>
      <c r="AA115" s="28"/>
      <c r="AB115" s="28"/>
      <c r="AC115" s="28"/>
      <c r="AD115" s="28"/>
      <c r="AE115" s="28"/>
    </row>
    <row r="116" s="2" customFormat="1" ht="10.32" customHeight="1">
      <c r="A116" s="28"/>
      <c r="B116" s="29"/>
      <c r="C116" s="28"/>
      <c r="D116" s="28"/>
      <c r="E116" s="28"/>
      <c r="F116" s="28"/>
      <c r="G116" s="28"/>
      <c r="H116" s="28"/>
      <c r="I116" s="28"/>
      <c r="J116" s="28"/>
      <c r="K116" s="28"/>
      <c r="L116" s="49"/>
      <c r="S116" s="28"/>
      <c r="T116" s="28"/>
      <c r="U116" s="28"/>
      <c r="V116" s="28"/>
      <c r="W116" s="28"/>
      <c r="X116" s="28"/>
      <c r="Y116" s="28"/>
      <c r="Z116" s="28"/>
      <c r="AA116" s="28"/>
      <c r="AB116" s="28"/>
      <c r="AC116" s="28"/>
      <c r="AD116" s="28"/>
      <c r="AE116" s="28"/>
    </row>
    <row r="117" s="11" customFormat="1" ht="29.28" customHeight="1">
      <c r="A117" s="146"/>
      <c r="B117" s="147"/>
      <c r="C117" s="148" t="s">
        <v>137</v>
      </c>
      <c r="D117" s="149" t="s">
        <v>58</v>
      </c>
      <c r="E117" s="149" t="s">
        <v>54</v>
      </c>
      <c r="F117" s="149" t="s">
        <v>55</v>
      </c>
      <c r="G117" s="149" t="s">
        <v>138</v>
      </c>
      <c r="H117" s="149" t="s">
        <v>139</v>
      </c>
      <c r="I117" s="149" t="s">
        <v>140</v>
      </c>
      <c r="J117" s="150" t="s">
        <v>124</v>
      </c>
      <c r="K117" s="151" t="s">
        <v>141</v>
      </c>
      <c r="L117" s="152"/>
      <c r="M117" s="80" t="s">
        <v>1</v>
      </c>
      <c r="N117" s="81" t="s">
        <v>37</v>
      </c>
      <c r="O117" s="81" t="s">
        <v>142</v>
      </c>
      <c r="P117" s="81" t="s">
        <v>143</v>
      </c>
      <c r="Q117" s="81" t="s">
        <v>144</v>
      </c>
      <c r="R117" s="81" t="s">
        <v>145</v>
      </c>
      <c r="S117" s="81" t="s">
        <v>146</v>
      </c>
      <c r="T117" s="82" t="s">
        <v>147</v>
      </c>
      <c r="U117" s="146"/>
      <c r="V117" s="146"/>
      <c r="W117" s="146"/>
      <c r="X117" s="146"/>
      <c r="Y117" s="146"/>
      <c r="Z117" s="146"/>
      <c r="AA117" s="146"/>
      <c r="AB117" s="146"/>
      <c r="AC117" s="146"/>
      <c r="AD117" s="146"/>
      <c r="AE117" s="146"/>
    </row>
    <row r="118" s="2" customFormat="1" ht="22.8" customHeight="1">
      <c r="A118" s="28"/>
      <c r="B118" s="29"/>
      <c r="C118" s="87" t="s">
        <v>125</v>
      </c>
      <c r="D118" s="28"/>
      <c r="E118" s="28"/>
      <c r="F118" s="28"/>
      <c r="G118" s="28"/>
      <c r="H118" s="28"/>
      <c r="I118" s="28"/>
      <c r="J118" s="153">
        <f>BK118</f>
        <v>1718.1400000000001</v>
      </c>
      <c r="K118" s="28"/>
      <c r="L118" s="29"/>
      <c r="M118" s="83"/>
      <c r="N118" s="67"/>
      <c r="O118" s="84"/>
      <c r="P118" s="154">
        <f>P119</f>
        <v>0</v>
      </c>
      <c r="Q118" s="84"/>
      <c r="R118" s="154">
        <f>R119</f>
        <v>0</v>
      </c>
      <c r="S118" s="84"/>
      <c r="T118" s="155">
        <f>T119</f>
        <v>0</v>
      </c>
      <c r="U118" s="28"/>
      <c r="V118" s="28"/>
      <c r="W118" s="28"/>
      <c r="X118" s="28"/>
      <c r="Y118" s="28"/>
      <c r="Z118" s="28"/>
      <c r="AA118" s="28"/>
      <c r="AB118" s="28"/>
      <c r="AC118" s="28"/>
      <c r="AD118" s="28"/>
      <c r="AE118" s="28"/>
      <c r="AT118" s="15" t="s">
        <v>72</v>
      </c>
      <c r="AU118" s="15" t="s">
        <v>126</v>
      </c>
      <c r="BK118" s="156">
        <f>BK119</f>
        <v>1718.1400000000001</v>
      </c>
    </row>
    <row r="119" s="12" customFormat="1" ht="25.92" customHeight="1">
      <c r="A119" s="12"/>
      <c r="B119" s="157"/>
      <c r="C119" s="12"/>
      <c r="D119" s="158" t="s">
        <v>72</v>
      </c>
      <c r="E119" s="159" t="s">
        <v>148</v>
      </c>
      <c r="F119" s="159" t="s">
        <v>1</v>
      </c>
      <c r="G119" s="12"/>
      <c r="H119" s="12"/>
      <c r="I119" s="12"/>
      <c r="J119" s="160">
        <f>BK119</f>
        <v>1718.1400000000001</v>
      </c>
      <c r="K119" s="12"/>
      <c r="L119" s="157"/>
      <c r="M119" s="161"/>
      <c r="N119" s="162"/>
      <c r="O119" s="162"/>
      <c r="P119" s="163">
        <f>P120</f>
        <v>0</v>
      </c>
      <c r="Q119" s="162"/>
      <c r="R119" s="163">
        <f>R120</f>
        <v>0</v>
      </c>
      <c r="S119" s="162"/>
      <c r="T119" s="164">
        <f>T120</f>
        <v>0</v>
      </c>
      <c r="U119" s="12"/>
      <c r="V119" s="12"/>
      <c r="W119" s="12"/>
      <c r="X119" s="12"/>
      <c r="Y119" s="12"/>
      <c r="Z119" s="12"/>
      <c r="AA119" s="12"/>
      <c r="AB119" s="12"/>
      <c r="AC119" s="12"/>
      <c r="AD119" s="12"/>
      <c r="AE119" s="12"/>
      <c r="AR119" s="158" t="s">
        <v>81</v>
      </c>
      <c r="AT119" s="165" t="s">
        <v>72</v>
      </c>
      <c r="AU119" s="165" t="s">
        <v>73</v>
      </c>
      <c r="AY119" s="158" t="s">
        <v>149</v>
      </c>
      <c r="BK119" s="166">
        <f>BK120</f>
        <v>1718.1400000000001</v>
      </c>
    </row>
    <row r="120" s="12" customFormat="1" ht="22.8" customHeight="1">
      <c r="A120" s="12"/>
      <c r="B120" s="157"/>
      <c r="C120" s="12"/>
      <c r="D120" s="158" t="s">
        <v>72</v>
      </c>
      <c r="E120" s="181" t="s">
        <v>148</v>
      </c>
      <c r="F120" s="181" t="s">
        <v>1</v>
      </c>
      <c r="G120" s="12"/>
      <c r="H120" s="12"/>
      <c r="I120" s="12"/>
      <c r="J120" s="182">
        <f>BK120</f>
        <v>1718.1400000000001</v>
      </c>
      <c r="K120" s="12"/>
      <c r="L120" s="157"/>
      <c r="M120" s="161"/>
      <c r="N120" s="162"/>
      <c r="O120" s="162"/>
      <c r="P120" s="163">
        <f>SUM(P121:P134)</f>
        <v>0</v>
      </c>
      <c r="Q120" s="162"/>
      <c r="R120" s="163">
        <f>SUM(R121:R134)</f>
        <v>0</v>
      </c>
      <c r="S120" s="162"/>
      <c r="T120" s="164">
        <f>SUM(T121:T134)</f>
        <v>0</v>
      </c>
      <c r="U120" s="12"/>
      <c r="V120" s="12"/>
      <c r="W120" s="12"/>
      <c r="X120" s="12"/>
      <c r="Y120" s="12"/>
      <c r="Z120" s="12"/>
      <c r="AA120" s="12"/>
      <c r="AB120" s="12"/>
      <c r="AC120" s="12"/>
      <c r="AD120" s="12"/>
      <c r="AE120" s="12"/>
      <c r="AR120" s="158" t="s">
        <v>81</v>
      </c>
      <c r="AT120" s="165" t="s">
        <v>72</v>
      </c>
      <c r="AU120" s="165" t="s">
        <v>81</v>
      </c>
      <c r="AY120" s="158" t="s">
        <v>149</v>
      </c>
      <c r="BK120" s="166">
        <f>SUM(BK121:BK134)</f>
        <v>1718.1400000000001</v>
      </c>
    </row>
    <row r="121" s="2" customFormat="1" ht="33" customHeight="1">
      <c r="A121" s="28"/>
      <c r="B121" s="167"/>
      <c r="C121" s="168" t="s">
        <v>81</v>
      </c>
      <c r="D121" s="168" t="s">
        <v>151</v>
      </c>
      <c r="E121" s="169" t="s">
        <v>796</v>
      </c>
      <c r="F121" s="170" t="s">
        <v>797</v>
      </c>
      <c r="G121" s="171" t="s">
        <v>368</v>
      </c>
      <c r="H121" s="172">
        <v>1</v>
      </c>
      <c r="I121" s="173">
        <v>174.59999999999999</v>
      </c>
      <c r="J121" s="173">
        <f>ROUND(I121*H121,2)</f>
        <v>174.59999999999999</v>
      </c>
      <c r="K121" s="174"/>
      <c r="L121" s="29"/>
      <c r="M121" s="175" t="s">
        <v>1</v>
      </c>
      <c r="N121" s="176" t="s">
        <v>39</v>
      </c>
      <c r="O121" s="177">
        <v>0</v>
      </c>
      <c r="P121" s="177">
        <f>O121*H121</f>
        <v>0</v>
      </c>
      <c r="Q121" s="177">
        <v>0</v>
      </c>
      <c r="R121" s="177">
        <f>Q121*H121</f>
        <v>0</v>
      </c>
      <c r="S121" s="177">
        <v>0</v>
      </c>
      <c r="T121" s="178">
        <f>S121*H121</f>
        <v>0</v>
      </c>
      <c r="U121" s="28"/>
      <c r="V121" s="28"/>
      <c r="W121" s="28"/>
      <c r="X121" s="28"/>
      <c r="Y121" s="28"/>
      <c r="Z121" s="28"/>
      <c r="AA121" s="28"/>
      <c r="AB121" s="28"/>
      <c r="AC121" s="28"/>
      <c r="AD121" s="28"/>
      <c r="AE121" s="28"/>
      <c r="AR121" s="179" t="s">
        <v>155</v>
      </c>
      <c r="AT121" s="179" t="s">
        <v>151</v>
      </c>
      <c r="AU121" s="179" t="s">
        <v>156</v>
      </c>
      <c r="AY121" s="15" t="s">
        <v>149</v>
      </c>
      <c r="BE121" s="180">
        <f>IF(N121="základná",J121,0)</f>
        <v>0</v>
      </c>
      <c r="BF121" s="180">
        <f>IF(N121="znížená",J121,0)</f>
        <v>174.59999999999999</v>
      </c>
      <c r="BG121" s="180">
        <f>IF(N121="zákl. prenesená",J121,0)</f>
        <v>0</v>
      </c>
      <c r="BH121" s="180">
        <f>IF(N121="zníž. prenesená",J121,0)</f>
        <v>0</v>
      </c>
      <c r="BI121" s="180">
        <f>IF(N121="nulová",J121,0)</f>
        <v>0</v>
      </c>
      <c r="BJ121" s="15" t="s">
        <v>156</v>
      </c>
      <c r="BK121" s="180">
        <f>ROUND(I121*H121,2)</f>
        <v>174.59999999999999</v>
      </c>
      <c r="BL121" s="15" t="s">
        <v>155</v>
      </c>
      <c r="BM121" s="179" t="s">
        <v>156</v>
      </c>
    </row>
    <row r="122" s="2" customFormat="1" ht="24.15" customHeight="1">
      <c r="A122" s="28"/>
      <c r="B122" s="167"/>
      <c r="C122" s="168" t="s">
        <v>156</v>
      </c>
      <c r="D122" s="168" t="s">
        <v>151</v>
      </c>
      <c r="E122" s="169" t="s">
        <v>798</v>
      </c>
      <c r="F122" s="170" t="s">
        <v>799</v>
      </c>
      <c r="G122" s="171" t="s">
        <v>368</v>
      </c>
      <c r="H122" s="172">
        <v>1</v>
      </c>
      <c r="I122" s="173">
        <v>30.100000000000001</v>
      </c>
      <c r="J122" s="173">
        <f>ROUND(I122*H122,2)</f>
        <v>30.100000000000001</v>
      </c>
      <c r="K122" s="174"/>
      <c r="L122" s="29"/>
      <c r="M122" s="175" t="s">
        <v>1</v>
      </c>
      <c r="N122" s="176" t="s">
        <v>39</v>
      </c>
      <c r="O122" s="177">
        <v>0</v>
      </c>
      <c r="P122" s="177">
        <f>O122*H122</f>
        <v>0</v>
      </c>
      <c r="Q122" s="177">
        <v>0</v>
      </c>
      <c r="R122" s="177">
        <f>Q122*H122</f>
        <v>0</v>
      </c>
      <c r="S122" s="177">
        <v>0</v>
      </c>
      <c r="T122" s="178">
        <f>S122*H122</f>
        <v>0</v>
      </c>
      <c r="U122" s="28"/>
      <c r="V122" s="28"/>
      <c r="W122" s="28"/>
      <c r="X122" s="28"/>
      <c r="Y122" s="28"/>
      <c r="Z122" s="28"/>
      <c r="AA122" s="28"/>
      <c r="AB122" s="28"/>
      <c r="AC122" s="28"/>
      <c r="AD122" s="28"/>
      <c r="AE122" s="28"/>
      <c r="AR122" s="179" t="s">
        <v>155</v>
      </c>
      <c r="AT122" s="179" t="s">
        <v>151</v>
      </c>
      <c r="AU122" s="179" t="s">
        <v>156</v>
      </c>
      <c r="AY122" s="15" t="s">
        <v>149</v>
      </c>
      <c r="BE122" s="180">
        <f>IF(N122="základná",J122,0)</f>
        <v>0</v>
      </c>
      <c r="BF122" s="180">
        <f>IF(N122="znížená",J122,0)</f>
        <v>30.100000000000001</v>
      </c>
      <c r="BG122" s="180">
        <f>IF(N122="zákl. prenesená",J122,0)</f>
        <v>0</v>
      </c>
      <c r="BH122" s="180">
        <f>IF(N122="zníž. prenesená",J122,0)</f>
        <v>0</v>
      </c>
      <c r="BI122" s="180">
        <f>IF(N122="nulová",J122,0)</f>
        <v>0</v>
      </c>
      <c r="BJ122" s="15" t="s">
        <v>156</v>
      </c>
      <c r="BK122" s="180">
        <f>ROUND(I122*H122,2)</f>
        <v>30.100000000000001</v>
      </c>
      <c r="BL122" s="15" t="s">
        <v>155</v>
      </c>
      <c r="BM122" s="179" t="s">
        <v>155</v>
      </c>
    </row>
    <row r="123" s="2" customFormat="1" ht="16.5" customHeight="1">
      <c r="A123" s="28"/>
      <c r="B123" s="167"/>
      <c r="C123" s="168" t="s">
        <v>194</v>
      </c>
      <c r="D123" s="168" t="s">
        <v>151</v>
      </c>
      <c r="E123" s="169" t="s">
        <v>800</v>
      </c>
      <c r="F123" s="170" t="s">
        <v>801</v>
      </c>
      <c r="G123" s="171" t="s">
        <v>368</v>
      </c>
      <c r="H123" s="172">
        <v>9</v>
      </c>
      <c r="I123" s="173">
        <v>4.6600000000000001</v>
      </c>
      <c r="J123" s="173">
        <f>ROUND(I123*H123,2)</f>
        <v>41.939999999999998</v>
      </c>
      <c r="K123" s="174"/>
      <c r="L123" s="29"/>
      <c r="M123" s="175" t="s">
        <v>1</v>
      </c>
      <c r="N123" s="176" t="s">
        <v>39</v>
      </c>
      <c r="O123" s="177">
        <v>0</v>
      </c>
      <c r="P123" s="177">
        <f>O123*H123</f>
        <v>0</v>
      </c>
      <c r="Q123" s="177">
        <v>0</v>
      </c>
      <c r="R123" s="177">
        <f>Q123*H123</f>
        <v>0</v>
      </c>
      <c r="S123" s="177">
        <v>0</v>
      </c>
      <c r="T123" s="178">
        <f>S123*H123</f>
        <v>0</v>
      </c>
      <c r="U123" s="28"/>
      <c r="V123" s="28"/>
      <c r="W123" s="28"/>
      <c r="X123" s="28"/>
      <c r="Y123" s="28"/>
      <c r="Z123" s="28"/>
      <c r="AA123" s="28"/>
      <c r="AB123" s="28"/>
      <c r="AC123" s="28"/>
      <c r="AD123" s="28"/>
      <c r="AE123" s="28"/>
      <c r="AR123" s="179" t="s">
        <v>155</v>
      </c>
      <c r="AT123" s="179" t="s">
        <v>151</v>
      </c>
      <c r="AU123" s="179" t="s">
        <v>156</v>
      </c>
      <c r="AY123" s="15" t="s">
        <v>149</v>
      </c>
      <c r="BE123" s="180">
        <f>IF(N123="základná",J123,0)</f>
        <v>0</v>
      </c>
      <c r="BF123" s="180">
        <f>IF(N123="znížená",J123,0)</f>
        <v>41.939999999999998</v>
      </c>
      <c r="BG123" s="180">
        <f>IF(N123="zákl. prenesená",J123,0)</f>
        <v>0</v>
      </c>
      <c r="BH123" s="180">
        <f>IF(N123="zníž. prenesená",J123,0)</f>
        <v>0</v>
      </c>
      <c r="BI123" s="180">
        <f>IF(N123="nulová",J123,0)</f>
        <v>0</v>
      </c>
      <c r="BJ123" s="15" t="s">
        <v>156</v>
      </c>
      <c r="BK123" s="180">
        <f>ROUND(I123*H123,2)</f>
        <v>41.939999999999998</v>
      </c>
      <c r="BL123" s="15" t="s">
        <v>155</v>
      </c>
      <c r="BM123" s="179" t="s">
        <v>198</v>
      </c>
    </row>
    <row r="124" s="2" customFormat="1" ht="16.5" customHeight="1">
      <c r="A124" s="28"/>
      <c r="B124" s="167"/>
      <c r="C124" s="168" t="s">
        <v>155</v>
      </c>
      <c r="D124" s="168" t="s">
        <v>151</v>
      </c>
      <c r="E124" s="169" t="s">
        <v>802</v>
      </c>
      <c r="F124" s="170" t="s">
        <v>803</v>
      </c>
      <c r="G124" s="171" t="s">
        <v>368</v>
      </c>
      <c r="H124" s="172">
        <v>39</v>
      </c>
      <c r="I124" s="173">
        <v>5.5800000000000001</v>
      </c>
      <c r="J124" s="173">
        <f>ROUND(I124*H124,2)</f>
        <v>217.62000000000001</v>
      </c>
      <c r="K124" s="174"/>
      <c r="L124" s="29"/>
      <c r="M124" s="175" t="s">
        <v>1</v>
      </c>
      <c r="N124" s="176" t="s">
        <v>39</v>
      </c>
      <c r="O124" s="177">
        <v>0</v>
      </c>
      <c r="P124" s="177">
        <f>O124*H124</f>
        <v>0</v>
      </c>
      <c r="Q124" s="177">
        <v>0</v>
      </c>
      <c r="R124" s="177">
        <f>Q124*H124</f>
        <v>0</v>
      </c>
      <c r="S124" s="177">
        <v>0</v>
      </c>
      <c r="T124" s="178">
        <f>S124*H124</f>
        <v>0</v>
      </c>
      <c r="U124" s="28"/>
      <c r="V124" s="28"/>
      <c r="W124" s="28"/>
      <c r="X124" s="28"/>
      <c r="Y124" s="28"/>
      <c r="Z124" s="28"/>
      <c r="AA124" s="28"/>
      <c r="AB124" s="28"/>
      <c r="AC124" s="28"/>
      <c r="AD124" s="28"/>
      <c r="AE124" s="28"/>
      <c r="AR124" s="179" t="s">
        <v>155</v>
      </c>
      <c r="AT124" s="179" t="s">
        <v>151</v>
      </c>
      <c r="AU124" s="179" t="s">
        <v>156</v>
      </c>
      <c r="AY124" s="15" t="s">
        <v>149</v>
      </c>
      <c r="BE124" s="180">
        <f>IF(N124="základná",J124,0)</f>
        <v>0</v>
      </c>
      <c r="BF124" s="180">
        <f>IF(N124="znížená",J124,0)</f>
        <v>217.62000000000001</v>
      </c>
      <c r="BG124" s="180">
        <f>IF(N124="zákl. prenesená",J124,0)</f>
        <v>0</v>
      </c>
      <c r="BH124" s="180">
        <f>IF(N124="zníž. prenesená",J124,0)</f>
        <v>0</v>
      </c>
      <c r="BI124" s="180">
        <f>IF(N124="nulová",J124,0)</f>
        <v>0</v>
      </c>
      <c r="BJ124" s="15" t="s">
        <v>156</v>
      </c>
      <c r="BK124" s="180">
        <f>ROUND(I124*H124,2)</f>
        <v>217.62000000000001</v>
      </c>
      <c r="BL124" s="15" t="s">
        <v>155</v>
      </c>
      <c r="BM124" s="179" t="s">
        <v>201</v>
      </c>
    </row>
    <row r="125" s="2" customFormat="1" ht="16.5" customHeight="1">
      <c r="A125" s="28"/>
      <c r="B125" s="167"/>
      <c r="C125" s="168" t="s">
        <v>202</v>
      </c>
      <c r="D125" s="168" t="s">
        <v>151</v>
      </c>
      <c r="E125" s="169" t="s">
        <v>804</v>
      </c>
      <c r="F125" s="170" t="s">
        <v>805</v>
      </c>
      <c r="G125" s="171" t="s">
        <v>368</v>
      </c>
      <c r="H125" s="172">
        <v>1</v>
      </c>
      <c r="I125" s="173">
        <v>7.6600000000000001</v>
      </c>
      <c r="J125" s="173">
        <f>ROUND(I125*H125,2)</f>
        <v>7.6600000000000001</v>
      </c>
      <c r="K125" s="174"/>
      <c r="L125" s="29"/>
      <c r="M125" s="175" t="s">
        <v>1</v>
      </c>
      <c r="N125" s="176" t="s">
        <v>39</v>
      </c>
      <c r="O125" s="177">
        <v>0</v>
      </c>
      <c r="P125" s="177">
        <f>O125*H125</f>
        <v>0</v>
      </c>
      <c r="Q125" s="177">
        <v>0</v>
      </c>
      <c r="R125" s="177">
        <f>Q125*H125</f>
        <v>0</v>
      </c>
      <c r="S125" s="177">
        <v>0</v>
      </c>
      <c r="T125" s="178">
        <f>S125*H125</f>
        <v>0</v>
      </c>
      <c r="U125" s="28"/>
      <c r="V125" s="28"/>
      <c r="W125" s="28"/>
      <c r="X125" s="28"/>
      <c r="Y125" s="28"/>
      <c r="Z125" s="28"/>
      <c r="AA125" s="28"/>
      <c r="AB125" s="28"/>
      <c r="AC125" s="28"/>
      <c r="AD125" s="28"/>
      <c r="AE125" s="28"/>
      <c r="AR125" s="179" t="s">
        <v>155</v>
      </c>
      <c r="AT125" s="179" t="s">
        <v>151</v>
      </c>
      <c r="AU125" s="179" t="s">
        <v>156</v>
      </c>
      <c r="AY125" s="15" t="s">
        <v>149</v>
      </c>
      <c r="BE125" s="180">
        <f>IF(N125="základná",J125,0)</f>
        <v>0</v>
      </c>
      <c r="BF125" s="180">
        <f>IF(N125="znížená",J125,0)</f>
        <v>7.6600000000000001</v>
      </c>
      <c r="BG125" s="180">
        <f>IF(N125="zákl. prenesená",J125,0)</f>
        <v>0</v>
      </c>
      <c r="BH125" s="180">
        <f>IF(N125="zníž. prenesená",J125,0)</f>
        <v>0</v>
      </c>
      <c r="BI125" s="180">
        <f>IF(N125="nulová",J125,0)</f>
        <v>0</v>
      </c>
      <c r="BJ125" s="15" t="s">
        <v>156</v>
      </c>
      <c r="BK125" s="180">
        <f>ROUND(I125*H125,2)</f>
        <v>7.6600000000000001</v>
      </c>
      <c r="BL125" s="15" t="s">
        <v>155</v>
      </c>
      <c r="BM125" s="179" t="s">
        <v>205</v>
      </c>
    </row>
    <row r="126" s="2" customFormat="1" ht="16.5" customHeight="1">
      <c r="A126" s="28"/>
      <c r="B126" s="167"/>
      <c r="C126" s="168" t="s">
        <v>198</v>
      </c>
      <c r="D126" s="168" t="s">
        <v>151</v>
      </c>
      <c r="E126" s="169" t="s">
        <v>806</v>
      </c>
      <c r="F126" s="170" t="s">
        <v>807</v>
      </c>
      <c r="G126" s="171" t="s">
        <v>368</v>
      </c>
      <c r="H126" s="172">
        <v>3</v>
      </c>
      <c r="I126" s="173">
        <v>16.199999999999999</v>
      </c>
      <c r="J126" s="173">
        <f>ROUND(I126*H126,2)</f>
        <v>48.600000000000001</v>
      </c>
      <c r="K126" s="174"/>
      <c r="L126" s="29"/>
      <c r="M126" s="175" t="s">
        <v>1</v>
      </c>
      <c r="N126" s="176" t="s">
        <v>39</v>
      </c>
      <c r="O126" s="177">
        <v>0</v>
      </c>
      <c r="P126" s="177">
        <f>O126*H126</f>
        <v>0</v>
      </c>
      <c r="Q126" s="177">
        <v>0</v>
      </c>
      <c r="R126" s="177">
        <f>Q126*H126</f>
        <v>0</v>
      </c>
      <c r="S126" s="177">
        <v>0</v>
      </c>
      <c r="T126" s="178">
        <f>S126*H126</f>
        <v>0</v>
      </c>
      <c r="U126" s="28"/>
      <c r="V126" s="28"/>
      <c r="W126" s="28"/>
      <c r="X126" s="28"/>
      <c r="Y126" s="28"/>
      <c r="Z126" s="28"/>
      <c r="AA126" s="28"/>
      <c r="AB126" s="28"/>
      <c r="AC126" s="28"/>
      <c r="AD126" s="28"/>
      <c r="AE126" s="28"/>
      <c r="AR126" s="179" t="s">
        <v>155</v>
      </c>
      <c r="AT126" s="179" t="s">
        <v>151</v>
      </c>
      <c r="AU126" s="179" t="s">
        <v>156</v>
      </c>
      <c r="AY126" s="15" t="s">
        <v>149</v>
      </c>
      <c r="BE126" s="180">
        <f>IF(N126="základná",J126,0)</f>
        <v>0</v>
      </c>
      <c r="BF126" s="180">
        <f>IF(N126="znížená",J126,0)</f>
        <v>48.600000000000001</v>
      </c>
      <c r="BG126" s="180">
        <f>IF(N126="zákl. prenesená",J126,0)</f>
        <v>0</v>
      </c>
      <c r="BH126" s="180">
        <f>IF(N126="zníž. prenesená",J126,0)</f>
        <v>0</v>
      </c>
      <c r="BI126" s="180">
        <f>IF(N126="nulová",J126,0)</f>
        <v>0</v>
      </c>
      <c r="BJ126" s="15" t="s">
        <v>156</v>
      </c>
      <c r="BK126" s="180">
        <f>ROUND(I126*H126,2)</f>
        <v>48.600000000000001</v>
      </c>
      <c r="BL126" s="15" t="s">
        <v>155</v>
      </c>
      <c r="BM126" s="179" t="s">
        <v>208</v>
      </c>
    </row>
    <row r="127" s="2" customFormat="1" ht="16.5" customHeight="1">
      <c r="A127" s="28"/>
      <c r="B127" s="167"/>
      <c r="C127" s="168" t="s">
        <v>209</v>
      </c>
      <c r="D127" s="168" t="s">
        <v>151</v>
      </c>
      <c r="E127" s="169" t="s">
        <v>808</v>
      </c>
      <c r="F127" s="170" t="s">
        <v>809</v>
      </c>
      <c r="G127" s="171" t="s">
        <v>368</v>
      </c>
      <c r="H127" s="172">
        <v>1</v>
      </c>
      <c r="I127" s="173">
        <v>27.280000000000001</v>
      </c>
      <c r="J127" s="173">
        <f>ROUND(I127*H127,2)</f>
        <v>27.280000000000001</v>
      </c>
      <c r="K127" s="174"/>
      <c r="L127" s="29"/>
      <c r="M127" s="175" t="s">
        <v>1</v>
      </c>
      <c r="N127" s="176" t="s">
        <v>39</v>
      </c>
      <c r="O127" s="177">
        <v>0</v>
      </c>
      <c r="P127" s="177">
        <f>O127*H127</f>
        <v>0</v>
      </c>
      <c r="Q127" s="177">
        <v>0</v>
      </c>
      <c r="R127" s="177">
        <f>Q127*H127</f>
        <v>0</v>
      </c>
      <c r="S127" s="177">
        <v>0</v>
      </c>
      <c r="T127" s="178">
        <f>S127*H127</f>
        <v>0</v>
      </c>
      <c r="U127" s="28"/>
      <c r="V127" s="28"/>
      <c r="W127" s="28"/>
      <c r="X127" s="28"/>
      <c r="Y127" s="28"/>
      <c r="Z127" s="28"/>
      <c r="AA127" s="28"/>
      <c r="AB127" s="28"/>
      <c r="AC127" s="28"/>
      <c r="AD127" s="28"/>
      <c r="AE127" s="28"/>
      <c r="AR127" s="179" t="s">
        <v>155</v>
      </c>
      <c r="AT127" s="179" t="s">
        <v>151</v>
      </c>
      <c r="AU127" s="179" t="s">
        <v>156</v>
      </c>
      <c r="AY127" s="15" t="s">
        <v>149</v>
      </c>
      <c r="BE127" s="180">
        <f>IF(N127="základná",J127,0)</f>
        <v>0</v>
      </c>
      <c r="BF127" s="180">
        <f>IF(N127="znížená",J127,0)</f>
        <v>27.280000000000001</v>
      </c>
      <c r="BG127" s="180">
        <f>IF(N127="zákl. prenesená",J127,0)</f>
        <v>0</v>
      </c>
      <c r="BH127" s="180">
        <f>IF(N127="zníž. prenesená",J127,0)</f>
        <v>0</v>
      </c>
      <c r="BI127" s="180">
        <f>IF(N127="nulová",J127,0)</f>
        <v>0</v>
      </c>
      <c r="BJ127" s="15" t="s">
        <v>156</v>
      </c>
      <c r="BK127" s="180">
        <f>ROUND(I127*H127,2)</f>
        <v>27.280000000000001</v>
      </c>
      <c r="BL127" s="15" t="s">
        <v>155</v>
      </c>
      <c r="BM127" s="179" t="s">
        <v>212</v>
      </c>
    </row>
    <row r="128" s="2" customFormat="1" ht="24.15" customHeight="1">
      <c r="A128" s="28"/>
      <c r="B128" s="167"/>
      <c r="C128" s="168" t="s">
        <v>201</v>
      </c>
      <c r="D128" s="168" t="s">
        <v>151</v>
      </c>
      <c r="E128" s="169" t="s">
        <v>810</v>
      </c>
      <c r="F128" s="170" t="s">
        <v>811</v>
      </c>
      <c r="G128" s="171" t="s">
        <v>368</v>
      </c>
      <c r="H128" s="172">
        <v>6</v>
      </c>
      <c r="I128" s="173">
        <v>46.490000000000002</v>
      </c>
      <c r="J128" s="173">
        <f>ROUND(I128*H128,2)</f>
        <v>278.94</v>
      </c>
      <c r="K128" s="174"/>
      <c r="L128" s="29"/>
      <c r="M128" s="175" t="s">
        <v>1</v>
      </c>
      <c r="N128" s="176" t="s">
        <v>39</v>
      </c>
      <c r="O128" s="177">
        <v>0</v>
      </c>
      <c r="P128" s="177">
        <f>O128*H128</f>
        <v>0</v>
      </c>
      <c r="Q128" s="177">
        <v>0</v>
      </c>
      <c r="R128" s="177">
        <f>Q128*H128</f>
        <v>0</v>
      </c>
      <c r="S128" s="177">
        <v>0</v>
      </c>
      <c r="T128" s="178">
        <f>S128*H128</f>
        <v>0</v>
      </c>
      <c r="U128" s="28"/>
      <c r="V128" s="28"/>
      <c r="W128" s="28"/>
      <c r="X128" s="28"/>
      <c r="Y128" s="28"/>
      <c r="Z128" s="28"/>
      <c r="AA128" s="28"/>
      <c r="AB128" s="28"/>
      <c r="AC128" s="28"/>
      <c r="AD128" s="28"/>
      <c r="AE128" s="28"/>
      <c r="AR128" s="179" t="s">
        <v>155</v>
      </c>
      <c r="AT128" s="179" t="s">
        <v>151</v>
      </c>
      <c r="AU128" s="179" t="s">
        <v>156</v>
      </c>
      <c r="AY128" s="15" t="s">
        <v>149</v>
      </c>
      <c r="BE128" s="180">
        <f>IF(N128="základná",J128,0)</f>
        <v>0</v>
      </c>
      <c r="BF128" s="180">
        <f>IF(N128="znížená",J128,0)</f>
        <v>278.94</v>
      </c>
      <c r="BG128" s="180">
        <f>IF(N128="zákl. prenesená",J128,0)</f>
        <v>0</v>
      </c>
      <c r="BH128" s="180">
        <f>IF(N128="zníž. prenesená",J128,0)</f>
        <v>0</v>
      </c>
      <c r="BI128" s="180">
        <f>IF(N128="nulová",J128,0)</f>
        <v>0</v>
      </c>
      <c r="BJ128" s="15" t="s">
        <v>156</v>
      </c>
      <c r="BK128" s="180">
        <f>ROUND(I128*H128,2)</f>
        <v>278.94</v>
      </c>
      <c r="BL128" s="15" t="s">
        <v>155</v>
      </c>
      <c r="BM128" s="179" t="s">
        <v>215</v>
      </c>
    </row>
    <row r="129" s="2" customFormat="1" ht="33" customHeight="1">
      <c r="A129" s="28"/>
      <c r="B129" s="167"/>
      <c r="C129" s="168" t="s">
        <v>216</v>
      </c>
      <c r="D129" s="168" t="s">
        <v>151</v>
      </c>
      <c r="E129" s="169" t="s">
        <v>812</v>
      </c>
      <c r="F129" s="170" t="s">
        <v>813</v>
      </c>
      <c r="G129" s="171" t="s">
        <v>368</v>
      </c>
      <c r="H129" s="172">
        <v>1</v>
      </c>
      <c r="I129" s="173">
        <v>92.150000000000006</v>
      </c>
      <c r="J129" s="173">
        <f>ROUND(I129*H129,2)</f>
        <v>92.150000000000006</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156</v>
      </c>
      <c r="AY129" s="15" t="s">
        <v>149</v>
      </c>
      <c r="BE129" s="180">
        <f>IF(N129="základná",J129,0)</f>
        <v>0</v>
      </c>
      <c r="BF129" s="180">
        <f>IF(N129="znížená",J129,0)</f>
        <v>92.150000000000006</v>
      </c>
      <c r="BG129" s="180">
        <f>IF(N129="zákl. prenesená",J129,0)</f>
        <v>0</v>
      </c>
      <c r="BH129" s="180">
        <f>IF(N129="zníž. prenesená",J129,0)</f>
        <v>0</v>
      </c>
      <c r="BI129" s="180">
        <f>IF(N129="nulová",J129,0)</f>
        <v>0</v>
      </c>
      <c r="BJ129" s="15" t="s">
        <v>156</v>
      </c>
      <c r="BK129" s="180">
        <f>ROUND(I129*H129,2)</f>
        <v>92.150000000000006</v>
      </c>
      <c r="BL129" s="15" t="s">
        <v>155</v>
      </c>
      <c r="BM129" s="179" t="s">
        <v>219</v>
      </c>
    </row>
    <row r="130" s="2" customFormat="1" ht="24.15" customHeight="1">
      <c r="A130" s="28"/>
      <c r="B130" s="167"/>
      <c r="C130" s="168" t="s">
        <v>205</v>
      </c>
      <c r="D130" s="168" t="s">
        <v>151</v>
      </c>
      <c r="E130" s="169" t="s">
        <v>814</v>
      </c>
      <c r="F130" s="170" t="s">
        <v>815</v>
      </c>
      <c r="G130" s="171" t="s">
        <v>368</v>
      </c>
      <c r="H130" s="172">
        <v>7</v>
      </c>
      <c r="I130" s="173">
        <v>18.620000000000001</v>
      </c>
      <c r="J130" s="173">
        <f>ROUND(I130*H130,2)</f>
        <v>130.34</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156</v>
      </c>
      <c r="AY130" s="15" t="s">
        <v>149</v>
      </c>
      <c r="BE130" s="180">
        <f>IF(N130="základná",J130,0)</f>
        <v>0</v>
      </c>
      <c r="BF130" s="180">
        <f>IF(N130="znížená",J130,0)</f>
        <v>130.34</v>
      </c>
      <c r="BG130" s="180">
        <f>IF(N130="zákl. prenesená",J130,0)</f>
        <v>0</v>
      </c>
      <c r="BH130" s="180">
        <f>IF(N130="zníž. prenesená",J130,0)</f>
        <v>0</v>
      </c>
      <c r="BI130" s="180">
        <f>IF(N130="nulová",J130,0)</f>
        <v>0</v>
      </c>
      <c r="BJ130" s="15" t="s">
        <v>156</v>
      </c>
      <c r="BK130" s="180">
        <f>ROUND(I130*H130,2)</f>
        <v>130.34</v>
      </c>
      <c r="BL130" s="15" t="s">
        <v>155</v>
      </c>
      <c r="BM130" s="179" t="s">
        <v>7</v>
      </c>
    </row>
    <row r="131" s="2" customFormat="1" ht="21.75" customHeight="1">
      <c r="A131" s="28"/>
      <c r="B131" s="167"/>
      <c r="C131" s="168" t="s">
        <v>222</v>
      </c>
      <c r="D131" s="168" t="s">
        <v>151</v>
      </c>
      <c r="E131" s="169" t="s">
        <v>816</v>
      </c>
      <c r="F131" s="170" t="s">
        <v>817</v>
      </c>
      <c r="G131" s="171" t="s">
        <v>368</v>
      </c>
      <c r="H131" s="172">
        <v>21</v>
      </c>
      <c r="I131" s="173">
        <v>1.0900000000000001</v>
      </c>
      <c r="J131" s="173">
        <f>ROUND(I131*H131,2)</f>
        <v>22.890000000000001</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156</v>
      </c>
      <c r="AY131" s="15" t="s">
        <v>149</v>
      </c>
      <c r="BE131" s="180">
        <f>IF(N131="základná",J131,0)</f>
        <v>0</v>
      </c>
      <c r="BF131" s="180">
        <f>IF(N131="znížená",J131,0)</f>
        <v>22.890000000000001</v>
      </c>
      <c r="BG131" s="180">
        <f>IF(N131="zákl. prenesená",J131,0)</f>
        <v>0</v>
      </c>
      <c r="BH131" s="180">
        <f>IF(N131="zníž. prenesená",J131,0)</f>
        <v>0</v>
      </c>
      <c r="BI131" s="180">
        <f>IF(N131="nulová",J131,0)</f>
        <v>0</v>
      </c>
      <c r="BJ131" s="15" t="s">
        <v>156</v>
      </c>
      <c r="BK131" s="180">
        <f>ROUND(I131*H131,2)</f>
        <v>22.890000000000001</v>
      </c>
      <c r="BL131" s="15" t="s">
        <v>155</v>
      </c>
      <c r="BM131" s="179" t="s">
        <v>225</v>
      </c>
    </row>
    <row r="132" s="2" customFormat="1" ht="16.5" customHeight="1">
      <c r="A132" s="28"/>
      <c r="B132" s="167"/>
      <c r="C132" s="168" t="s">
        <v>208</v>
      </c>
      <c r="D132" s="168" t="s">
        <v>151</v>
      </c>
      <c r="E132" s="169" t="s">
        <v>818</v>
      </c>
      <c r="F132" s="170" t="s">
        <v>819</v>
      </c>
      <c r="G132" s="171" t="s">
        <v>228</v>
      </c>
      <c r="H132" s="172">
        <v>1</v>
      </c>
      <c r="I132" s="173">
        <v>48.5</v>
      </c>
      <c r="J132" s="173">
        <f>ROUND(I132*H132,2)</f>
        <v>48.5</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156</v>
      </c>
      <c r="AY132" s="15" t="s">
        <v>149</v>
      </c>
      <c r="BE132" s="180">
        <f>IF(N132="základná",J132,0)</f>
        <v>0</v>
      </c>
      <c r="BF132" s="180">
        <f>IF(N132="znížená",J132,0)</f>
        <v>48.5</v>
      </c>
      <c r="BG132" s="180">
        <f>IF(N132="zákl. prenesená",J132,0)</f>
        <v>0</v>
      </c>
      <c r="BH132" s="180">
        <f>IF(N132="zníž. prenesená",J132,0)</f>
        <v>0</v>
      </c>
      <c r="BI132" s="180">
        <f>IF(N132="nulová",J132,0)</f>
        <v>0</v>
      </c>
      <c r="BJ132" s="15" t="s">
        <v>156</v>
      </c>
      <c r="BK132" s="180">
        <f>ROUND(I132*H132,2)</f>
        <v>48.5</v>
      </c>
      <c r="BL132" s="15" t="s">
        <v>155</v>
      </c>
      <c r="BM132" s="179" t="s">
        <v>229</v>
      </c>
    </row>
    <row r="133" s="2" customFormat="1" ht="16.5" customHeight="1">
      <c r="A133" s="28"/>
      <c r="B133" s="167"/>
      <c r="C133" s="168" t="s">
        <v>241</v>
      </c>
      <c r="D133" s="168" t="s">
        <v>151</v>
      </c>
      <c r="E133" s="169" t="s">
        <v>820</v>
      </c>
      <c r="F133" s="170" t="s">
        <v>821</v>
      </c>
      <c r="G133" s="171" t="s">
        <v>317</v>
      </c>
      <c r="H133" s="172">
        <v>32</v>
      </c>
      <c r="I133" s="173">
        <v>13.58</v>
      </c>
      <c r="J133" s="173">
        <f>ROUND(I133*H133,2)</f>
        <v>434.56</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156</v>
      </c>
      <c r="AY133" s="15" t="s">
        <v>149</v>
      </c>
      <c r="BE133" s="180">
        <f>IF(N133="základná",J133,0)</f>
        <v>0</v>
      </c>
      <c r="BF133" s="180">
        <f>IF(N133="znížená",J133,0)</f>
        <v>434.56</v>
      </c>
      <c r="BG133" s="180">
        <f>IF(N133="zákl. prenesená",J133,0)</f>
        <v>0</v>
      </c>
      <c r="BH133" s="180">
        <f>IF(N133="zníž. prenesená",J133,0)</f>
        <v>0</v>
      </c>
      <c r="BI133" s="180">
        <f>IF(N133="nulová",J133,0)</f>
        <v>0</v>
      </c>
      <c r="BJ133" s="15" t="s">
        <v>156</v>
      </c>
      <c r="BK133" s="180">
        <f>ROUND(I133*H133,2)</f>
        <v>434.56</v>
      </c>
      <c r="BL133" s="15" t="s">
        <v>155</v>
      </c>
      <c r="BM133" s="179" t="s">
        <v>244</v>
      </c>
    </row>
    <row r="134" s="2" customFormat="1" ht="16.5" customHeight="1">
      <c r="A134" s="28"/>
      <c r="B134" s="167"/>
      <c r="C134" s="168" t="s">
        <v>212</v>
      </c>
      <c r="D134" s="168" t="s">
        <v>151</v>
      </c>
      <c r="E134" s="169" t="s">
        <v>822</v>
      </c>
      <c r="F134" s="170" t="s">
        <v>823</v>
      </c>
      <c r="G134" s="171" t="s">
        <v>317</v>
      </c>
      <c r="H134" s="172">
        <v>12</v>
      </c>
      <c r="I134" s="173">
        <v>13.58</v>
      </c>
      <c r="J134" s="173">
        <f>ROUND(I134*H134,2)</f>
        <v>162.96000000000001</v>
      </c>
      <c r="K134" s="174"/>
      <c r="L134" s="29"/>
      <c r="M134" s="183" t="s">
        <v>1</v>
      </c>
      <c r="N134" s="184" t="s">
        <v>39</v>
      </c>
      <c r="O134" s="185">
        <v>0</v>
      </c>
      <c r="P134" s="185">
        <f>O134*H134</f>
        <v>0</v>
      </c>
      <c r="Q134" s="185">
        <v>0</v>
      </c>
      <c r="R134" s="185">
        <f>Q134*H134</f>
        <v>0</v>
      </c>
      <c r="S134" s="185">
        <v>0</v>
      </c>
      <c r="T134" s="186">
        <f>S134*H134</f>
        <v>0</v>
      </c>
      <c r="U134" s="28"/>
      <c r="V134" s="28"/>
      <c r="W134" s="28"/>
      <c r="X134" s="28"/>
      <c r="Y134" s="28"/>
      <c r="Z134" s="28"/>
      <c r="AA134" s="28"/>
      <c r="AB134" s="28"/>
      <c r="AC134" s="28"/>
      <c r="AD134" s="28"/>
      <c r="AE134" s="28"/>
      <c r="AR134" s="179" t="s">
        <v>155</v>
      </c>
      <c r="AT134" s="179" t="s">
        <v>151</v>
      </c>
      <c r="AU134" s="179" t="s">
        <v>156</v>
      </c>
      <c r="AY134" s="15" t="s">
        <v>149</v>
      </c>
      <c r="BE134" s="180">
        <f>IF(N134="základná",J134,0)</f>
        <v>0</v>
      </c>
      <c r="BF134" s="180">
        <f>IF(N134="znížená",J134,0)</f>
        <v>162.96000000000001</v>
      </c>
      <c r="BG134" s="180">
        <f>IF(N134="zákl. prenesená",J134,0)</f>
        <v>0</v>
      </c>
      <c r="BH134" s="180">
        <f>IF(N134="zníž. prenesená",J134,0)</f>
        <v>0</v>
      </c>
      <c r="BI134" s="180">
        <f>IF(N134="nulová",J134,0)</f>
        <v>0</v>
      </c>
      <c r="BJ134" s="15" t="s">
        <v>156</v>
      </c>
      <c r="BK134" s="180">
        <f>ROUND(I134*H134,2)</f>
        <v>162.96000000000001</v>
      </c>
      <c r="BL134" s="15" t="s">
        <v>155</v>
      </c>
      <c r="BM134" s="179" t="s">
        <v>249</v>
      </c>
    </row>
    <row r="135" s="2" customFormat="1" ht="6.96" customHeight="1">
      <c r="A135" s="28"/>
      <c r="B135" s="54"/>
      <c r="C135" s="55"/>
      <c r="D135" s="55"/>
      <c r="E135" s="55"/>
      <c r="F135" s="55"/>
      <c r="G135" s="55"/>
      <c r="H135" s="55"/>
      <c r="I135" s="55"/>
      <c r="J135" s="55"/>
      <c r="K135" s="55"/>
      <c r="L135" s="29"/>
      <c r="M135" s="28"/>
      <c r="O135" s="28"/>
      <c r="P135" s="28"/>
      <c r="Q135" s="28"/>
      <c r="R135" s="28"/>
      <c r="S135" s="28"/>
      <c r="T135" s="28"/>
      <c r="U135" s="28"/>
      <c r="V135" s="28"/>
      <c r="W135" s="28"/>
      <c r="X135" s="28"/>
      <c r="Y135" s="28"/>
      <c r="Z135" s="28"/>
      <c r="AA135" s="28"/>
      <c r="AB135" s="28"/>
      <c r="AC135" s="28"/>
      <c r="AD135" s="28"/>
      <c r="AE135" s="28"/>
    </row>
  </sheetData>
  <autoFilter ref="C117:K134"/>
  <mergeCells count="8">
    <mergeCell ref="E7:H7"/>
    <mergeCell ref="E9:H9"/>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97</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824</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ROUND(J118, 2)</f>
        <v>1669.4000000000001</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ROUND((SUM(BE118:BE134)),  2)</f>
        <v>0</v>
      </c>
      <c r="G33" s="123"/>
      <c r="H33" s="123"/>
      <c r="I33" s="124">
        <v>0.20000000000000001</v>
      </c>
      <c r="J33" s="122">
        <f>ROUND(((SUM(BE118:BE134))*I33),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ROUND((SUM(BF118:BF134)),  2)</f>
        <v>1669.4000000000001</v>
      </c>
      <c r="G34" s="28"/>
      <c r="H34" s="28"/>
      <c r="I34" s="126">
        <v>0.20000000000000001</v>
      </c>
      <c r="J34" s="125">
        <f>ROUND(((SUM(BF118:BF134))*I34),  2)</f>
        <v>333.88</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ROUND((SUM(BG118:BG134)),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ROUND((SUM(BH118:BH134)),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ROUND((SUM(BI118:BI134)),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2003.2800000000002</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D1.7.2 - RS26</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J118</f>
        <v>1669.4000000000001</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127</v>
      </c>
      <c r="E97" s="140"/>
      <c r="F97" s="140"/>
      <c r="G97" s="140"/>
      <c r="H97" s="140"/>
      <c r="I97" s="140"/>
      <c r="J97" s="141">
        <f>J119</f>
        <v>1669.4000000000001</v>
      </c>
      <c r="K97" s="9"/>
      <c r="L97" s="138"/>
      <c r="S97" s="9"/>
      <c r="T97" s="9"/>
      <c r="U97" s="9"/>
      <c r="V97" s="9"/>
      <c r="W97" s="9"/>
      <c r="X97" s="9"/>
      <c r="Y97" s="9"/>
      <c r="Z97" s="9"/>
      <c r="AA97" s="9"/>
      <c r="AB97" s="9"/>
      <c r="AC97" s="9"/>
      <c r="AD97" s="9"/>
      <c r="AE97" s="9"/>
    </row>
    <row r="98" hidden="1" s="10" customFormat="1" ht="19.92" customHeight="1">
      <c r="A98" s="10"/>
      <c r="B98" s="142"/>
      <c r="C98" s="10"/>
      <c r="D98" s="143" t="s">
        <v>471</v>
      </c>
      <c r="E98" s="144"/>
      <c r="F98" s="144"/>
      <c r="G98" s="144"/>
      <c r="H98" s="144"/>
      <c r="I98" s="144"/>
      <c r="J98" s="145">
        <f>J120</f>
        <v>1669.4000000000001</v>
      </c>
      <c r="K98" s="10"/>
      <c r="L98" s="142"/>
      <c r="S98" s="10"/>
      <c r="T98" s="10"/>
      <c r="U98" s="10"/>
      <c r="V98" s="10"/>
      <c r="W98" s="10"/>
      <c r="X98" s="10"/>
      <c r="Y98" s="10"/>
      <c r="Z98" s="10"/>
      <c r="AA98" s="10"/>
      <c r="AB98" s="10"/>
      <c r="AC98" s="10"/>
      <c r="AD98" s="10"/>
      <c r="AE98" s="10"/>
    </row>
    <row r="99" hidden="1" s="2" customFormat="1" ht="21.84" customHeight="1">
      <c r="A99" s="28"/>
      <c r="B99" s="29"/>
      <c r="C99" s="28"/>
      <c r="D99" s="28"/>
      <c r="E99" s="28"/>
      <c r="F99" s="28"/>
      <c r="G99" s="28"/>
      <c r="H99" s="28"/>
      <c r="I99" s="28"/>
      <c r="J99" s="28"/>
      <c r="K99" s="28"/>
      <c r="L99" s="49"/>
      <c r="S99" s="28"/>
      <c r="T99" s="28"/>
      <c r="U99" s="28"/>
      <c r="V99" s="28"/>
      <c r="W99" s="28"/>
      <c r="X99" s="28"/>
      <c r="Y99" s="28"/>
      <c r="Z99" s="28"/>
      <c r="AA99" s="28"/>
      <c r="AB99" s="28"/>
      <c r="AC99" s="28"/>
      <c r="AD99" s="28"/>
      <c r="AE99" s="28"/>
    </row>
    <row r="100" hidden="1" s="2" customFormat="1" ht="6.96" customHeight="1">
      <c r="A100" s="28"/>
      <c r="B100" s="54"/>
      <c r="C100" s="55"/>
      <c r="D100" s="55"/>
      <c r="E100" s="55"/>
      <c r="F100" s="55"/>
      <c r="G100" s="55"/>
      <c r="H100" s="55"/>
      <c r="I100" s="55"/>
      <c r="J100" s="55"/>
      <c r="K100" s="55"/>
      <c r="L100" s="49"/>
      <c r="S100" s="28"/>
      <c r="T100" s="28"/>
      <c r="U100" s="28"/>
      <c r="V100" s="28"/>
      <c r="W100" s="28"/>
      <c r="X100" s="28"/>
      <c r="Y100" s="28"/>
      <c r="Z100" s="28"/>
      <c r="AA100" s="28"/>
      <c r="AB100" s="28"/>
      <c r="AC100" s="28"/>
      <c r="AD100" s="28"/>
      <c r="AE100" s="28"/>
    </row>
    <row r="101" hidden="1"/>
    <row r="102" hidden="1"/>
    <row r="103" hidden="1"/>
    <row r="104" s="2" customFormat="1" ht="6.96" customHeight="1">
      <c r="A104" s="28"/>
      <c r="B104" s="56"/>
      <c r="C104" s="57"/>
      <c r="D104" s="57"/>
      <c r="E104" s="57"/>
      <c r="F104" s="57"/>
      <c r="G104" s="57"/>
      <c r="H104" s="57"/>
      <c r="I104" s="57"/>
      <c r="J104" s="57"/>
      <c r="K104" s="57"/>
      <c r="L104" s="49"/>
      <c r="S104" s="28"/>
      <c r="T104" s="28"/>
      <c r="U104" s="28"/>
      <c r="V104" s="28"/>
      <c r="W104" s="28"/>
      <c r="X104" s="28"/>
      <c r="Y104" s="28"/>
      <c r="Z104" s="28"/>
      <c r="AA104" s="28"/>
      <c r="AB104" s="28"/>
      <c r="AC104" s="28"/>
      <c r="AD104" s="28"/>
      <c r="AE104" s="28"/>
    </row>
    <row r="105" s="2" customFormat="1" ht="24.96" customHeight="1">
      <c r="A105" s="28"/>
      <c r="B105" s="29"/>
      <c r="C105" s="19" t="s">
        <v>136</v>
      </c>
      <c r="D105" s="28"/>
      <c r="E105" s="28"/>
      <c r="F105" s="28"/>
      <c r="G105" s="28"/>
      <c r="H105" s="28"/>
      <c r="I105" s="28"/>
      <c r="J105" s="28"/>
      <c r="K105" s="28"/>
      <c r="L105" s="49"/>
      <c r="S105" s="28"/>
      <c r="T105" s="28"/>
      <c r="U105" s="28"/>
      <c r="V105" s="28"/>
      <c r="W105" s="28"/>
      <c r="X105" s="28"/>
      <c r="Y105" s="28"/>
      <c r="Z105" s="28"/>
      <c r="AA105" s="28"/>
      <c r="AB105" s="28"/>
      <c r="AC105" s="28"/>
      <c r="AD105" s="28"/>
      <c r="AE105" s="28"/>
    </row>
    <row r="106" s="2" customFormat="1" ht="6.96" customHeight="1">
      <c r="A106" s="28"/>
      <c r="B106" s="29"/>
      <c r="C106" s="28"/>
      <c r="D106" s="28"/>
      <c r="E106" s="28"/>
      <c r="F106" s="28"/>
      <c r="G106" s="28"/>
      <c r="H106" s="28"/>
      <c r="I106" s="28"/>
      <c r="J106" s="28"/>
      <c r="K106" s="28"/>
      <c r="L106" s="49"/>
      <c r="S106" s="28"/>
      <c r="T106" s="28"/>
      <c r="U106" s="28"/>
      <c r="V106" s="28"/>
      <c r="W106" s="28"/>
      <c r="X106" s="28"/>
      <c r="Y106" s="28"/>
      <c r="Z106" s="28"/>
      <c r="AA106" s="28"/>
      <c r="AB106" s="28"/>
      <c r="AC106" s="28"/>
      <c r="AD106" s="28"/>
      <c r="AE106" s="28"/>
    </row>
    <row r="107" s="2" customFormat="1" ht="12" customHeight="1">
      <c r="A107" s="28"/>
      <c r="B107" s="29"/>
      <c r="C107" s="25" t="s">
        <v>13</v>
      </c>
      <c r="D107" s="28"/>
      <c r="E107" s="28"/>
      <c r="F107" s="28"/>
      <c r="G107" s="28"/>
      <c r="H107" s="28"/>
      <c r="I107" s="28"/>
      <c r="J107" s="28"/>
      <c r="K107" s="28"/>
      <c r="L107" s="49"/>
      <c r="S107" s="28"/>
      <c r="T107" s="28"/>
      <c r="U107" s="28"/>
      <c r="V107" s="28"/>
      <c r="W107" s="28"/>
      <c r="X107" s="28"/>
      <c r="Y107" s="28"/>
      <c r="Z107" s="28"/>
      <c r="AA107" s="28"/>
      <c r="AB107" s="28"/>
      <c r="AC107" s="28"/>
      <c r="AD107" s="28"/>
      <c r="AE107" s="28"/>
    </row>
    <row r="108" s="2" customFormat="1" ht="16.5" customHeight="1">
      <c r="A108" s="28"/>
      <c r="B108" s="29"/>
      <c r="C108" s="28"/>
      <c r="D108" s="28"/>
      <c r="E108" s="116" t="str">
        <f>E7</f>
        <v>Dod.č.4_Modernizácia ZŠ P.Demitru_časť strecha</v>
      </c>
      <c r="F108" s="25"/>
      <c r="G108" s="25"/>
      <c r="H108" s="25"/>
      <c r="I108" s="28"/>
      <c r="J108" s="28"/>
      <c r="K108" s="28"/>
      <c r="L108" s="49"/>
      <c r="S108" s="28"/>
      <c r="T108" s="28"/>
      <c r="U108" s="28"/>
      <c r="V108" s="28"/>
      <c r="W108" s="28"/>
      <c r="X108" s="28"/>
      <c r="Y108" s="28"/>
      <c r="Z108" s="28"/>
      <c r="AA108" s="28"/>
      <c r="AB108" s="28"/>
      <c r="AC108" s="28"/>
      <c r="AD108" s="28"/>
      <c r="AE108" s="28"/>
    </row>
    <row r="109" s="2" customFormat="1" ht="12" customHeight="1">
      <c r="A109" s="28"/>
      <c r="B109" s="29"/>
      <c r="C109" s="25" t="s">
        <v>120</v>
      </c>
      <c r="D109" s="28"/>
      <c r="E109" s="28"/>
      <c r="F109" s="28"/>
      <c r="G109" s="28"/>
      <c r="H109" s="28"/>
      <c r="I109" s="28"/>
      <c r="J109" s="28"/>
      <c r="K109" s="28"/>
      <c r="L109" s="49"/>
      <c r="S109" s="28"/>
      <c r="T109" s="28"/>
      <c r="U109" s="28"/>
      <c r="V109" s="28"/>
      <c r="W109" s="28"/>
      <c r="X109" s="28"/>
      <c r="Y109" s="28"/>
      <c r="Z109" s="28"/>
      <c r="AA109" s="28"/>
      <c r="AB109" s="28"/>
      <c r="AC109" s="28"/>
      <c r="AD109" s="28"/>
      <c r="AE109" s="28"/>
    </row>
    <row r="110" s="2" customFormat="1" ht="16.5" customHeight="1">
      <c r="A110" s="28"/>
      <c r="B110" s="29"/>
      <c r="C110" s="28"/>
      <c r="D110" s="28"/>
      <c r="E110" s="61" t="str">
        <f>E9</f>
        <v>D1.7.2 - RS26</v>
      </c>
      <c r="F110" s="28"/>
      <c r="G110" s="28"/>
      <c r="H110" s="28"/>
      <c r="I110" s="28"/>
      <c r="J110" s="28"/>
      <c r="K110" s="28"/>
      <c r="L110" s="49"/>
      <c r="S110" s="28"/>
      <c r="T110" s="28"/>
      <c r="U110" s="28"/>
      <c r="V110" s="28"/>
      <c r="W110" s="28"/>
      <c r="X110" s="28"/>
      <c r="Y110" s="28"/>
      <c r="Z110" s="28"/>
      <c r="AA110" s="28"/>
      <c r="AB110" s="28"/>
      <c r="AC110" s="28"/>
      <c r="AD110" s="28"/>
      <c r="AE110" s="28"/>
    </row>
    <row r="111" s="2" customFormat="1" ht="6.96" customHeight="1">
      <c r="A111" s="28"/>
      <c r="B111" s="29"/>
      <c r="C111" s="28"/>
      <c r="D111" s="28"/>
      <c r="E111" s="28"/>
      <c r="F111" s="28"/>
      <c r="G111" s="28"/>
      <c r="H111" s="28"/>
      <c r="I111" s="28"/>
      <c r="J111" s="28"/>
      <c r="K111" s="28"/>
      <c r="L111" s="49"/>
      <c r="S111" s="28"/>
      <c r="T111" s="28"/>
      <c r="U111" s="28"/>
      <c r="V111" s="28"/>
      <c r="W111" s="28"/>
      <c r="X111" s="28"/>
      <c r="Y111" s="28"/>
      <c r="Z111" s="28"/>
      <c r="AA111" s="28"/>
      <c r="AB111" s="28"/>
      <c r="AC111" s="28"/>
      <c r="AD111" s="28"/>
      <c r="AE111" s="28"/>
    </row>
    <row r="112" s="2" customFormat="1" ht="12" customHeight="1">
      <c r="A112" s="28"/>
      <c r="B112" s="29"/>
      <c r="C112" s="25" t="s">
        <v>17</v>
      </c>
      <c r="D112" s="28"/>
      <c r="E112" s="28"/>
      <c r="F112" s="22" t="str">
        <f>F12</f>
        <v>Trenčín</v>
      </c>
      <c r="G112" s="28"/>
      <c r="H112" s="28"/>
      <c r="I112" s="25" t="s">
        <v>19</v>
      </c>
      <c r="J112" s="63" t="str">
        <f>IF(J12="","",J12)</f>
        <v>2. 12. 2022</v>
      </c>
      <c r="K112" s="28"/>
      <c r="L112" s="49"/>
      <c r="S112" s="28"/>
      <c r="T112" s="28"/>
      <c r="U112" s="28"/>
      <c r="V112" s="28"/>
      <c r="W112" s="28"/>
      <c r="X112" s="28"/>
      <c r="Y112" s="28"/>
      <c r="Z112" s="28"/>
      <c r="AA112" s="28"/>
      <c r="AB112" s="28"/>
      <c r="AC112" s="28"/>
      <c r="AD112" s="28"/>
      <c r="AE112" s="28"/>
    </row>
    <row r="113" s="2" customFormat="1" ht="6.96" customHeight="1">
      <c r="A113" s="28"/>
      <c r="B113" s="29"/>
      <c r="C113" s="28"/>
      <c r="D113" s="28"/>
      <c r="E113" s="28"/>
      <c r="F113" s="28"/>
      <c r="G113" s="28"/>
      <c r="H113" s="28"/>
      <c r="I113" s="28"/>
      <c r="J113" s="28"/>
      <c r="K113" s="28"/>
      <c r="L113" s="49"/>
      <c r="S113" s="28"/>
      <c r="T113" s="28"/>
      <c r="U113" s="28"/>
      <c r="V113" s="28"/>
      <c r="W113" s="28"/>
      <c r="X113" s="28"/>
      <c r="Y113" s="28"/>
      <c r="Z113" s="28"/>
      <c r="AA113" s="28"/>
      <c r="AB113" s="28"/>
      <c r="AC113" s="28"/>
      <c r="AD113" s="28"/>
      <c r="AE113" s="28"/>
    </row>
    <row r="114" s="2" customFormat="1" ht="54.45" customHeight="1">
      <c r="A114" s="28"/>
      <c r="B114" s="29"/>
      <c r="C114" s="25" t="s">
        <v>21</v>
      </c>
      <c r="D114" s="28"/>
      <c r="E114" s="28"/>
      <c r="F114" s="22" t="str">
        <f>E15</f>
        <v>Mesto Trenčín, Mierové námestie 2, 911 64 Trenčín</v>
      </c>
      <c r="G114" s="28"/>
      <c r="H114" s="28"/>
      <c r="I114" s="25" t="s">
        <v>27</v>
      </c>
      <c r="J114" s="26" t="str">
        <f>E21</f>
        <v>STAVOKOV PROJEKT s.r.o., Brnianska 10, 911 05 Tren</v>
      </c>
      <c r="K114" s="28"/>
      <c r="L114" s="49"/>
      <c r="S114" s="28"/>
      <c r="T114" s="28"/>
      <c r="U114" s="28"/>
      <c r="V114" s="28"/>
      <c r="W114" s="28"/>
      <c r="X114" s="28"/>
      <c r="Y114" s="28"/>
      <c r="Z114" s="28"/>
      <c r="AA114" s="28"/>
      <c r="AB114" s="28"/>
      <c r="AC114" s="28"/>
      <c r="AD114" s="28"/>
      <c r="AE114" s="28"/>
    </row>
    <row r="115" s="2" customFormat="1" ht="15.15" customHeight="1">
      <c r="A115" s="28"/>
      <c r="B115" s="29"/>
      <c r="C115" s="25" t="s">
        <v>25</v>
      </c>
      <c r="D115" s="28"/>
      <c r="E115" s="28"/>
      <c r="F115" s="22" t="str">
        <f>IF(E18="","",E18)</f>
        <v>Adifex a.s.</v>
      </c>
      <c r="G115" s="28"/>
      <c r="H115" s="28"/>
      <c r="I115" s="25" t="s">
        <v>30</v>
      </c>
      <c r="J115" s="26" t="str">
        <f>E24</f>
        <v xml:space="preserve"> </v>
      </c>
      <c r="K115" s="28"/>
      <c r="L115" s="49"/>
      <c r="S115" s="28"/>
      <c r="T115" s="28"/>
      <c r="U115" s="28"/>
      <c r="V115" s="28"/>
      <c r="W115" s="28"/>
      <c r="X115" s="28"/>
      <c r="Y115" s="28"/>
      <c r="Z115" s="28"/>
      <c r="AA115" s="28"/>
      <c r="AB115" s="28"/>
      <c r="AC115" s="28"/>
      <c r="AD115" s="28"/>
      <c r="AE115" s="28"/>
    </row>
    <row r="116" s="2" customFormat="1" ht="10.32" customHeight="1">
      <c r="A116" s="28"/>
      <c r="B116" s="29"/>
      <c r="C116" s="28"/>
      <c r="D116" s="28"/>
      <c r="E116" s="28"/>
      <c r="F116" s="28"/>
      <c r="G116" s="28"/>
      <c r="H116" s="28"/>
      <c r="I116" s="28"/>
      <c r="J116" s="28"/>
      <c r="K116" s="28"/>
      <c r="L116" s="49"/>
      <c r="S116" s="28"/>
      <c r="T116" s="28"/>
      <c r="U116" s="28"/>
      <c r="V116" s="28"/>
      <c r="W116" s="28"/>
      <c r="X116" s="28"/>
      <c r="Y116" s="28"/>
      <c r="Z116" s="28"/>
      <c r="AA116" s="28"/>
      <c r="AB116" s="28"/>
      <c r="AC116" s="28"/>
      <c r="AD116" s="28"/>
      <c r="AE116" s="28"/>
    </row>
    <row r="117" s="11" customFormat="1" ht="29.28" customHeight="1">
      <c r="A117" s="146"/>
      <c r="B117" s="147"/>
      <c r="C117" s="148" t="s">
        <v>137</v>
      </c>
      <c r="D117" s="149" t="s">
        <v>58</v>
      </c>
      <c r="E117" s="149" t="s">
        <v>54</v>
      </c>
      <c r="F117" s="149" t="s">
        <v>55</v>
      </c>
      <c r="G117" s="149" t="s">
        <v>138</v>
      </c>
      <c r="H117" s="149" t="s">
        <v>139</v>
      </c>
      <c r="I117" s="149" t="s">
        <v>140</v>
      </c>
      <c r="J117" s="150" t="s">
        <v>124</v>
      </c>
      <c r="K117" s="151" t="s">
        <v>141</v>
      </c>
      <c r="L117" s="152"/>
      <c r="M117" s="80" t="s">
        <v>1</v>
      </c>
      <c r="N117" s="81" t="s">
        <v>37</v>
      </c>
      <c r="O117" s="81" t="s">
        <v>142</v>
      </c>
      <c r="P117" s="81" t="s">
        <v>143</v>
      </c>
      <c r="Q117" s="81" t="s">
        <v>144</v>
      </c>
      <c r="R117" s="81" t="s">
        <v>145</v>
      </c>
      <c r="S117" s="81" t="s">
        <v>146</v>
      </c>
      <c r="T117" s="82" t="s">
        <v>147</v>
      </c>
      <c r="U117" s="146"/>
      <c r="V117" s="146"/>
      <c r="W117" s="146"/>
      <c r="X117" s="146"/>
      <c r="Y117" s="146"/>
      <c r="Z117" s="146"/>
      <c r="AA117" s="146"/>
      <c r="AB117" s="146"/>
      <c r="AC117" s="146"/>
      <c r="AD117" s="146"/>
      <c r="AE117" s="146"/>
    </row>
    <row r="118" s="2" customFormat="1" ht="22.8" customHeight="1">
      <c r="A118" s="28"/>
      <c r="B118" s="29"/>
      <c r="C118" s="87" t="s">
        <v>125</v>
      </c>
      <c r="D118" s="28"/>
      <c r="E118" s="28"/>
      <c r="F118" s="28"/>
      <c r="G118" s="28"/>
      <c r="H118" s="28"/>
      <c r="I118" s="28"/>
      <c r="J118" s="153">
        <f>BK118</f>
        <v>1669.4000000000001</v>
      </c>
      <c r="K118" s="28"/>
      <c r="L118" s="29"/>
      <c r="M118" s="83"/>
      <c r="N118" s="67"/>
      <c r="O118" s="84"/>
      <c r="P118" s="154">
        <f>P119</f>
        <v>0</v>
      </c>
      <c r="Q118" s="84"/>
      <c r="R118" s="154">
        <f>R119</f>
        <v>0</v>
      </c>
      <c r="S118" s="84"/>
      <c r="T118" s="155">
        <f>T119</f>
        <v>0</v>
      </c>
      <c r="U118" s="28"/>
      <c r="V118" s="28"/>
      <c r="W118" s="28"/>
      <c r="X118" s="28"/>
      <c r="Y118" s="28"/>
      <c r="Z118" s="28"/>
      <c r="AA118" s="28"/>
      <c r="AB118" s="28"/>
      <c r="AC118" s="28"/>
      <c r="AD118" s="28"/>
      <c r="AE118" s="28"/>
      <c r="AT118" s="15" t="s">
        <v>72</v>
      </c>
      <c r="AU118" s="15" t="s">
        <v>126</v>
      </c>
      <c r="BK118" s="156">
        <f>BK119</f>
        <v>1669.4000000000001</v>
      </c>
    </row>
    <row r="119" s="12" customFormat="1" ht="25.92" customHeight="1">
      <c r="A119" s="12"/>
      <c r="B119" s="157"/>
      <c r="C119" s="12"/>
      <c r="D119" s="158" t="s">
        <v>72</v>
      </c>
      <c r="E119" s="159" t="s">
        <v>148</v>
      </c>
      <c r="F119" s="159" t="s">
        <v>1</v>
      </c>
      <c r="G119" s="12"/>
      <c r="H119" s="12"/>
      <c r="I119" s="12"/>
      <c r="J119" s="160">
        <f>BK119</f>
        <v>1669.4000000000001</v>
      </c>
      <c r="K119" s="12"/>
      <c r="L119" s="157"/>
      <c r="M119" s="161"/>
      <c r="N119" s="162"/>
      <c r="O119" s="162"/>
      <c r="P119" s="163">
        <f>P120</f>
        <v>0</v>
      </c>
      <c r="Q119" s="162"/>
      <c r="R119" s="163">
        <f>R120</f>
        <v>0</v>
      </c>
      <c r="S119" s="162"/>
      <c r="T119" s="164">
        <f>T120</f>
        <v>0</v>
      </c>
      <c r="U119" s="12"/>
      <c r="V119" s="12"/>
      <c r="W119" s="12"/>
      <c r="X119" s="12"/>
      <c r="Y119" s="12"/>
      <c r="Z119" s="12"/>
      <c r="AA119" s="12"/>
      <c r="AB119" s="12"/>
      <c r="AC119" s="12"/>
      <c r="AD119" s="12"/>
      <c r="AE119" s="12"/>
      <c r="AR119" s="158" t="s">
        <v>81</v>
      </c>
      <c r="AT119" s="165" t="s">
        <v>72</v>
      </c>
      <c r="AU119" s="165" t="s">
        <v>73</v>
      </c>
      <c r="AY119" s="158" t="s">
        <v>149</v>
      </c>
      <c r="BK119" s="166">
        <f>BK120</f>
        <v>1669.4000000000001</v>
      </c>
    </row>
    <row r="120" s="12" customFormat="1" ht="22.8" customHeight="1">
      <c r="A120" s="12"/>
      <c r="B120" s="157"/>
      <c r="C120" s="12"/>
      <c r="D120" s="158" t="s">
        <v>72</v>
      </c>
      <c r="E120" s="181" t="s">
        <v>148</v>
      </c>
      <c r="F120" s="181" t="s">
        <v>1</v>
      </c>
      <c r="G120" s="12"/>
      <c r="H120" s="12"/>
      <c r="I120" s="12"/>
      <c r="J120" s="182">
        <f>BK120</f>
        <v>1669.4000000000001</v>
      </c>
      <c r="K120" s="12"/>
      <c r="L120" s="157"/>
      <c r="M120" s="161"/>
      <c r="N120" s="162"/>
      <c r="O120" s="162"/>
      <c r="P120" s="163">
        <f>SUM(P121:P134)</f>
        <v>0</v>
      </c>
      <c r="Q120" s="162"/>
      <c r="R120" s="163">
        <f>SUM(R121:R134)</f>
        <v>0</v>
      </c>
      <c r="S120" s="162"/>
      <c r="T120" s="164">
        <f>SUM(T121:T134)</f>
        <v>0</v>
      </c>
      <c r="U120" s="12"/>
      <c r="V120" s="12"/>
      <c r="W120" s="12"/>
      <c r="X120" s="12"/>
      <c r="Y120" s="12"/>
      <c r="Z120" s="12"/>
      <c r="AA120" s="12"/>
      <c r="AB120" s="12"/>
      <c r="AC120" s="12"/>
      <c r="AD120" s="12"/>
      <c r="AE120" s="12"/>
      <c r="AR120" s="158" t="s">
        <v>81</v>
      </c>
      <c r="AT120" s="165" t="s">
        <v>72</v>
      </c>
      <c r="AU120" s="165" t="s">
        <v>81</v>
      </c>
      <c r="AY120" s="158" t="s">
        <v>149</v>
      </c>
      <c r="BK120" s="166">
        <f>SUM(BK121:BK134)</f>
        <v>1669.4000000000001</v>
      </c>
    </row>
    <row r="121" s="2" customFormat="1" ht="33" customHeight="1">
      <c r="A121" s="28"/>
      <c r="B121" s="167"/>
      <c r="C121" s="168" t="s">
        <v>81</v>
      </c>
      <c r="D121" s="168" t="s">
        <v>151</v>
      </c>
      <c r="E121" s="169" t="s">
        <v>796</v>
      </c>
      <c r="F121" s="170" t="s">
        <v>797</v>
      </c>
      <c r="G121" s="171" t="s">
        <v>368</v>
      </c>
      <c r="H121" s="172">
        <v>1</v>
      </c>
      <c r="I121" s="173">
        <v>174.59999999999999</v>
      </c>
      <c r="J121" s="173">
        <f>ROUND(I121*H121,2)</f>
        <v>174.59999999999999</v>
      </c>
      <c r="K121" s="174"/>
      <c r="L121" s="29"/>
      <c r="M121" s="175" t="s">
        <v>1</v>
      </c>
      <c r="N121" s="176" t="s">
        <v>39</v>
      </c>
      <c r="O121" s="177">
        <v>0</v>
      </c>
      <c r="P121" s="177">
        <f>O121*H121</f>
        <v>0</v>
      </c>
      <c r="Q121" s="177">
        <v>0</v>
      </c>
      <c r="R121" s="177">
        <f>Q121*H121</f>
        <v>0</v>
      </c>
      <c r="S121" s="177">
        <v>0</v>
      </c>
      <c r="T121" s="178">
        <f>S121*H121</f>
        <v>0</v>
      </c>
      <c r="U121" s="28"/>
      <c r="V121" s="28"/>
      <c r="W121" s="28"/>
      <c r="X121" s="28"/>
      <c r="Y121" s="28"/>
      <c r="Z121" s="28"/>
      <c r="AA121" s="28"/>
      <c r="AB121" s="28"/>
      <c r="AC121" s="28"/>
      <c r="AD121" s="28"/>
      <c r="AE121" s="28"/>
      <c r="AR121" s="179" t="s">
        <v>155</v>
      </c>
      <c r="AT121" s="179" t="s">
        <v>151</v>
      </c>
      <c r="AU121" s="179" t="s">
        <v>156</v>
      </c>
      <c r="AY121" s="15" t="s">
        <v>149</v>
      </c>
      <c r="BE121" s="180">
        <f>IF(N121="základná",J121,0)</f>
        <v>0</v>
      </c>
      <c r="BF121" s="180">
        <f>IF(N121="znížená",J121,0)</f>
        <v>174.59999999999999</v>
      </c>
      <c r="BG121" s="180">
        <f>IF(N121="zákl. prenesená",J121,0)</f>
        <v>0</v>
      </c>
      <c r="BH121" s="180">
        <f>IF(N121="zníž. prenesená",J121,0)</f>
        <v>0</v>
      </c>
      <c r="BI121" s="180">
        <f>IF(N121="nulová",J121,0)</f>
        <v>0</v>
      </c>
      <c r="BJ121" s="15" t="s">
        <v>156</v>
      </c>
      <c r="BK121" s="180">
        <f>ROUND(I121*H121,2)</f>
        <v>174.59999999999999</v>
      </c>
      <c r="BL121" s="15" t="s">
        <v>155</v>
      </c>
      <c r="BM121" s="179" t="s">
        <v>156</v>
      </c>
    </row>
    <row r="122" s="2" customFormat="1" ht="24.15" customHeight="1">
      <c r="A122" s="28"/>
      <c r="B122" s="167"/>
      <c r="C122" s="168" t="s">
        <v>156</v>
      </c>
      <c r="D122" s="168" t="s">
        <v>151</v>
      </c>
      <c r="E122" s="169" t="s">
        <v>798</v>
      </c>
      <c r="F122" s="170" t="s">
        <v>799</v>
      </c>
      <c r="G122" s="171" t="s">
        <v>368</v>
      </c>
      <c r="H122" s="172">
        <v>1</v>
      </c>
      <c r="I122" s="173">
        <v>30.100000000000001</v>
      </c>
      <c r="J122" s="173">
        <f>ROUND(I122*H122,2)</f>
        <v>30.100000000000001</v>
      </c>
      <c r="K122" s="174"/>
      <c r="L122" s="29"/>
      <c r="M122" s="175" t="s">
        <v>1</v>
      </c>
      <c r="N122" s="176" t="s">
        <v>39</v>
      </c>
      <c r="O122" s="177">
        <v>0</v>
      </c>
      <c r="P122" s="177">
        <f>O122*H122</f>
        <v>0</v>
      </c>
      <c r="Q122" s="177">
        <v>0</v>
      </c>
      <c r="R122" s="177">
        <f>Q122*H122</f>
        <v>0</v>
      </c>
      <c r="S122" s="177">
        <v>0</v>
      </c>
      <c r="T122" s="178">
        <f>S122*H122</f>
        <v>0</v>
      </c>
      <c r="U122" s="28"/>
      <c r="V122" s="28"/>
      <c r="W122" s="28"/>
      <c r="X122" s="28"/>
      <c r="Y122" s="28"/>
      <c r="Z122" s="28"/>
      <c r="AA122" s="28"/>
      <c r="AB122" s="28"/>
      <c r="AC122" s="28"/>
      <c r="AD122" s="28"/>
      <c r="AE122" s="28"/>
      <c r="AR122" s="179" t="s">
        <v>155</v>
      </c>
      <c r="AT122" s="179" t="s">
        <v>151</v>
      </c>
      <c r="AU122" s="179" t="s">
        <v>156</v>
      </c>
      <c r="AY122" s="15" t="s">
        <v>149</v>
      </c>
      <c r="BE122" s="180">
        <f>IF(N122="základná",J122,0)</f>
        <v>0</v>
      </c>
      <c r="BF122" s="180">
        <f>IF(N122="znížená",J122,0)</f>
        <v>30.100000000000001</v>
      </c>
      <c r="BG122" s="180">
        <f>IF(N122="zákl. prenesená",J122,0)</f>
        <v>0</v>
      </c>
      <c r="BH122" s="180">
        <f>IF(N122="zníž. prenesená",J122,0)</f>
        <v>0</v>
      </c>
      <c r="BI122" s="180">
        <f>IF(N122="nulová",J122,0)</f>
        <v>0</v>
      </c>
      <c r="BJ122" s="15" t="s">
        <v>156</v>
      </c>
      <c r="BK122" s="180">
        <f>ROUND(I122*H122,2)</f>
        <v>30.100000000000001</v>
      </c>
      <c r="BL122" s="15" t="s">
        <v>155</v>
      </c>
      <c r="BM122" s="179" t="s">
        <v>155</v>
      </c>
    </row>
    <row r="123" s="2" customFormat="1" ht="16.5" customHeight="1">
      <c r="A123" s="28"/>
      <c r="B123" s="167"/>
      <c r="C123" s="168" t="s">
        <v>194</v>
      </c>
      <c r="D123" s="168" t="s">
        <v>151</v>
      </c>
      <c r="E123" s="169" t="s">
        <v>800</v>
      </c>
      <c r="F123" s="170" t="s">
        <v>801</v>
      </c>
      <c r="G123" s="171" t="s">
        <v>368</v>
      </c>
      <c r="H123" s="172">
        <v>9</v>
      </c>
      <c r="I123" s="173">
        <v>4.6600000000000001</v>
      </c>
      <c r="J123" s="173">
        <f>ROUND(I123*H123,2)</f>
        <v>41.939999999999998</v>
      </c>
      <c r="K123" s="174"/>
      <c r="L123" s="29"/>
      <c r="M123" s="175" t="s">
        <v>1</v>
      </c>
      <c r="N123" s="176" t="s">
        <v>39</v>
      </c>
      <c r="O123" s="177">
        <v>0</v>
      </c>
      <c r="P123" s="177">
        <f>O123*H123</f>
        <v>0</v>
      </c>
      <c r="Q123" s="177">
        <v>0</v>
      </c>
      <c r="R123" s="177">
        <f>Q123*H123</f>
        <v>0</v>
      </c>
      <c r="S123" s="177">
        <v>0</v>
      </c>
      <c r="T123" s="178">
        <f>S123*H123</f>
        <v>0</v>
      </c>
      <c r="U123" s="28"/>
      <c r="V123" s="28"/>
      <c r="W123" s="28"/>
      <c r="X123" s="28"/>
      <c r="Y123" s="28"/>
      <c r="Z123" s="28"/>
      <c r="AA123" s="28"/>
      <c r="AB123" s="28"/>
      <c r="AC123" s="28"/>
      <c r="AD123" s="28"/>
      <c r="AE123" s="28"/>
      <c r="AR123" s="179" t="s">
        <v>155</v>
      </c>
      <c r="AT123" s="179" t="s">
        <v>151</v>
      </c>
      <c r="AU123" s="179" t="s">
        <v>156</v>
      </c>
      <c r="AY123" s="15" t="s">
        <v>149</v>
      </c>
      <c r="BE123" s="180">
        <f>IF(N123="základná",J123,0)</f>
        <v>0</v>
      </c>
      <c r="BF123" s="180">
        <f>IF(N123="znížená",J123,0)</f>
        <v>41.939999999999998</v>
      </c>
      <c r="BG123" s="180">
        <f>IF(N123="zákl. prenesená",J123,0)</f>
        <v>0</v>
      </c>
      <c r="BH123" s="180">
        <f>IF(N123="zníž. prenesená",J123,0)</f>
        <v>0</v>
      </c>
      <c r="BI123" s="180">
        <f>IF(N123="nulová",J123,0)</f>
        <v>0</v>
      </c>
      <c r="BJ123" s="15" t="s">
        <v>156</v>
      </c>
      <c r="BK123" s="180">
        <f>ROUND(I123*H123,2)</f>
        <v>41.939999999999998</v>
      </c>
      <c r="BL123" s="15" t="s">
        <v>155</v>
      </c>
      <c r="BM123" s="179" t="s">
        <v>198</v>
      </c>
    </row>
    <row r="124" s="2" customFormat="1" ht="16.5" customHeight="1">
      <c r="A124" s="28"/>
      <c r="B124" s="167"/>
      <c r="C124" s="168" t="s">
        <v>155</v>
      </c>
      <c r="D124" s="168" t="s">
        <v>151</v>
      </c>
      <c r="E124" s="169" t="s">
        <v>802</v>
      </c>
      <c r="F124" s="170" t="s">
        <v>803</v>
      </c>
      <c r="G124" s="171" t="s">
        <v>368</v>
      </c>
      <c r="H124" s="172">
        <v>40</v>
      </c>
      <c r="I124" s="173">
        <v>5.5800000000000001</v>
      </c>
      <c r="J124" s="173">
        <f>ROUND(I124*H124,2)</f>
        <v>223.19999999999999</v>
      </c>
      <c r="K124" s="174"/>
      <c r="L124" s="29"/>
      <c r="M124" s="175" t="s">
        <v>1</v>
      </c>
      <c r="N124" s="176" t="s">
        <v>39</v>
      </c>
      <c r="O124" s="177">
        <v>0</v>
      </c>
      <c r="P124" s="177">
        <f>O124*H124</f>
        <v>0</v>
      </c>
      <c r="Q124" s="177">
        <v>0</v>
      </c>
      <c r="R124" s="177">
        <f>Q124*H124</f>
        <v>0</v>
      </c>
      <c r="S124" s="177">
        <v>0</v>
      </c>
      <c r="T124" s="178">
        <f>S124*H124</f>
        <v>0</v>
      </c>
      <c r="U124" s="28"/>
      <c r="V124" s="28"/>
      <c r="W124" s="28"/>
      <c r="X124" s="28"/>
      <c r="Y124" s="28"/>
      <c r="Z124" s="28"/>
      <c r="AA124" s="28"/>
      <c r="AB124" s="28"/>
      <c r="AC124" s="28"/>
      <c r="AD124" s="28"/>
      <c r="AE124" s="28"/>
      <c r="AR124" s="179" t="s">
        <v>155</v>
      </c>
      <c r="AT124" s="179" t="s">
        <v>151</v>
      </c>
      <c r="AU124" s="179" t="s">
        <v>156</v>
      </c>
      <c r="AY124" s="15" t="s">
        <v>149</v>
      </c>
      <c r="BE124" s="180">
        <f>IF(N124="základná",J124,0)</f>
        <v>0</v>
      </c>
      <c r="BF124" s="180">
        <f>IF(N124="znížená",J124,0)</f>
        <v>223.19999999999999</v>
      </c>
      <c r="BG124" s="180">
        <f>IF(N124="zákl. prenesená",J124,0)</f>
        <v>0</v>
      </c>
      <c r="BH124" s="180">
        <f>IF(N124="zníž. prenesená",J124,0)</f>
        <v>0</v>
      </c>
      <c r="BI124" s="180">
        <f>IF(N124="nulová",J124,0)</f>
        <v>0</v>
      </c>
      <c r="BJ124" s="15" t="s">
        <v>156</v>
      </c>
      <c r="BK124" s="180">
        <f>ROUND(I124*H124,2)</f>
        <v>223.19999999999999</v>
      </c>
      <c r="BL124" s="15" t="s">
        <v>155</v>
      </c>
      <c r="BM124" s="179" t="s">
        <v>201</v>
      </c>
    </row>
    <row r="125" s="2" customFormat="1" ht="16.5" customHeight="1">
      <c r="A125" s="28"/>
      <c r="B125" s="167"/>
      <c r="C125" s="168" t="s">
        <v>202</v>
      </c>
      <c r="D125" s="168" t="s">
        <v>151</v>
      </c>
      <c r="E125" s="169" t="s">
        <v>804</v>
      </c>
      <c r="F125" s="170" t="s">
        <v>805</v>
      </c>
      <c r="G125" s="171" t="s">
        <v>368</v>
      </c>
      <c r="H125" s="172">
        <v>1</v>
      </c>
      <c r="I125" s="173">
        <v>7.6600000000000001</v>
      </c>
      <c r="J125" s="173">
        <f>ROUND(I125*H125,2)</f>
        <v>7.6600000000000001</v>
      </c>
      <c r="K125" s="174"/>
      <c r="L125" s="29"/>
      <c r="M125" s="175" t="s">
        <v>1</v>
      </c>
      <c r="N125" s="176" t="s">
        <v>39</v>
      </c>
      <c r="O125" s="177">
        <v>0</v>
      </c>
      <c r="P125" s="177">
        <f>O125*H125</f>
        <v>0</v>
      </c>
      <c r="Q125" s="177">
        <v>0</v>
      </c>
      <c r="R125" s="177">
        <f>Q125*H125</f>
        <v>0</v>
      </c>
      <c r="S125" s="177">
        <v>0</v>
      </c>
      <c r="T125" s="178">
        <f>S125*H125</f>
        <v>0</v>
      </c>
      <c r="U125" s="28"/>
      <c r="V125" s="28"/>
      <c r="W125" s="28"/>
      <c r="X125" s="28"/>
      <c r="Y125" s="28"/>
      <c r="Z125" s="28"/>
      <c r="AA125" s="28"/>
      <c r="AB125" s="28"/>
      <c r="AC125" s="28"/>
      <c r="AD125" s="28"/>
      <c r="AE125" s="28"/>
      <c r="AR125" s="179" t="s">
        <v>155</v>
      </c>
      <c r="AT125" s="179" t="s">
        <v>151</v>
      </c>
      <c r="AU125" s="179" t="s">
        <v>156</v>
      </c>
      <c r="AY125" s="15" t="s">
        <v>149</v>
      </c>
      <c r="BE125" s="180">
        <f>IF(N125="základná",J125,0)</f>
        <v>0</v>
      </c>
      <c r="BF125" s="180">
        <f>IF(N125="znížená",J125,0)</f>
        <v>7.6600000000000001</v>
      </c>
      <c r="BG125" s="180">
        <f>IF(N125="zákl. prenesená",J125,0)</f>
        <v>0</v>
      </c>
      <c r="BH125" s="180">
        <f>IF(N125="zníž. prenesená",J125,0)</f>
        <v>0</v>
      </c>
      <c r="BI125" s="180">
        <f>IF(N125="nulová",J125,0)</f>
        <v>0</v>
      </c>
      <c r="BJ125" s="15" t="s">
        <v>156</v>
      </c>
      <c r="BK125" s="180">
        <f>ROUND(I125*H125,2)</f>
        <v>7.6600000000000001</v>
      </c>
      <c r="BL125" s="15" t="s">
        <v>155</v>
      </c>
      <c r="BM125" s="179" t="s">
        <v>205</v>
      </c>
    </row>
    <row r="126" s="2" customFormat="1" ht="16.5" customHeight="1">
      <c r="A126" s="28"/>
      <c r="B126" s="167"/>
      <c r="C126" s="168" t="s">
        <v>198</v>
      </c>
      <c r="D126" s="168" t="s">
        <v>151</v>
      </c>
      <c r="E126" s="169" t="s">
        <v>806</v>
      </c>
      <c r="F126" s="170" t="s">
        <v>807</v>
      </c>
      <c r="G126" s="171" t="s">
        <v>368</v>
      </c>
      <c r="H126" s="172">
        <v>3</v>
      </c>
      <c r="I126" s="173">
        <v>16.199999999999999</v>
      </c>
      <c r="J126" s="173">
        <f>ROUND(I126*H126,2)</f>
        <v>48.600000000000001</v>
      </c>
      <c r="K126" s="174"/>
      <c r="L126" s="29"/>
      <c r="M126" s="175" t="s">
        <v>1</v>
      </c>
      <c r="N126" s="176" t="s">
        <v>39</v>
      </c>
      <c r="O126" s="177">
        <v>0</v>
      </c>
      <c r="P126" s="177">
        <f>O126*H126</f>
        <v>0</v>
      </c>
      <c r="Q126" s="177">
        <v>0</v>
      </c>
      <c r="R126" s="177">
        <f>Q126*H126</f>
        <v>0</v>
      </c>
      <c r="S126" s="177">
        <v>0</v>
      </c>
      <c r="T126" s="178">
        <f>S126*H126</f>
        <v>0</v>
      </c>
      <c r="U126" s="28"/>
      <c r="V126" s="28"/>
      <c r="W126" s="28"/>
      <c r="X126" s="28"/>
      <c r="Y126" s="28"/>
      <c r="Z126" s="28"/>
      <c r="AA126" s="28"/>
      <c r="AB126" s="28"/>
      <c r="AC126" s="28"/>
      <c r="AD126" s="28"/>
      <c r="AE126" s="28"/>
      <c r="AR126" s="179" t="s">
        <v>155</v>
      </c>
      <c r="AT126" s="179" t="s">
        <v>151</v>
      </c>
      <c r="AU126" s="179" t="s">
        <v>156</v>
      </c>
      <c r="AY126" s="15" t="s">
        <v>149</v>
      </c>
      <c r="BE126" s="180">
        <f>IF(N126="základná",J126,0)</f>
        <v>0</v>
      </c>
      <c r="BF126" s="180">
        <f>IF(N126="znížená",J126,0)</f>
        <v>48.600000000000001</v>
      </c>
      <c r="BG126" s="180">
        <f>IF(N126="zákl. prenesená",J126,0)</f>
        <v>0</v>
      </c>
      <c r="BH126" s="180">
        <f>IF(N126="zníž. prenesená",J126,0)</f>
        <v>0</v>
      </c>
      <c r="BI126" s="180">
        <f>IF(N126="nulová",J126,0)</f>
        <v>0</v>
      </c>
      <c r="BJ126" s="15" t="s">
        <v>156</v>
      </c>
      <c r="BK126" s="180">
        <f>ROUND(I126*H126,2)</f>
        <v>48.600000000000001</v>
      </c>
      <c r="BL126" s="15" t="s">
        <v>155</v>
      </c>
      <c r="BM126" s="179" t="s">
        <v>208</v>
      </c>
    </row>
    <row r="127" s="2" customFormat="1" ht="16.5" customHeight="1">
      <c r="A127" s="28"/>
      <c r="B127" s="167"/>
      <c r="C127" s="168" t="s">
        <v>209</v>
      </c>
      <c r="D127" s="168" t="s">
        <v>151</v>
      </c>
      <c r="E127" s="169" t="s">
        <v>808</v>
      </c>
      <c r="F127" s="170" t="s">
        <v>809</v>
      </c>
      <c r="G127" s="171" t="s">
        <v>368</v>
      </c>
      <c r="H127" s="172">
        <v>1</v>
      </c>
      <c r="I127" s="173">
        <v>27.280000000000001</v>
      </c>
      <c r="J127" s="173">
        <f>ROUND(I127*H127,2)</f>
        <v>27.280000000000001</v>
      </c>
      <c r="K127" s="174"/>
      <c r="L127" s="29"/>
      <c r="M127" s="175" t="s">
        <v>1</v>
      </c>
      <c r="N127" s="176" t="s">
        <v>39</v>
      </c>
      <c r="O127" s="177">
        <v>0</v>
      </c>
      <c r="P127" s="177">
        <f>O127*H127</f>
        <v>0</v>
      </c>
      <c r="Q127" s="177">
        <v>0</v>
      </c>
      <c r="R127" s="177">
        <f>Q127*H127</f>
        <v>0</v>
      </c>
      <c r="S127" s="177">
        <v>0</v>
      </c>
      <c r="T127" s="178">
        <f>S127*H127</f>
        <v>0</v>
      </c>
      <c r="U127" s="28"/>
      <c r="V127" s="28"/>
      <c r="W127" s="28"/>
      <c r="X127" s="28"/>
      <c r="Y127" s="28"/>
      <c r="Z127" s="28"/>
      <c r="AA127" s="28"/>
      <c r="AB127" s="28"/>
      <c r="AC127" s="28"/>
      <c r="AD127" s="28"/>
      <c r="AE127" s="28"/>
      <c r="AR127" s="179" t="s">
        <v>155</v>
      </c>
      <c r="AT127" s="179" t="s">
        <v>151</v>
      </c>
      <c r="AU127" s="179" t="s">
        <v>156</v>
      </c>
      <c r="AY127" s="15" t="s">
        <v>149</v>
      </c>
      <c r="BE127" s="180">
        <f>IF(N127="základná",J127,0)</f>
        <v>0</v>
      </c>
      <c r="BF127" s="180">
        <f>IF(N127="znížená",J127,0)</f>
        <v>27.280000000000001</v>
      </c>
      <c r="BG127" s="180">
        <f>IF(N127="zákl. prenesená",J127,0)</f>
        <v>0</v>
      </c>
      <c r="BH127" s="180">
        <f>IF(N127="zníž. prenesená",J127,0)</f>
        <v>0</v>
      </c>
      <c r="BI127" s="180">
        <f>IF(N127="nulová",J127,0)</f>
        <v>0</v>
      </c>
      <c r="BJ127" s="15" t="s">
        <v>156</v>
      </c>
      <c r="BK127" s="180">
        <f>ROUND(I127*H127,2)</f>
        <v>27.280000000000001</v>
      </c>
      <c r="BL127" s="15" t="s">
        <v>155</v>
      </c>
      <c r="BM127" s="179" t="s">
        <v>212</v>
      </c>
    </row>
    <row r="128" s="2" customFormat="1" ht="24.15" customHeight="1">
      <c r="A128" s="28"/>
      <c r="B128" s="167"/>
      <c r="C128" s="168" t="s">
        <v>201</v>
      </c>
      <c r="D128" s="168" t="s">
        <v>151</v>
      </c>
      <c r="E128" s="169" t="s">
        <v>810</v>
      </c>
      <c r="F128" s="170" t="s">
        <v>811</v>
      </c>
      <c r="G128" s="171" t="s">
        <v>368</v>
      </c>
      <c r="H128" s="172">
        <v>6</v>
      </c>
      <c r="I128" s="173">
        <v>46.490000000000002</v>
      </c>
      <c r="J128" s="173">
        <f>ROUND(I128*H128,2)</f>
        <v>278.94</v>
      </c>
      <c r="K128" s="174"/>
      <c r="L128" s="29"/>
      <c r="M128" s="175" t="s">
        <v>1</v>
      </c>
      <c r="N128" s="176" t="s">
        <v>39</v>
      </c>
      <c r="O128" s="177">
        <v>0</v>
      </c>
      <c r="P128" s="177">
        <f>O128*H128</f>
        <v>0</v>
      </c>
      <c r="Q128" s="177">
        <v>0</v>
      </c>
      <c r="R128" s="177">
        <f>Q128*H128</f>
        <v>0</v>
      </c>
      <c r="S128" s="177">
        <v>0</v>
      </c>
      <c r="T128" s="178">
        <f>S128*H128</f>
        <v>0</v>
      </c>
      <c r="U128" s="28"/>
      <c r="V128" s="28"/>
      <c r="W128" s="28"/>
      <c r="X128" s="28"/>
      <c r="Y128" s="28"/>
      <c r="Z128" s="28"/>
      <c r="AA128" s="28"/>
      <c r="AB128" s="28"/>
      <c r="AC128" s="28"/>
      <c r="AD128" s="28"/>
      <c r="AE128" s="28"/>
      <c r="AR128" s="179" t="s">
        <v>155</v>
      </c>
      <c r="AT128" s="179" t="s">
        <v>151</v>
      </c>
      <c r="AU128" s="179" t="s">
        <v>156</v>
      </c>
      <c r="AY128" s="15" t="s">
        <v>149</v>
      </c>
      <c r="BE128" s="180">
        <f>IF(N128="základná",J128,0)</f>
        <v>0</v>
      </c>
      <c r="BF128" s="180">
        <f>IF(N128="znížená",J128,0)</f>
        <v>278.94</v>
      </c>
      <c r="BG128" s="180">
        <f>IF(N128="zákl. prenesená",J128,0)</f>
        <v>0</v>
      </c>
      <c r="BH128" s="180">
        <f>IF(N128="zníž. prenesená",J128,0)</f>
        <v>0</v>
      </c>
      <c r="BI128" s="180">
        <f>IF(N128="nulová",J128,0)</f>
        <v>0</v>
      </c>
      <c r="BJ128" s="15" t="s">
        <v>156</v>
      </c>
      <c r="BK128" s="180">
        <f>ROUND(I128*H128,2)</f>
        <v>278.94</v>
      </c>
      <c r="BL128" s="15" t="s">
        <v>155</v>
      </c>
      <c r="BM128" s="179" t="s">
        <v>215</v>
      </c>
    </row>
    <row r="129" s="2" customFormat="1" ht="33" customHeight="1">
      <c r="A129" s="28"/>
      <c r="B129" s="167"/>
      <c r="C129" s="168" t="s">
        <v>216</v>
      </c>
      <c r="D129" s="168" t="s">
        <v>151</v>
      </c>
      <c r="E129" s="169" t="s">
        <v>812</v>
      </c>
      <c r="F129" s="170" t="s">
        <v>813</v>
      </c>
      <c r="G129" s="171" t="s">
        <v>368</v>
      </c>
      <c r="H129" s="172">
        <v>1</v>
      </c>
      <c r="I129" s="173">
        <v>92.150000000000006</v>
      </c>
      <c r="J129" s="173">
        <f>ROUND(I129*H129,2)</f>
        <v>92.150000000000006</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156</v>
      </c>
      <c r="AY129" s="15" t="s">
        <v>149</v>
      </c>
      <c r="BE129" s="180">
        <f>IF(N129="základná",J129,0)</f>
        <v>0</v>
      </c>
      <c r="BF129" s="180">
        <f>IF(N129="znížená",J129,0)</f>
        <v>92.150000000000006</v>
      </c>
      <c r="BG129" s="180">
        <f>IF(N129="zákl. prenesená",J129,0)</f>
        <v>0</v>
      </c>
      <c r="BH129" s="180">
        <f>IF(N129="zníž. prenesená",J129,0)</f>
        <v>0</v>
      </c>
      <c r="BI129" s="180">
        <f>IF(N129="nulová",J129,0)</f>
        <v>0</v>
      </c>
      <c r="BJ129" s="15" t="s">
        <v>156</v>
      </c>
      <c r="BK129" s="180">
        <f>ROUND(I129*H129,2)</f>
        <v>92.150000000000006</v>
      </c>
      <c r="BL129" s="15" t="s">
        <v>155</v>
      </c>
      <c r="BM129" s="179" t="s">
        <v>219</v>
      </c>
    </row>
    <row r="130" s="2" customFormat="1" ht="24.15" customHeight="1">
      <c r="A130" s="28"/>
      <c r="B130" s="167"/>
      <c r="C130" s="168" t="s">
        <v>205</v>
      </c>
      <c r="D130" s="168" t="s">
        <v>151</v>
      </c>
      <c r="E130" s="169" t="s">
        <v>814</v>
      </c>
      <c r="F130" s="170" t="s">
        <v>815</v>
      </c>
      <c r="G130" s="171" t="s">
        <v>368</v>
      </c>
      <c r="H130" s="172">
        <v>7</v>
      </c>
      <c r="I130" s="173">
        <v>18.620000000000001</v>
      </c>
      <c r="J130" s="173">
        <f>ROUND(I130*H130,2)</f>
        <v>130.34</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156</v>
      </c>
      <c r="AY130" s="15" t="s">
        <v>149</v>
      </c>
      <c r="BE130" s="180">
        <f>IF(N130="základná",J130,0)</f>
        <v>0</v>
      </c>
      <c r="BF130" s="180">
        <f>IF(N130="znížená",J130,0)</f>
        <v>130.34</v>
      </c>
      <c r="BG130" s="180">
        <f>IF(N130="zákl. prenesená",J130,0)</f>
        <v>0</v>
      </c>
      <c r="BH130" s="180">
        <f>IF(N130="zníž. prenesená",J130,0)</f>
        <v>0</v>
      </c>
      <c r="BI130" s="180">
        <f>IF(N130="nulová",J130,0)</f>
        <v>0</v>
      </c>
      <c r="BJ130" s="15" t="s">
        <v>156</v>
      </c>
      <c r="BK130" s="180">
        <f>ROUND(I130*H130,2)</f>
        <v>130.34</v>
      </c>
      <c r="BL130" s="15" t="s">
        <v>155</v>
      </c>
      <c r="BM130" s="179" t="s">
        <v>7</v>
      </c>
    </row>
    <row r="131" s="2" customFormat="1" ht="21.75" customHeight="1">
      <c r="A131" s="28"/>
      <c r="B131" s="167"/>
      <c r="C131" s="168" t="s">
        <v>222</v>
      </c>
      <c r="D131" s="168" t="s">
        <v>151</v>
      </c>
      <c r="E131" s="169" t="s">
        <v>816</v>
      </c>
      <c r="F131" s="170" t="s">
        <v>817</v>
      </c>
      <c r="G131" s="171" t="s">
        <v>368</v>
      </c>
      <c r="H131" s="172">
        <v>21</v>
      </c>
      <c r="I131" s="173">
        <v>1.0900000000000001</v>
      </c>
      <c r="J131" s="173">
        <f>ROUND(I131*H131,2)</f>
        <v>22.890000000000001</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156</v>
      </c>
      <c r="AY131" s="15" t="s">
        <v>149</v>
      </c>
      <c r="BE131" s="180">
        <f>IF(N131="základná",J131,0)</f>
        <v>0</v>
      </c>
      <c r="BF131" s="180">
        <f>IF(N131="znížená",J131,0)</f>
        <v>22.890000000000001</v>
      </c>
      <c r="BG131" s="180">
        <f>IF(N131="zákl. prenesená",J131,0)</f>
        <v>0</v>
      </c>
      <c r="BH131" s="180">
        <f>IF(N131="zníž. prenesená",J131,0)</f>
        <v>0</v>
      </c>
      <c r="BI131" s="180">
        <f>IF(N131="nulová",J131,0)</f>
        <v>0</v>
      </c>
      <c r="BJ131" s="15" t="s">
        <v>156</v>
      </c>
      <c r="BK131" s="180">
        <f>ROUND(I131*H131,2)</f>
        <v>22.890000000000001</v>
      </c>
      <c r="BL131" s="15" t="s">
        <v>155</v>
      </c>
      <c r="BM131" s="179" t="s">
        <v>225</v>
      </c>
    </row>
    <row r="132" s="2" customFormat="1" ht="16.5" customHeight="1">
      <c r="A132" s="28"/>
      <c r="B132" s="167"/>
      <c r="C132" s="168" t="s">
        <v>208</v>
      </c>
      <c r="D132" s="168" t="s">
        <v>151</v>
      </c>
      <c r="E132" s="169" t="s">
        <v>818</v>
      </c>
      <c r="F132" s="170" t="s">
        <v>819</v>
      </c>
      <c r="G132" s="171" t="s">
        <v>228</v>
      </c>
      <c r="H132" s="172">
        <v>1</v>
      </c>
      <c r="I132" s="173">
        <v>48.5</v>
      </c>
      <c r="J132" s="173">
        <f>ROUND(I132*H132,2)</f>
        <v>48.5</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156</v>
      </c>
      <c r="AY132" s="15" t="s">
        <v>149</v>
      </c>
      <c r="BE132" s="180">
        <f>IF(N132="základná",J132,0)</f>
        <v>0</v>
      </c>
      <c r="BF132" s="180">
        <f>IF(N132="znížená",J132,0)</f>
        <v>48.5</v>
      </c>
      <c r="BG132" s="180">
        <f>IF(N132="zákl. prenesená",J132,0)</f>
        <v>0</v>
      </c>
      <c r="BH132" s="180">
        <f>IF(N132="zníž. prenesená",J132,0)</f>
        <v>0</v>
      </c>
      <c r="BI132" s="180">
        <f>IF(N132="nulová",J132,0)</f>
        <v>0</v>
      </c>
      <c r="BJ132" s="15" t="s">
        <v>156</v>
      </c>
      <c r="BK132" s="180">
        <f>ROUND(I132*H132,2)</f>
        <v>48.5</v>
      </c>
      <c r="BL132" s="15" t="s">
        <v>155</v>
      </c>
      <c r="BM132" s="179" t="s">
        <v>229</v>
      </c>
    </row>
    <row r="133" s="2" customFormat="1" ht="16.5" customHeight="1">
      <c r="A133" s="28"/>
      <c r="B133" s="167"/>
      <c r="C133" s="168" t="s">
        <v>241</v>
      </c>
      <c r="D133" s="168" t="s">
        <v>151</v>
      </c>
      <c r="E133" s="169" t="s">
        <v>820</v>
      </c>
      <c r="F133" s="170" t="s">
        <v>821</v>
      </c>
      <c r="G133" s="171" t="s">
        <v>317</v>
      </c>
      <c r="H133" s="172">
        <v>32</v>
      </c>
      <c r="I133" s="173">
        <v>13.58</v>
      </c>
      <c r="J133" s="173">
        <f>ROUND(I133*H133,2)</f>
        <v>434.56</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156</v>
      </c>
      <c r="AY133" s="15" t="s">
        <v>149</v>
      </c>
      <c r="BE133" s="180">
        <f>IF(N133="základná",J133,0)</f>
        <v>0</v>
      </c>
      <c r="BF133" s="180">
        <f>IF(N133="znížená",J133,0)</f>
        <v>434.56</v>
      </c>
      <c r="BG133" s="180">
        <f>IF(N133="zákl. prenesená",J133,0)</f>
        <v>0</v>
      </c>
      <c r="BH133" s="180">
        <f>IF(N133="zníž. prenesená",J133,0)</f>
        <v>0</v>
      </c>
      <c r="BI133" s="180">
        <f>IF(N133="nulová",J133,0)</f>
        <v>0</v>
      </c>
      <c r="BJ133" s="15" t="s">
        <v>156</v>
      </c>
      <c r="BK133" s="180">
        <f>ROUND(I133*H133,2)</f>
        <v>434.56</v>
      </c>
      <c r="BL133" s="15" t="s">
        <v>155</v>
      </c>
      <c r="BM133" s="179" t="s">
        <v>244</v>
      </c>
    </row>
    <row r="134" s="2" customFormat="1" ht="16.5" customHeight="1">
      <c r="A134" s="28"/>
      <c r="B134" s="167"/>
      <c r="C134" s="168" t="s">
        <v>212</v>
      </c>
      <c r="D134" s="168" t="s">
        <v>151</v>
      </c>
      <c r="E134" s="169" t="s">
        <v>822</v>
      </c>
      <c r="F134" s="170" t="s">
        <v>823</v>
      </c>
      <c r="G134" s="171" t="s">
        <v>317</v>
      </c>
      <c r="H134" s="172">
        <v>8</v>
      </c>
      <c r="I134" s="173">
        <v>13.58</v>
      </c>
      <c r="J134" s="173">
        <f>ROUND(I134*H134,2)</f>
        <v>108.64</v>
      </c>
      <c r="K134" s="174"/>
      <c r="L134" s="29"/>
      <c r="M134" s="183" t="s">
        <v>1</v>
      </c>
      <c r="N134" s="184" t="s">
        <v>39</v>
      </c>
      <c r="O134" s="185">
        <v>0</v>
      </c>
      <c r="P134" s="185">
        <f>O134*H134</f>
        <v>0</v>
      </c>
      <c r="Q134" s="185">
        <v>0</v>
      </c>
      <c r="R134" s="185">
        <f>Q134*H134</f>
        <v>0</v>
      </c>
      <c r="S134" s="185">
        <v>0</v>
      </c>
      <c r="T134" s="186">
        <f>S134*H134</f>
        <v>0</v>
      </c>
      <c r="U134" s="28"/>
      <c r="V134" s="28"/>
      <c r="W134" s="28"/>
      <c r="X134" s="28"/>
      <c r="Y134" s="28"/>
      <c r="Z134" s="28"/>
      <c r="AA134" s="28"/>
      <c r="AB134" s="28"/>
      <c r="AC134" s="28"/>
      <c r="AD134" s="28"/>
      <c r="AE134" s="28"/>
      <c r="AR134" s="179" t="s">
        <v>155</v>
      </c>
      <c r="AT134" s="179" t="s">
        <v>151</v>
      </c>
      <c r="AU134" s="179" t="s">
        <v>156</v>
      </c>
      <c r="AY134" s="15" t="s">
        <v>149</v>
      </c>
      <c r="BE134" s="180">
        <f>IF(N134="základná",J134,0)</f>
        <v>0</v>
      </c>
      <c r="BF134" s="180">
        <f>IF(N134="znížená",J134,0)</f>
        <v>108.64</v>
      </c>
      <c r="BG134" s="180">
        <f>IF(N134="zákl. prenesená",J134,0)</f>
        <v>0</v>
      </c>
      <c r="BH134" s="180">
        <f>IF(N134="zníž. prenesená",J134,0)</f>
        <v>0</v>
      </c>
      <c r="BI134" s="180">
        <f>IF(N134="nulová",J134,0)</f>
        <v>0</v>
      </c>
      <c r="BJ134" s="15" t="s">
        <v>156</v>
      </c>
      <c r="BK134" s="180">
        <f>ROUND(I134*H134,2)</f>
        <v>108.64</v>
      </c>
      <c r="BL134" s="15" t="s">
        <v>155</v>
      </c>
      <c r="BM134" s="179" t="s">
        <v>249</v>
      </c>
    </row>
    <row r="135" s="2" customFormat="1" ht="6.96" customHeight="1">
      <c r="A135" s="28"/>
      <c r="B135" s="54"/>
      <c r="C135" s="55"/>
      <c r="D135" s="55"/>
      <c r="E135" s="55"/>
      <c r="F135" s="55"/>
      <c r="G135" s="55"/>
      <c r="H135" s="55"/>
      <c r="I135" s="55"/>
      <c r="J135" s="55"/>
      <c r="K135" s="55"/>
      <c r="L135" s="29"/>
      <c r="M135" s="28"/>
      <c r="O135" s="28"/>
      <c r="P135" s="28"/>
      <c r="Q135" s="28"/>
      <c r="R135" s="28"/>
      <c r="S135" s="28"/>
      <c r="T135" s="28"/>
      <c r="U135" s="28"/>
      <c r="V135" s="28"/>
      <c r="W135" s="28"/>
      <c r="X135" s="28"/>
      <c r="Y135" s="28"/>
      <c r="Z135" s="28"/>
      <c r="AA135" s="28"/>
      <c r="AB135" s="28"/>
      <c r="AC135" s="28"/>
      <c r="AD135" s="28"/>
      <c r="AE135" s="28"/>
    </row>
  </sheetData>
  <autoFilter ref="C117:K134"/>
  <mergeCells count="8">
    <mergeCell ref="E7:H7"/>
    <mergeCell ref="E9:H9"/>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100</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825</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ROUND(J120, 2)</f>
        <v>7024.7799999999997</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ROUND((SUM(BE120:BE155)),  2)</f>
        <v>0</v>
      </c>
      <c r="G33" s="123"/>
      <c r="H33" s="123"/>
      <c r="I33" s="124">
        <v>0.20000000000000001</v>
      </c>
      <c r="J33" s="122">
        <f>ROUND(((SUM(BE120:BE155))*I33),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ROUND((SUM(BF120:BF155)),  2)</f>
        <v>7024.7799999999997</v>
      </c>
      <c r="G34" s="28"/>
      <c r="H34" s="28"/>
      <c r="I34" s="126">
        <v>0.20000000000000001</v>
      </c>
      <c r="J34" s="125">
        <f>ROUND(((SUM(BF120:BF155))*I34),  2)</f>
        <v>1404.96</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ROUND((SUM(BG120:BG155)),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ROUND((SUM(BH120:BH155)),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ROUND((SUM(BI120:BI155)),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8429.7399999999998</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D1.7.3 - RH1</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J120</f>
        <v>7024.7799999999988</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127</v>
      </c>
      <c r="E97" s="140"/>
      <c r="F97" s="140"/>
      <c r="G97" s="140"/>
      <c r="H97" s="140"/>
      <c r="I97" s="140"/>
      <c r="J97" s="141">
        <f>J121</f>
        <v>4127.9099999999999</v>
      </c>
      <c r="K97" s="9"/>
      <c r="L97" s="138"/>
      <c r="S97" s="9"/>
      <c r="T97" s="9"/>
      <c r="U97" s="9"/>
      <c r="V97" s="9"/>
      <c r="W97" s="9"/>
      <c r="X97" s="9"/>
      <c r="Y97" s="9"/>
      <c r="Z97" s="9"/>
      <c r="AA97" s="9"/>
      <c r="AB97" s="9"/>
      <c r="AC97" s="9"/>
      <c r="AD97" s="9"/>
      <c r="AE97" s="9"/>
    </row>
    <row r="98" hidden="1" s="10" customFormat="1" ht="19.92" customHeight="1">
      <c r="A98" s="10"/>
      <c r="B98" s="142"/>
      <c r="C98" s="10"/>
      <c r="D98" s="143" t="s">
        <v>471</v>
      </c>
      <c r="E98" s="144"/>
      <c r="F98" s="144"/>
      <c r="G98" s="144"/>
      <c r="H98" s="144"/>
      <c r="I98" s="144"/>
      <c r="J98" s="145">
        <f>J122</f>
        <v>4127.9099999999999</v>
      </c>
      <c r="K98" s="10"/>
      <c r="L98" s="142"/>
      <c r="S98" s="10"/>
      <c r="T98" s="10"/>
      <c r="U98" s="10"/>
      <c r="V98" s="10"/>
      <c r="W98" s="10"/>
      <c r="X98" s="10"/>
      <c r="Y98" s="10"/>
      <c r="Z98" s="10"/>
      <c r="AA98" s="10"/>
      <c r="AB98" s="10"/>
      <c r="AC98" s="10"/>
      <c r="AD98" s="10"/>
      <c r="AE98" s="10"/>
    </row>
    <row r="99" hidden="1" s="9" customFormat="1" ht="24.96" customHeight="1">
      <c r="A99" s="9"/>
      <c r="B99" s="138"/>
      <c r="C99" s="9"/>
      <c r="D99" s="139" t="s">
        <v>127</v>
      </c>
      <c r="E99" s="140"/>
      <c r="F99" s="140"/>
      <c r="G99" s="140"/>
      <c r="H99" s="140"/>
      <c r="I99" s="140"/>
      <c r="J99" s="141">
        <f>J132</f>
        <v>2896.8699999999994</v>
      </c>
      <c r="K99" s="9"/>
      <c r="L99" s="138"/>
      <c r="S99" s="9"/>
      <c r="T99" s="9"/>
      <c r="U99" s="9"/>
      <c r="V99" s="9"/>
      <c r="W99" s="9"/>
      <c r="X99" s="9"/>
      <c r="Y99" s="9"/>
      <c r="Z99" s="9"/>
      <c r="AA99" s="9"/>
      <c r="AB99" s="9"/>
      <c r="AC99" s="9"/>
      <c r="AD99" s="9"/>
      <c r="AE99" s="9"/>
    </row>
    <row r="100" hidden="1" s="10" customFormat="1" ht="19.92" customHeight="1">
      <c r="A100" s="10"/>
      <c r="B100" s="142"/>
      <c r="C100" s="10"/>
      <c r="D100" s="143" t="s">
        <v>471</v>
      </c>
      <c r="E100" s="144"/>
      <c r="F100" s="144"/>
      <c r="G100" s="144"/>
      <c r="H100" s="144"/>
      <c r="I100" s="144"/>
      <c r="J100" s="145">
        <f>J133</f>
        <v>2896.8699999999994</v>
      </c>
      <c r="K100" s="10"/>
      <c r="L100" s="142"/>
      <c r="S100" s="10"/>
      <c r="T100" s="10"/>
      <c r="U100" s="10"/>
      <c r="V100" s="10"/>
      <c r="W100" s="10"/>
      <c r="X100" s="10"/>
      <c r="Y100" s="10"/>
      <c r="Z100" s="10"/>
      <c r="AA100" s="10"/>
      <c r="AB100" s="10"/>
      <c r="AC100" s="10"/>
      <c r="AD100" s="10"/>
      <c r="AE100" s="10"/>
    </row>
    <row r="101" hidden="1" s="2" customFormat="1" ht="21.84" customHeight="1">
      <c r="A101" s="28"/>
      <c r="B101" s="29"/>
      <c r="C101" s="28"/>
      <c r="D101" s="28"/>
      <c r="E101" s="28"/>
      <c r="F101" s="28"/>
      <c r="G101" s="28"/>
      <c r="H101" s="28"/>
      <c r="I101" s="28"/>
      <c r="J101" s="28"/>
      <c r="K101" s="28"/>
      <c r="L101" s="49"/>
      <c r="S101" s="28"/>
      <c r="T101" s="28"/>
      <c r="U101" s="28"/>
      <c r="V101" s="28"/>
      <c r="W101" s="28"/>
      <c r="X101" s="28"/>
      <c r="Y101" s="28"/>
      <c r="Z101" s="28"/>
      <c r="AA101" s="28"/>
      <c r="AB101" s="28"/>
      <c r="AC101" s="28"/>
      <c r="AD101" s="28"/>
      <c r="AE101" s="28"/>
    </row>
    <row r="102" hidden="1" s="2" customFormat="1" ht="6.96" customHeight="1">
      <c r="A102" s="28"/>
      <c r="B102" s="54"/>
      <c r="C102" s="55"/>
      <c r="D102" s="55"/>
      <c r="E102" s="55"/>
      <c r="F102" s="55"/>
      <c r="G102" s="55"/>
      <c r="H102" s="55"/>
      <c r="I102" s="55"/>
      <c r="J102" s="55"/>
      <c r="K102" s="55"/>
      <c r="L102" s="49"/>
      <c r="S102" s="28"/>
      <c r="T102" s="28"/>
      <c r="U102" s="28"/>
      <c r="V102" s="28"/>
      <c r="W102" s="28"/>
      <c r="X102" s="28"/>
      <c r="Y102" s="28"/>
      <c r="Z102" s="28"/>
      <c r="AA102" s="28"/>
      <c r="AB102" s="28"/>
      <c r="AC102" s="28"/>
      <c r="AD102" s="28"/>
      <c r="AE102" s="28"/>
    </row>
    <row r="103" hidden="1"/>
    <row r="104" hidden="1"/>
    <row r="105" hidden="1"/>
    <row r="106" s="2" customFormat="1" ht="6.96" customHeight="1">
      <c r="A106" s="28"/>
      <c r="B106" s="56"/>
      <c r="C106" s="57"/>
      <c r="D106" s="57"/>
      <c r="E106" s="57"/>
      <c r="F106" s="57"/>
      <c r="G106" s="57"/>
      <c r="H106" s="57"/>
      <c r="I106" s="57"/>
      <c r="J106" s="57"/>
      <c r="K106" s="57"/>
      <c r="L106" s="49"/>
      <c r="S106" s="28"/>
      <c r="T106" s="28"/>
      <c r="U106" s="28"/>
      <c r="V106" s="28"/>
      <c r="W106" s="28"/>
      <c r="X106" s="28"/>
      <c r="Y106" s="28"/>
      <c r="Z106" s="28"/>
      <c r="AA106" s="28"/>
      <c r="AB106" s="28"/>
      <c r="AC106" s="28"/>
      <c r="AD106" s="28"/>
      <c r="AE106" s="28"/>
    </row>
    <row r="107" s="2" customFormat="1" ht="24.96" customHeight="1">
      <c r="A107" s="28"/>
      <c r="B107" s="29"/>
      <c r="C107" s="19" t="s">
        <v>136</v>
      </c>
      <c r="D107" s="28"/>
      <c r="E107" s="28"/>
      <c r="F107" s="28"/>
      <c r="G107" s="28"/>
      <c r="H107" s="28"/>
      <c r="I107" s="28"/>
      <c r="J107" s="28"/>
      <c r="K107" s="28"/>
      <c r="L107" s="49"/>
      <c r="S107" s="28"/>
      <c r="T107" s="28"/>
      <c r="U107" s="28"/>
      <c r="V107" s="28"/>
      <c r="W107" s="28"/>
      <c r="X107" s="28"/>
      <c r="Y107" s="28"/>
      <c r="Z107" s="28"/>
      <c r="AA107" s="28"/>
      <c r="AB107" s="28"/>
      <c r="AC107" s="28"/>
      <c r="AD107" s="28"/>
      <c r="AE107" s="28"/>
    </row>
    <row r="108" s="2" customFormat="1" ht="6.96" customHeight="1">
      <c r="A108" s="28"/>
      <c r="B108" s="29"/>
      <c r="C108" s="28"/>
      <c r="D108" s="28"/>
      <c r="E108" s="28"/>
      <c r="F108" s="28"/>
      <c r="G108" s="28"/>
      <c r="H108" s="28"/>
      <c r="I108" s="28"/>
      <c r="J108" s="28"/>
      <c r="K108" s="28"/>
      <c r="L108" s="49"/>
      <c r="S108" s="28"/>
      <c r="T108" s="28"/>
      <c r="U108" s="28"/>
      <c r="V108" s="28"/>
      <c r="W108" s="28"/>
      <c r="X108" s="28"/>
      <c r="Y108" s="28"/>
      <c r="Z108" s="28"/>
      <c r="AA108" s="28"/>
      <c r="AB108" s="28"/>
      <c r="AC108" s="28"/>
      <c r="AD108" s="28"/>
      <c r="AE108" s="28"/>
    </row>
    <row r="109" s="2" customFormat="1" ht="12" customHeight="1">
      <c r="A109" s="28"/>
      <c r="B109" s="29"/>
      <c r="C109" s="25" t="s">
        <v>13</v>
      </c>
      <c r="D109" s="28"/>
      <c r="E109" s="28"/>
      <c r="F109" s="28"/>
      <c r="G109" s="28"/>
      <c r="H109" s="28"/>
      <c r="I109" s="28"/>
      <c r="J109" s="28"/>
      <c r="K109" s="28"/>
      <c r="L109" s="49"/>
      <c r="S109" s="28"/>
      <c r="T109" s="28"/>
      <c r="U109" s="28"/>
      <c r="V109" s="28"/>
      <c r="W109" s="28"/>
      <c r="X109" s="28"/>
      <c r="Y109" s="28"/>
      <c r="Z109" s="28"/>
      <c r="AA109" s="28"/>
      <c r="AB109" s="28"/>
      <c r="AC109" s="28"/>
      <c r="AD109" s="28"/>
      <c r="AE109" s="28"/>
    </row>
    <row r="110" s="2" customFormat="1" ht="16.5" customHeight="1">
      <c r="A110" s="28"/>
      <c r="B110" s="29"/>
      <c r="C110" s="28"/>
      <c r="D110" s="28"/>
      <c r="E110" s="116" t="str">
        <f>E7</f>
        <v>Dod.č.4_Modernizácia ZŠ P.Demitru_časť strecha</v>
      </c>
      <c r="F110" s="25"/>
      <c r="G110" s="25"/>
      <c r="H110" s="25"/>
      <c r="I110" s="28"/>
      <c r="J110" s="28"/>
      <c r="K110" s="28"/>
      <c r="L110" s="49"/>
      <c r="S110" s="28"/>
      <c r="T110" s="28"/>
      <c r="U110" s="28"/>
      <c r="V110" s="28"/>
      <c r="W110" s="28"/>
      <c r="X110" s="28"/>
      <c r="Y110" s="28"/>
      <c r="Z110" s="28"/>
      <c r="AA110" s="28"/>
      <c r="AB110" s="28"/>
      <c r="AC110" s="28"/>
      <c r="AD110" s="28"/>
      <c r="AE110" s="28"/>
    </row>
    <row r="111" s="2" customFormat="1" ht="12" customHeight="1">
      <c r="A111" s="28"/>
      <c r="B111" s="29"/>
      <c r="C111" s="25" t="s">
        <v>120</v>
      </c>
      <c r="D111" s="28"/>
      <c r="E111" s="28"/>
      <c r="F111" s="28"/>
      <c r="G111" s="28"/>
      <c r="H111" s="28"/>
      <c r="I111" s="28"/>
      <c r="J111" s="28"/>
      <c r="K111" s="28"/>
      <c r="L111" s="49"/>
      <c r="S111" s="28"/>
      <c r="T111" s="28"/>
      <c r="U111" s="28"/>
      <c r="V111" s="28"/>
      <c r="W111" s="28"/>
      <c r="X111" s="28"/>
      <c r="Y111" s="28"/>
      <c r="Z111" s="28"/>
      <c r="AA111" s="28"/>
      <c r="AB111" s="28"/>
      <c r="AC111" s="28"/>
      <c r="AD111" s="28"/>
      <c r="AE111" s="28"/>
    </row>
    <row r="112" s="2" customFormat="1" ht="16.5" customHeight="1">
      <c r="A112" s="28"/>
      <c r="B112" s="29"/>
      <c r="C112" s="28"/>
      <c r="D112" s="28"/>
      <c r="E112" s="61" t="str">
        <f>E9</f>
        <v>D1.7.3 - RH1</v>
      </c>
      <c r="F112" s="28"/>
      <c r="G112" s="28"/>
      <c r="H112" s="28"/>
      <c r="I112" s="28"/>
      <c r="J112" s="28"/>
      <c r="K112" s="28"/>
      <c r="L112" s="49"/>
      <c r="S112" s="28"/>
      <c r="T112" s="28"/>
      <c r="U112" s="28"/>
      <c r="V112" s="28"/>
      <c r="W112" s="28"/>
      <c r="X112" s="28"/>
      <c r="Y112" s="28"/>
      <c r="Z112" s="28"/>
      <c r="AA112" s="28"/>
      <c r="AB112" s="28"/>
      <c r="AC112" s="28"/>
      <c r="AD112" s="28"/>
      <c r="AE112" s="28"/>
    </row>
    <row r="113" s="2" customFormat="1" ht="6.96" customHeight="1">
      <c r="A113" s="28"/>
      <c r="B113" s="29"/>
      <c r="C113" s="28"/>
      <c r="D113" s="28"/>
      <c r="E113" s="28"/>
      <c r="F113" s="28"/>
      <c r="G113" s="28"/>
      <c r="H113" s="28"/>
      <c r="I113" s="28"/>
      <c r="J113" s="28"/>
      <c r="K113" s="28"/>
      <c r="L113" s="49"/>
      <c r="S113" s="28"/>
      <c r="T113" s="28"/>
      <c r="U113" s="28"/>
      <c r="V113" s="28"/>
      <c r="W113" s="28"/>
      <c r="X113" s="28"/>
      <c r="Y113" s="28"/>
      <c r="Z113" s="28"/>
      <c r="AA113" s="28"/>
      <c r="AB113" s="28"/>
      <c r="AC113" s="28"/>
      <c r="AD113" s="28"/>
      <c r="AE113" s="28"/>
    </row>
    <row r="114" s="2" customFormat="1" ht="12" customHeight="1">
      <c r="A114" s="28"/>
      <c r="B114" s="29"/>
      <c r="C114" s="25" t="s">
        <v>17</v>
      </c>
      <c r="D114" s="28"/>
      <c r="E114" s="28"/>
      <c r="F114" s="22" t="str">
        <f>F12</f>
        <v>Trenčín</v>
      </c>
      <c r="G114" s="28"/>
      <c r="H114" s="28"/>
      <c r="I114" s="25" t="s">
        <v>19</v>
      </c>
      <c r="J114" s="63" t="str">
        <f>IF(J12="","",J12)</f>
        <v>2. 12. 2022</v>
      </c>
      <c r="K114" s="28"/>
      <c r="L114" s="49"/>
      <c r="S114" s="28"/>
      <c r="T114" s="28"/>
      <c r="U114" s="28"/>
      <c r="V114" s="28"/>
      <c r="W114" s="28"/>
      <c r="X114" s="28"/>
      <c r="Y114" s="28"/>
      <c r="Z114" s="28"/>
      <c r="AA114" s="28"/>
      <c r="AB114" s="28"/>
      <c r="AC114" s="28"/>
      <c r="AD114" s="28"/>
      <c r="AE114" s="28"/>
    </row>
    <row r="115" s="2" customFormat="1" ht="6.96" customHeight="1">
      <c r="A115" s="28"/>
      <c r="B115" s="29"/>
      <c r="C115" s="28"/>
      <c r="D115" s="28"/>
      <c r="E115" s="28"/>
      <c r="F115" s="28"/>
      <c r="G115" s="28"/>
      <c r="H115" s="28"/>
      <c r="I115" s="28"/>
      <c r="J115" s="28"/>
      <c r="K115" s="28"/>
      <c r="L115" s="49"/>
      <c r="S115" s="28"/>
      <c r="T115" s="28"/>
      <c r="U115" s="28"/>
      <c r="V115" s="28"/>
      <c r="W115" s="28"/>
      <c r="X115" s="28"/>
      <c r="Y115" s="28"/>
      <c r="Z115" s="28"/>
      <c r="AA115" s="28"/>
      <c r="AB115" s="28"/>
      <c r="AC115" s="28"/>
      <c r="AD115" s="28"/>
      <c r="AE115" s="28"/>
    </row>
    <row r="116" s="2" customFormat="1" ht="54.45" customHeight="1">
      <c r="A116" s="28"/>
      <c r="B116" s="29"/>
      <c r="C116" s="25" t="s">
        <v>21</v>
      </c>
      <c r="D116" s="28"/>
      <c r="E116" s="28"/>
      <c r="F116" s="22" t="str">
        <f>E15</f>
        <v>Mesto Trenčín, Mierové námestie 2, 911 64 Trenčín</v>
      </c>
      <c r="G116" s="28"/>
      <c r="H116" s="28"/>
      <c r="I116" s="25" t="s">
        <v>27</v>
      </c>
      <c r="J116" s="26" t="str">
        <f>E21</f>
        <v>STAVOKOV PROJEKT s.r.o., Brnianska 10, 911 05 Tren</v>
      </c>
      <c r="K116" s="28"/>
      <c r="L116" s="49"/>
      <c r="S116" s="28"/>
      <c r="T116" s="28"/>
      <c r="U116" s="28"/>
      <c r="V116" s="28"/>
      <c r="W116" s="28"/>
      <c r="X116" s="28"/>
      <c r="Y116" s="28"/>
      <c r="Z116" s="28"/>
      <c r="AA116" s="28"/>
      <c r="AB116" s="28"/>
      <c r="AC116" s="28"/>
      <c r="AD116" s="28"/>
      <c r="AE116" s="28"/>
    </row>
    <row r="117" s="2" customFormat="1" ht="15.15" customHeight="1">
      <c r="A117" s="28"/>
      <c r="B117" s="29"/>
      <c r="C117" s="25" t="s">
        <v>25</v>
      </c>
      <c r="D117" s="28"/>
      <c r="E117" s="28"/>
      <c r="F117" s="22" t="str">
        <f>IF(E18="","",E18)</f>
        <v>Adifex a.s.</v>
      </c>
      <c r="G117" s="28"/>
      <c r="H117" s="28"/>
      <c r="I117" s="25" t="s">
        <v>30</v>
      </c>
      <c r="J117" s="26" t="str">
        <f>E24</f>
        <v xml:space="preserve"> </v>
      </c>
      <c r="K117" s="28"/>
      <c r="L117" s="49"/>
      <c r="S117" s="28"/>
      <c r="T117" s="28"/>
      <c r="U117" s="28"/>
      <c r="V117" s="28"/>
      <c r="W117" s="28"/>
      <c r="X117" s="28"/>
      <c r="Y117" s="28"/>
      <c r="Z117" s="28"/>
      <c r="AA117" s="28"/>
      <c r="AB117" s="28"/>
      <c r="AC117" s="28"/>
      <c r="AD117" s="28"/>
      <c r="AE117" s="28"/>
    </row>
    <row r="118" s="2" customFormat="1" ht="10.32" customHeight="1">
      <c r="A118" s="28"/>
      <c r="B118" s="29"/>
      <c r="C118" s="28"/>
      <c r="D118" s="28"/>
      <c r="E118" s="28"/>
      <c r="F118" s="28"/>
      <c r="G118" s="28"/>
      <c r="H118" s="28"/>
      <c r="I118" s="28"/>
      <c r="J118" s="28"/>
      <c r="K118" s="28"/>
      <c r="L118" s="49"/>
      <c r="S118" s="28"/>
      <c r="T118" s="28"/>
      <c r="U118" s="28"/>
      <c r="V118" s="28"/>
      <c r="W118" s="28"/>
      <c r="X118" s="28"/>
      <c r="Y118" s="28"/>
      <c r="Z118" s="28"/>
      <c r="AA118" s="28"/>
      <c r="AB118" s="28"/>
      <c r="AC118" s="28"/>
      <c r="AD118" s="28"/>
      <c r="AE118" s="28"/>
    </row>
    <row r="119" s="11" customFormat="1" ht="29.28" customHeight="1">
      <c r="A119" s="146"/>
      <c r="B119" s="147"/>
      <c r="C119" s="148" t="s">
        <v>137</v>
      </c>
      <c r="D119" s="149" t="s">
        <v>58</v>
      </c>
      <c r="E119" s="149" t="s">
        <v>54</v>
      </c>
      <c r="F119" s="149" t="s">
        <v>55</v>
      </c>
      <c r="G119" s="149" t="s">
        <v>138</v>
      </c>
      <c r="H119" s="149" t="s">
        <v>139</v>
      </c>
      <c r="I119" s="149" t="s">
        <v>140</v>
      </c>
      <c r="J119" s="150" t="s">
        <v>124</v>
      </c>
      <c r="K119" s="151" t="s">
        <v>141</v>
      </c>
      <c r="L119" s="152"/>
      <c r="M119" s="80" t="s">
        <v>1</v>
      </c>
      <c r="N119" s="81" t="s">
        <v>37</v>
      </c>
      <c r="O119" s="81" t="s">
        <v>142</v>
      </c>
      <c r="P119" s="81" t="s">
        <v>143</v>
      </c>
      <c r="Q119" s="81" t="s">
        <v>144</v>
      </c>
      <c r="R119" s="81" t="s">
        <v>145</v>
      </c>
      <c r="S119" s="81" t="s">
        <v>146</v>
      </c>
      <c r="T119" s="82" t="s">
        <v>147</v>
      </c>
      <c r="U119" s="146"/>
      <c r="V119" s="146"/>
      <c r="W119" s="146"/>
      <c r="X119" s="146"/>
      <c r="Y119" s="146"/>
      <c r="Z119" s="146"/>
      <c r="AA119" s="146"/>
      <c r="AB119" s="146"/>
      <c r="AC119" s="146"/>
      <c r="AD119" s="146"/>
      <c r="AE119" s="146"/>
    </row>
    <row r="120" s="2" customFormat="1" ht="22.8" customHeight="1">
      <c r="A120" s="28"/>
      <c r="B120" s="29"/>
      <c r="C120" s="87" t="s">
        <v>125</v>
      </c>
      <c r="D120" s="28"/>
      <c r="E120" s="28"/>
      <c r="F120" s="28"/>
      <c r="G120" s="28"/>
      <c r="H120" s="28"/>
      <c r="I120" s="28"/>
      <c r="J120" s="153">
        <f>BK120</f>
        <v>7024.7799999999988</v>
      </c>
      <c r="K120" s="28"/>
      <c r="L120" s="29"/>
      <c r="M120" s="83"/>
      <c r="N120" s="67"/>
      <c r="O120" s="84"/>
      <c r="P120" s="154">
        <f>P121+P132</f>
        <v>0</v>
      </c>
      <c r="Q120" s="84"/>
      <c r="R120" s="154">
        <f>R121+R132</f>
        <v>0</v>
      </c>
      <c r="S120" s="84"/>
      <c r="T120" s="155">
        <f>T121+T132</f>
        <v>0</v>
      </c>
      <c r="U120" s="28"/>
      <c r="V120" s="28"/>
      <c r="W120" s="28"/>
      <c r="X120" s="28"/>
      <c r="Y120" s="28"/>
      <c r="Z120" s="28"/>
      <c r="AA120" s="28"/>
      <c r="AB120" s="28"/>
      <c r="AC120" s="28"/>
      <c r="AD120" s="28"/>
      <c r="AE120" s="28"/>
      <c r="AT120" s="15" t="s">
        <v>72</v>
      </c>
      <c r="AU120" s="15" t="s">
        <v>126</v>
      </c>
      <c r="BK120" s="156">
        <f>BK121+BK132</f>
        <v>7024.7799999999988</v>
      </c>
    </row>
    <row r="121" s="12" customFormat="1" ht="25.92" customHeight="1">
      <c r="A121" s="12"/>
      <c r="B121" s="157"/>
      <c r="C121" s="12"/>
      <c r="D121" s="158" t="s">
        <v>72</v>
      </c>
      <c r="E121" s="159" t="s">
        <v>148</v>
      </c>
      <c r="F121" s="159" t="s">
        <v>1</v>
      </c>
      <c r="G121" s="12"/>
      <c r="H121" s="12"/>
      <c r="I121" s="12"/>
      <c r="J121" s="160">
        <f>BK121</f>
        <v>4127.9099999999999</v>
      </c>
      <c r="K121" s="12"/>
      <c r="L121" s="157"/>
      <c r="M121" s="161"/>
      <c r="N121" s="162"/>
      <c r="O121" s="162"/>
      <c r="P121" s="163">
        <f>P122</f>
        <v>0</v>
      </c>
      <c r="Q121" s="162"/>
      <c r="R121" s="163">
        <f>R122</f>
        <v>0</v>
      </c>
      <c r="S121" s="162"/>
      <c r="T121" s="164">
        <f>T122</f>
        <v>0</v>
      </c>
      <c r="U121" s="12"/>
      <c r="V121" s="12"/>
      <c r="W121" s="12"/>
      <c r="X121" s="12"/>
      <c r="Y121" s="12"/>
      <c r="Z121" s="12"/>
      <c r="AA121" s="12"/>
      <c r="AB121" s="12"/>
      <c r="AC121" s="12"/>
      <c r="AD121" s="12"/>
      <c r="AE121" s="12"/>
      <c r="AR121" s="158" t="s">
        <v>81</v>
      </c>
      <c r="AT121" s="165" t="s">
        <v>72</v>
      </c>
      <c r="AU121" s="165" t="s">
        <v>73</v>
      </c>
      <c r="AY121" s="158" t="s">
        <v>149</v>
      </c>
      <c r="BK121" s="166">
        <f>BK122</f>
        <v>4127.9099999999999</v>
      </c>
    </row>
    <row r="122" s="12" customFormat="1" ht="22.8" customHeight="1">
      <c r="A122" s="12"/>
      <c r="B122" s="157"/>
      <c r="C122" s="12"/>
      <c r="D122" s="158" t="s">
        <v>72</v>
      </c>
      <c r="E122" s="181" t="s">
        <v>148</v>
      </c>
      <c r="F122" s="181" t="s">
        <v>1</v>
      </c>
      <c r="G122" s="12"/>
      <c r="H122" s="12"/>
      <c r="I122" s="12"/>
      <c r="J122" s="182">
        <f>BK122</f>
        <v>4127.9099999999999</v>
      </c>
      <c r="K122" s="12"/>
      <c r="L122" s="157"/>
      <c r="M122" s="161"/>
      <c r="N122" s="162"/>
      <c r="O122" s="162"/>
      <c r="P122" s="163">
        <f>SUM(P123:P131)</f>
        <v>0</v>
      </c>
      <c r="Q122" s="162"/>
      <c r="R122" s="163">
        <f>SUM(R123:R131)</f>
        <v>0</v>
      </c>
      <c r="S122" s="162"/>
      <c r="T122" s="164">
        <f>SUM(T123:T131)</f>
        <v>0</v>
      </c>
      <c r="U122" s="12"/>
      <c r="V122" s="12"/>
      <c r="W122" s="12"/>
      <c r="X122" s="12"/>
      <c r="Y122" s="12"/>
      <c r="Z122" s="12"/>
      <c r="AA122" s="12"/>
      <c r="AB122" s="12"/>
      <c r="AC122" s="12"/>
      <c r="AD122" s="12"/>
      <c r="AE122" s="12"/>
      <c r="AR122" s="158" t="s">
        <v>81</v>
      </c>
      <c r="AT122" s="165" t="s">
        <v>72</v>
      </c>
      <c r="AU122" s="165" t="s">
        <v>81</v>
      </c>
      <c r="AY122" s="158" t="s">
        <v>149</v>
      </c>
      <c r="BK122" s="166">
        <f>SUM(BK123:BK131)</f>
        <v>4127.9099999999999</v>
      </c>
    </row>
    <row r="123" s="2" customFormat="1" ht="24.15" customHeight="1">
      <c r="A123" s="28"/>
      <c r="B123" s="167"/>
      <c r="C123" s="168" t="s">
        <v>81</v>
      </c>
      <c r="D123" s="168" t="s">
        <v>151</v>
      </c>
      <c r="E123" s="169" t="s">
        <v>826</v>
      </c>
      <c r="F123" s="170" t="s">
        <v>827</v>
      </c>
      <c r="G123" s="171" t="s">
        <v>368</v>
      </c>
      <c r="H123" s="172">
        <v>2</v>
      </c>
      <c r="I123" s="173">
        <v>853.60000000000002</v>
      </c>
      <c r="J123" s="173">
        <f>ROUND(I123*H123,2)</f>
        <v>1707.2000000000001</v>
      </c>
      <c r="K123" s="174"/>
      <c r="L123" s="29"/>
      <c r="M123" s="175" t="s">
        <v>1</v>
      </c>
      <c r="N123" s="176" t="s">
        <v>39</v>
      </c>
      <c r="O123" s="177">
        <v>0</v>
      </c>
      <c r="P123" s="177">
        <f>O123*H123</f>
        <v>0</v>
      </c>
      <c r="Q123" s="177">
        <v>0</v>
      </c>
      <c r="R123" s="177">
        <f>Q123*H123</f>
        <v>0</v>
      </c>
      <c r="S123" s="177">
        <v>0</v>
      </c>
      <c r="T123" s="178">
        <f>S123*H123</f>
        <v>0</v>
      </c>
      <c r="U123" s="28"/>
      <c r="V123" s="28"/>
      <c r="W123" s="28"/>
      <c r="X123" s="28"/>
      <c r="Y123" s="28"/>
      <c r="Z123" s="28"/>
      <c r="AA123" s="28"/>
      <c r="AB123" s="28"/>
      <c r="AC123" s="28"/>
      <c r="AD123" s="28"/>
      <c r="AE123" s="28"/>
      <c r="AR123" s="179" t="s">
        <v>155</v>
      </c>
      <c r="AT123" s="179" t="s">
        <v>151</v>
      </c>
      <c r="AU123" s="179" t="s">
        <v>156</v>
      </c>
      <c r="AY123" s="15" t="s">
        <v>149</v>
      </c>
      <c r="BE123" s="180">
        <f>IF(N123="základná",J123,0)</f>
        <v>0</v>
      </c>
      <c r="BF123" s="180">
        <f>IF(N123="znížená",J123,0)</f>
        <v>1707.2000000000001</v>
      </c>
      <c r="BG123" s="180">
        <f>IF(N123="zákl. prenesená",J123,0)</f>
        <v>0</v>
      </c>
      <c r="BH123" s="180">
        <f>IF(N123="zníž. prenesená",J123,0)</f>
        <v>0</v>
      </c>
      <c r="BI123" s="180">
        <f>IF(N123="nulová",J123,0)</f>
        <v>0</v>
      </c>
      <c r="BJ123" s="15" t="s">
        <v>156</v>
      </c>
      <c r="BK123" s="180">
        <f>ROUND(I123*H123,2)</f>
        <v>1707.2000000000001</v>
      </c>
      <c r="BL123" s="15" t="s">
        <v>155</v>
      </c>
      <c r="BM123" s="179" t="s">
        <v>156</v>
      </c>
    </row>
    <row r="124" s="2" customFormat="1" ht="16.5" customHeight="1">
      <c r="A124" s="28"/>
      <c r="B124" s="167"/>
      <c r="C124" s="168" t="s">
        <v>156</v>
      </c>
      <c r="D124" s="168" t="s">
        <v>151</v>
      </c>
      <c r="E124" s="169" t="s">
        <v>828</v>
      </c>
      <c r="F124" s="170" t="s">
        <v>829</v>
      </c>
      <c r="G124" s="171" t="s">
        <v>154</v>
      </c>
      <c r="H124" s="172">
        <v>3.2000000000000002</v>
      </c>
      <c r="I124" s="173">
        <v>43.649999999999999</v>
      </c>
      <c r="J124" s="173">
        <f>ROUND(I124*H124,2)</f>
        <v>139.68000000000001</v>
      </c>
      <c r="K124" s="174"/>
      <c r="L124" s="29"/>
      <c r="M124" s="175" t="s">
        <v>1</v>
      </c>
      <c r="N124" s="176" t="s">
        <v>39</v>
      </c>
      <c r="O124" s="177">
        <v>0</v>
      </c>
      <c r="P124" s="177">
        <f>O124*H124</f>
        <v>0</v>
      </c>
      <c r="Q124" s="177">
        <v>0</v>
      </c>
      <c r="R124" s="177">
        <f>Q124*H124</f>
        <v>0</v>
      </c>
      <c r="S124" s="177">
        <v>0</v>
      </c>
      <c r="T124" s="178">
        <f>S124*H124</f>
        <v>0</v>
      </c>
      <c r="U124" s="28"/>
      <c r="V124" s="28"/>
      <c r="W124" s="28"/>
      <c r="X124" s="28"/>
      <c r="Y124" s="28"/>
      <c r="Z124" s="28"/>
      <c r="AA124" s="28"/>
      <c r="AB124" s="28"/>
      <c r="AC124" s="28"/>
      <c r="AD124" s="28"/>
      <c r="AE124" s="28"/>
      <c r="AR124" s="179" t="s">
        <v>155</v>
      </c>
      <c r="AT124" s="179" t="s">
        <v>151</v>
      </c>
      <c r="AU124" s="179" t="s">
        <v>156</v>
      </c>
      <c r="AY124" s="15" t="s">
        <v>149</v>
      </c>
      <c r="BE124" s="180">
        <f>IF(N124="základná",J124,0)</f>
        <v>0</v>
      </c>
      <c r="BF124" s="180">
        <f>IF(N124="znížená",J124,0)</f>
        <v>139.68000000000001</v>
      </c>
      <c r="BG124" s="180">
        <f>IF(N124="zákl. prenesená",J124,0)</f>
        <v>0</v>
      </c>
      <c r="BH124" s="180">
        <f>IF(N124="zníž. prenesená",J124,0)</f>
        <v>0</v>
      </c>
      <c r="BI124" s="180">
        <f>IF(N124="nulová",J124,0)</f>
        <v>0</v>
      </c>
      <c r="BJ124" s="15" t="s">
        <v>156</v>
      </c>
      <c r="BK124" s="180">
        <f>ROUND(I124*H124,2)</f>
        <v>139.68000000000001</v>
      </c>
      <c r="BL124" s="15" t="s">
        <v>155</v>
      </c>
      <c r="BM124" s="179" t="s">
        <v>155</v>
      </c>
    </row>
    <row r="125" s="2" customFormat="1" ht="16.5" customHeight="1">
      <c r="A125" s="28"/>
      <c r="B125" s="167"/>
      <c r="C125" s="168" t="s">
        <v>194</v>
      </c>
      <c r="D125" s="168" t="s">
        <v>151</v>
      </c>
      <c r="E125" s="169" t="s">
        <v>830</v>
      </c>
      <c r="F125" s="170" t="s">
        <v>831</v>
      </c>
      <c r="G125" s="171" t="s">
        <v>368</v>
      </c>
      <c r="H125" s="172">
        <v>5</v>
      </c>
      <c r="I125" s="173">
        <v>0.19</v>
      </c>
      <c r="J125" s="173">
        <f>ROUND(I125*H125,2)</f>
        <v>0.94999999999999996</v>
      </c>
      <c r="K125" s="174"/>
      <c r="L125" s="29"/>
      <c r="M125" s="175" t="s">
        <v>1</v>
      </c>
      <c r="N125" s="176" t="s">
        <v>39</v>
      </c>
      <c r="O125" s="177">
        <v>0</v>
      </c>
      <c r="P125" s="177">
        <f>O125*H125</f>
        <v>0</v>
      </c>
      <c r="Q125" s="177">
        <v>0</v>
      </c>
      <c r="R125" s="177">
        <f>Q125*H125</f>
        <v>0</v>
      </c>
      <c r="S125" s="177">
        <v>0</v>
      </c>
      <c r="T125" s="178">
        <f>S125*H125</f>
        <v>0</v>
      </c>
      <c r="U125" s="28"/>
      <c r="V125" s="28"/>
      <c r="W125" s="28"/>
      <c r="X125" s="28"/>
      <c r="Y125" s="28"/>
      <c r="Z125" s="28"/>
      <c r="AA125" s="28"/>
      <c r="AB125" s="28"/>
      <c r="AC125" s="28"/>
      <c r="AD125" s="28"/>
      <c r="AE125" s="28"/>
      <c r="AR125" s="179" t="s">
        <v>155</v>
      </c>
      <c r="AT125" s="179" t="s">
        <v>151</v>
      </c>
      <c r="AU125" s="179" t="s">
        <v>156</v>
      </c>
      <c r="AY125" s="15" t="s">
        <v>149</v>
      </c>
      <c r="BE125" s="180">
        <f>IF(N125="základná",J125,0)</f>
        <v>0</v>
      </c>
      <c r="BF125" s="180">
        <f>IF(N125="znížená",J125,0)</f>
        <v>0.94999999999999996</v>
      </c>
      <c r="BG125" s="180">
        <f>IF(N125="zákl. prenesená",J125,0)</f>
        <v>0</v>
      </c>
      <c r="BH125" s="180">
        <f>IF(N125="zníž. prenesená",J125,0)</f>
        <v>0</v>
      </c>
      <c r="BI125" s="180">
        <f>IF(N125="nulová",J125,0)</f>
        <v>0</v>
      </c>
      <c r="BJ125" s="15" t="s">
        <v>156</v>
      </c>
      <c r="BK125" s="180">
        <f>ROUND(I125*H125,2)</f>
        <v>0.94999999999999996</v>
      </c>
      <c r="BL125" s="15" t="s">
        <v>155</v>
      </c>
      <c r="BM125" s="179" t="s">
        <v>198</v>
      </c>
    </row>
    <row r="126" s="2" customFormat="1" ht="16.5" customHeight="1">
      <c r="A126" s="28"/>
      <c r="B126" s="167"/>
      <c r="C126" s="168" t="s">
        <v>155</v>
      </c>
      <c r="D126" s="168" t="s">
        <v>151</v>
      </c>
      <c r="E126" s="169" t="s">
        <v>832</v>
      </c>
      <c r="F126" s="170" t="s">
        <v>833</v>
      </c>
      <c r="G126" s="171" t="s">
        <v>368</v>
      </c>
      <c r="H126" s="172">
        <v>6</v>
      </c>
      <c r="I126" s="173">
        <v>22.989999999999998</v>
      </c>
      <c r="J126" s="173">
        <f>ROUND(I126*H126,2)</f>
        <v>137.94</v>
      </c>
      <c r="K126" s="174"/>
      <c r="L126" s="29"/>
      <c r="M126" s="175" t="s">
        <v>1</v>
      </c>
      <c r="N126" s="176" t="s">
        <v>39</v>
      </c>
      <c r="O126" s="177">
        <v>0</v>
      </c>
      <c r="P126" s="177">
        <f>O126*H126</f>
        <v>0</v>
      </c>
      <c r="Q126" s="177">
        <v>0</v>
      </c>
      <c r="R126" s="177">
        <f>Q126*H126</f>
        <v>0</v>
      </c>
      <c r="S126" s="177">
        <v>0</v>
      </c>
      <c r="T126" s="178">
        <f>S126*H126</f>
        <v>0</v>
      </c>
      <c r="U126" s="28"/>
      <c r="V126" s="28"/>
      <c r="W126" s="28"/>
      <c r="X126" s="28"/>
      <c r="Y126" s="28"/>
      <c r="Z126" s="28"/>
      <c r="AA126" s="28"/>
      <c r="AB126" s="28"/>
      <c r="AC126" s="28"/>
      <c r="AD126" s="28"/>
      <c r="AE126" s="28"/>
      <c r="AR126" s="179" t="s">
        <v>155</v>
      </c>
      <c r="AT126" s="179" t="s">
        <v>151</v>
      </c>
      <c r="AU126" s="179" t="s">
        <v>156</v>
      </c>
      <c r="AY126" s="15" t="s">
        <v>149</v>
      </c>
      <c r="BE126" s="180">
        <f>IF(N126="základná",J126,0)</f>
        <v>0</v>
      </c>
      <c r="BF126" s="180">
        <f>IF(N126="znížená",J126,0)</f>
        <v>137.94</v>
      </c>
      <c r="BG126" s="180">
        <f>IF(N126="zákl. prenesená",J126,0)</f>
        <v>0</v>
      </c>
      <c r="BH126" s="180">
        <f>IF(N126="zníž. prenesená",J126,0)</f>
        <v>0</v>
      </c>
      <c r="BI126" s="180">
        <f>IF(N126="nulová",J126,0)</f>
        <v>0</v>
      </c>
      <c r="BJ126" s="15" t="s">
        <v>156</v>
      </c>
      <c r="BK126" s="180">
        <f>ROUND(I126*H126,2)</f>
        <v>137.94</v>
      </c>
      <c r="BL126" s="15" t="s">
        <v>155</v>
      </c>
      <c r="BM126" s="179" t="s">
        <v>201</v>
      </c>
    </row>
    <row r="127" s="2" customFormat="1" ht="16.5" customHeight="1">
      <c r="A127" s="28"/>
      <c r="B127" s="167"/>
      <c r="C127" s="168" t="s">
        <v>202</v>
      </c>
      <c r="D127" s="168" t="s">
        <v>151</v>
      </c>
      <c r="E127" s="169" t="s">
        <v>834</v>
      </c>
      <c r="F127" s="170" t="s">
        <v>835</v>
      </c>
      <c r="G127" s="171" t="s">
        <v>368</v>
      </c>
      <c r="H127" s="172">
        <v>4</v>
      </c>
      <c r="I127" s="173">
        <v>9.3100000000000005</v>
      </c>
      <c r="J127" s="173">
        <f>ROUND(I127*H127,2)</f>
        <v>37.240000000000002</v>
      </c>
      <c r="K127" s="174"/>
      <c r="L127" s="29"/>
      <c r="M127" s="175" t="s">
        <v>1</v>
      </c>
      <c r="N127" s="176" t="s">
        <v>39</v>
      </c>
      <c r="O127" s="177">
        <v>0</v>
      </c>
      <c r="P127" s="177">
        <f>O127*H127</f>
        <v>0</v>
      </c>
      <c r="Q127" s="177">
        <v>0</v>
      </c>
      <c r="R127" s="177">
        <f>Q127*H127</f>
        <v>0</v>
      </c>
      <c r="S127" s="177">
        <v>0</v>
      </c>
      <c r="T127" s="178">
        <f>S127*H127</f>
        <v>0</v>
      </c>
      <c r="U127" s="28"/>
      <c r="V127" s="28"/>
      <c r="W127" s="28"/>
      <c r="X127" s="28"/>
      <c r="Y127" s="28"/>
      <c r="Z127" s="28"/>
      <c r="AA127" s="28"/>
      <c r="AB127" s="28"/>
      <c r="AC127" s="28"/>
      <c r="AD127" s="28"/>
      <c r="AE127" s="28"/>
      <c r="AR127" s="179" t="s">
        <v>155</v>
      </c>
      <c r="AT127" s="179" t="s">
        <v>151</v>
      </c>
      <c r="AU127" s="179" t="s">
        <v>156</v>
      </c>
      <c r="AY127" s="15" t="s">
        <v>149</v>
      </c>
      <c r="BE127" s="180">
        <f>IF(N127="základná",J127,0)</f>
        <v>0</v>
      </c>
      <c r="BF127" s="180">
        <f>IF(N127="znížená",J127,0)</f>
        <v>37.240000000000002</v>
      </c>
      <c r="BG127" s="180">
        <f>IF(N127="zákl. prenesená",J127,0)</f>
        <v>0</v>
      </c>
      <c r="BH127" s="180">
        <f>IF(N127="zníž. prenesená",J127,0)</f>
        <v>0</v>
      </c>
      <c r="BI127" s="180">
        <f>IF(N127="nulová",J127,0)</f>
        <v>0</v>
      </c>
      <c r="BJ127" s="15" t="s">
        <v>156</v>
      </c>
      <c r="BK127" s="180">
        <f>ROUND(I127*H127,2)</f>
        <v>37.240000000000002</v>
      </c>
      <c r="BL127" s="15" t="s">
        <v>155</v>
      </c>
      <c r="BM127" s="179" t="s">
        <v>205</v>
      </c>
    </row>
    <row r="128" s="2" customFormat="1" ht="16.5" customHeight="1">
      <c r="A128" s="28"/>
      <c r="B128" s="167"/>
      <c r="C128" s="168" t="s">
        <v>198</v>
      </c>
      <c r="D128" s="168" t="s">
        <v>151</v>
      </c>
      <c r="E128" s="169" t="s">
        <v>836</v>
      </c>
      <c r="F128" s="170" t="s">
        <v>837</v>
      </c>
      <c r="G128" s="171" t="s">
        <v>228</v>
      </c>
      <c r="H128" s="172">
        <v>1</v>
      </c>
      <c r="I128" s="173">
        <v>436.5</v>
      </c>
      <c r="J128" s="173">
        <f>ROUND(I128*H128,2)</f>
        <v>436.5</v>
      </c>
      <c r="K128" s="174"/>
      <c r="L128" s="29"/>
      <c r="M128" s="175" t="s">
        <v>1</v>
      </c>
      <c r="N128" s="176" t="s">
        <v>39</v>
      </c>
      <c r="O128" s="177">
        <v>0</v>
      </c>
      <c r="P128" s="177">
        <f>O128*H128</f>
        <v>0</v>
      </c>
      <c r="Q128" s="177">
        <v>0</v>
      </c>
      <c r="R128" s="177">
        <f>Q128*H128</f>
        <v>0</v>
      </c>
      <c r="S128" s="177">
        <v>0</v>
      </c>
      <c r="T128" s="178">
        <f>S128*H128</f>
        <v>0</v>
      </c>
      <c r="U128" s="28"/>
      <c r="V128" s="28"/>
      <c r="W128" s="28"/>
      <c r="X128" s="28"/>
      <c r="Y128" s="28"/>
      <c r="Z128" s="28"/>
      <c r="AA128" s="28"/>
      <c r="AB128" s="28"/>
      <c r="AC128" s="28"/>
      <c r="AD128" s="28"/>
      <c r="AE128" s="28"/>
      <c r="AR128" s="179" t="s">
        <v>155</v>
      </c>
      <c r="AT128" s="179" t="s">
        <v>151</v>
      </c>
      <c r="AU128" s="179" t="s">
        <v>156</v>
      </c>
      <c r="AY128" s="15" t="s">
        <v>149</v>
      </c>
      <c r="BE128" s="180">
        <f>IF(N128="základná",J128,0)</f>
        <v>0</v>
      </c>
      <c r="BF128" s="180">
        <f>IF(N128="znížená",J128,0)</f>
        <v>436.5</v>
      </c>
      <c r="BG128" s="180">
        <f>IF(N128="zákl. prenesená",J128,0)</f>
        <v>0</v>
      </c>
      <c r="BH128" s="180">
        <f>IF(N128="zníž. prenesená",J128,0)</f>
        <v>0</v>
      </c>
      <c r="BI128" s="180">
        <f>IF(N128="nulová",J128,0)</f>
        <v>0</v>
      </c>
      <c r="BJ128" s="15" t="s">
        <v>156</v>
      </c>
      <c r="BK128" s="180">
        <f>ROUND(I128*H128,2)</f>
        <v>436.5</v>
      </c>
      <c r="BL128" s="15" t="s">
        <v>155</v>
      </c>
      <c r="BM128" s="179" t="s">
        <v>208</v>
      </c>
    </row>
    <row r="129" s="2" customFormat="1" ht="16.5" customHeight="1">
      <c r="A129" s="28"/>
      <c r="B129" s="167"/>
      <c r="C129" s="168" t="s">
        <v>209</v>
      </c>
      <c r="D129" s="168" t="s">
        <v>151</v>
      </c>
      <c r="E129" s="169" t="s">
        <v>838</v>
      </c>
      <c r="F129" s="170" t="s">
        <v>819</v>
      </c>
      <c r="G129" s="171" t="s">
        <v>228</v>
      </c>
      <c r="H129" s="172">
        <v>1</v>
      </c>
      <c r="I129" s="173">
        <v>582</v>
      </c>
      <c r="J129" s="173">
        <f>ROUND(I129*H129,2)</f>
        <v>582</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156</v>
      </c>
      <c r="AY129" s="15" t="s">
        <v>149</v>
      </c>
      <c r="BE129" s="180">
        <f>IF(N129="základná",J129,0)</f>
        <v>0</v>
      </c>
      <c r="BF129" s="180">
        <f>IF(N129="znížená",J129,0)</f>
        <v>582</v>
      </c>
      <c r="BG129" s="180">
        <f>IF(N129="zákl. prenesená",J129,0)</f>
        <v>0</v>
      </c>
      <c r="BH129" s="180">
        <f>IF(N129="zníž. prenesená",J129,0)</f>
        <v>0</v>
      </c>
      <c r="BI129" s="180">
        <f>IF(N129="nulová",J129,0)</f>
        <v>0</v>
      </c>
      <c r="BJ129" s="15" t="s">
        <v>156</v>
      </c>
      <c r="BK129" s="180">
        <f>ROUND(I129*H129,2)</f>
        <v>582</v>
      </c>
      <c r="BL129" s="15" t="s">
        <v>155</v>
      </c>
      <c r="BM129" s="179" t="s">
        <v>212</v>
      </c>
    </row>
    <row r="130" s="2" customFormat="1" ht="16.5" customHeight="1">
      <c r="A130" s="28"/>
      <c r="B130" s="167"/>
      <c r="C130" s="168" t="s">
        <v>201</v>
      </c>
      <c r="D130" s="168" t="s">
        <v>151</v>
      </c>
      <c r="E130" s="169" t="s">
        <v>839</v>
      </c>
      <c r="F130" s="170" t="s">
        <v>821</v>
      </c>
      <c r="G130" s="171" t="s">
        <v>317</v>
      </c>
      <c r="H130" s="172">
        <v>68</v>
      </c>
      <c r="I130" s="173">
        <v>13.58</v>
      </c>
      <c r="J130" s="173">
        <f>ROUND(I130*H130,2)</f>
        <v>923.44000000000005</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156</v>
      </c>
      <c r="AY130" s="15" t="s">
        <v>149</v>
      </c>
      <c r="BE130" s="180">
        <f>IF(N130="základná",J130,0)</f>
        <v>0</v>
      </c>
      <c r="BF130" s="180">
        <f>IF(N130="znížená",J130,0)</f>
        <v>923.44000000000005</v>
      </c>
      <c r="BG130" s="180">
        <f>IF(N130="zákl. prenesená",J130,0)</f>
        <v>0</v>
      </c>
      <c r="BH130" s="180">
        <f>IF(N130="zníž. prenesená",J130,0)</f>
        <v>0</v>
      </c>
      <c r="BI130" s="180">
        <f>IF(N130="nulová",J130,0)</f>
        <v>0</v>
      </c>
      <c r="BJ130" s="15" t="s">
        <v>156</v>
      </c>
      <c r="BK130" s="180">
        <f>ROUND(I130*H130,2)</f>
        <v>923.44000000000005</v>
      </c>
      <c r="BL130" s="15" t="s">
        <v>155</v>
      </c>
      <c r="BM130" s="179" t="s">
        <v>215</v>
      </c>
    </row>
    <row r="131" s="2" customFormat="1" ht="16.5" customHeight="1">
      <c r="A131" s="28"/>
      <c r="B131" s="167"/>
      <c r="C131" s="168" t="s">
        <v>216</v>
      </c>
      <c r="D131" s="168" t="s">
        <v>151</v>
      </c>
      <c r="E131" s="169" t="s">
        <v>840</v>
      </c>
      <c r="F131" s="170" t="s">
        <v>823</v>
      </c>
      <c r="G131" s="171" t="s">
        <v>317</v>
      </c>
      <c r="H131" s="172">
        <v>12</v>
      </c>
      <c r="I131" s="173">
        <v>13.58</v>
      </c>
      <c r="J131" s="173">
        <f>ROUND(I131*H131,2)</f>
        <v>162.96000000000001</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156</v>
      </c>
      <c r="AY131" s="15" t="s">
        <v>149</v>
      </c>
      <c r="BE131" s="180">
        <f>IF(N131="základná",J131,0)</f>
        <v>0</v>
      </c>
      <c r="BF131" s="180">
        <f>IF(N131="znížená",J131,0)</f>
        <v>162.96000000000001</v>
      </c>
      <c r="BG131" s="180">
        <f>IF(N131="zákl. prenesená",J131,0)</f>
        <v>0</v>
      </c>
      <c r="BH131" s="180">
        <f>IF(N131="zníž. prenesená",J131,0)</f>
        <v>0</v>
      </c>
      <c r="BI131" s="180">
        <f>IF(N131="nulová",J131,0)</f>
        <v>0</v>
      </c>
      <c r="BJ131" s="15" t="s">
        <v>156</v>
      </c>
      <c r="BK131" s="180">
        <f>ROUND(I131*H131,2)</f>
        <v>162.96000000000001</v>
      </c>
      <c r="BL131" s="15" t="s">
        <v>155</v>
      </c>
      <c r="BM131" s="179" t="s">
        <v>219</v>
      </c>
    </row>
    <row r="132" s="12" customFormat="1" ht="25.92" customHeight="1">
      <c r="A132" s="12"/>
      <c r="B132" s="157"/>
      <c r="C132" s="12"/>
      <c r="D132" s="158" t="s">
        <v>72</v>
      </c>
      <c r="E132" s="159" t="s">
        <v>148</v>
      </c>
      <c r="F132" s="159" t="s">
        <v>1</v>
      </c>
      <c r="G132" s="12"/>
      <c r="H132" s="12"/>
      <c r="I132" s="12"/>
      <c r="J132" s="160">
        <f>BK132</f>
        <v>2896.8699999999994</v>
      </c>
      <c r="K132" s="12"/>
      <c r="L132" s="157"/>
      <c r="M132" s="161"/>
      <c r="N132" s="162"/>
      <c r="O132" s="162"/>
      <c r="P132" s="163">
        <f>P133</f>
        <v>0</v>
      </c>
      <c r="Q132" s="162"/>
      <c r="R132" s="163">
        <f>R133</f>
        <v>0</v>
      </c>
      <c r="S132" s="162"/>
      <c r="T132" s="164">
        <f>T133</f>
        <v>0</v>
      </c>
      <c r="U132" s="12"/>
      <c r="V132" s="12"/>
      <c r="W132" s="12"/>
      <c r="X132" s="12"/>
      <c r="Y132" s="12"/>
      <c r="Z132" s="12"/>
      <c r="AA132" s="12"/>
      <c r="AB132" s="12"/>
      <c r="AC132" s="12"/>
      <c r="AD132" s="12"/>
      <c r="AE132" s="12"/>
      <c r="AR132" s="158" t="s">
        <v>81</v>
      </c>
      <c r="AT132" s="165" t="s">
        <v>72</v>
      </c>
      <c r="AU132" s="165" t="s">
        <v>73</v>
      </c>
      <c r="AY132" s="158" t="s">
        <v>149</v>
      </c>
      <c r="BK132" s="166">
        <f>BK133</f>
        <v>2896.8699999999994</v>
      </c>
    </row>
    <row r="133" s="12" customFormat="1" ht="22.8" customHeight="1">
      <c r="A133" s="12"/>
      <c r="B133" s="157"/>
      <c r="C133" s="12"/>
      <c r="D133" s="158" t="s">
        <v>72</v>
      </c>
      <c r="E133" s="181" t="s">
        <v>148</v>
      </c>
      <c r="F133" s="181" t="s">
        <v>1</v>
      </c>
      <c r="G133" s="12"/>
      <c r="H133" s="12"/>
      <c r="I133" s="12"/>
      <c r="J133" s="182">
        <f>BK133</f>
        <v>2896.8699999999994</v>
      </c>
      <c r="K133" s="12"/>
      <c r="L133" s="157"/>
      <c r="M133" s="161"/>
      <c r="N133" s="162"/>
      <c r="O133" s="162"/>
      <c r="P133" s="163">
        <f>SUM(P134:P155)</f>
        <v>0</v>
      </c>
      <c r="Q133" s="162"/>
      <c r="R133" s="163">
        <f>SUM(R134:R155)</f>
        <v>0</v>
      </c>
      <c r="S133" s="162"/>
      <c r="T133" s="164">
        <f>SUM(T134:T155)</f>
        <v>0</v>
      </c>
      <c r="U133" s="12"/>
      <c r="V133" s="12"/>
      <c r="W133" s="12"/>
      <c r="X133" s="12"/>
      <c r="Y133" s="12"/>
      <c r="Z133" s="12"/>
      <c r="AA133" s="12"/>
      <c r="AB133" s="12"/>
      <c r="AC133" s="12"/>
      <c r="AD133" s="12"/>
      <c r="AE133" s="12"/>
      <c r="AR133" s="158" t="s">
        <v>81</v>
      </c>
      <c r="AT133" s="165" t="s">
        <v>72</v>
      </c>
      <c r="AU133" s="165" t="s">
        <v>81</v>
      </c>
      <c r="AY133" s="158" t="s">
        <v>149</v>
      </c>
      <c r="BK133" s="166">
        <f>SUM(BK134:BK155)</f>
        <v>2896.8699999999994</v>
      </c>
    </row>
    <row r="134" s="2" customFormat="1" ht="16.5" customHeight="1">
      <c r="A134" s="28"/>
      <c r="B134" s="167"/>
      <c r="C134" s="168" t="s">
        <v>205</v>
      </c>
      <c r="D134" s="168" t="s">
        <v>151</v>
      </c>
      <c r="E134" s="169" t="s">
        <v>841</v>
      </c>
      <c r="F134" s="170" t="s">
        <v>842</v>
      </c>
      <c r="G134" s="171" t="s">
        <v>368</v>
      </c>
      <c r="H134" s="172">
        <v>150</v>
      </c>
      <c r="I134" s="173">
        <v>0.39000000000000001</v>
      </c>
      <c r="J134" s="173">
        <f>ROUND(I134*H134,2)</f>
        <v>58.5</v>
      </c>
      <c r="K134" s="174"/>
      <c r="L134" s="29"/>
      <c r="M134" s="175" t="s">
        <v>1</v>
      </c>
      <c r="N134" s="176" t="s">
        <v>39</v>
      </c>
      <c r="O134" s="177">
        <v>0</v>
      </c>
      <c r="P134" s="177">
        <f>O134*H134</f>
        <v>0</v>
      </c>
      <c r="Q134" s="177">
        <v>0</v>
      </c>
      <c r="R134" s="177">
        <f>Q134*H134</f>
        <v>0</v>
      </c>
      <c r="S134" s="177">
        <v>0</v>
      </c>
      <c r="T134" s="178">
        <f>S134*H134</f>
        <v>0</v>
      </c>
      <c r="U134" s="28"/>
      <c r="V134" s="28"/>
      <c r="W134" s="28"/>
      <c r="X134" s="28"/>
      <c r="Y134" s="28"/>
      <c r="Z134" s="28"/>
      <c r="AA134" s="28"/>
      <c r="AB134" s="28"/>
      <c r="AC134" s="28"/>
      <c r="AD134" s="28"/>
      <c r="AE134" s="28"/>
      <c r="AR134" s="179" t="s">
        <v>155</v>
      </c>
      <c r="AT134" s="179" t="s">
        <v>151</v>
      </c>
      <c r="AU134" s="179" t="s">
        <v>156</v>
      </c>
      <c r="AY134" s="15" t="s">
        <v>149</v>
      </c>
      <c r="BE134" s="180">
        <f>IF(N134="základná",J134,0)</f>
        <v>0</v>
      </c>
      <c r="BF134" s="180">
        <f>IF(N134="znížená",J134,0)</f>
        <v>58.5</v>
      </c>
      <c r="BG134" s="180">
        <f>IF(N134="zákl. prenesená",J134,0)</f>
        <v>0</v>
      </c>
      <c r="BH134" s="180">
        <f>IF(N134="zníž. prenesená",J134,0)</f>
        <v>0</v>
      </c>
      <c r="BI134" s="180">
        <f>IF(N134="nulová",J134,0)</f>
        <v>0</v>
      </c>
      <c r="BJ134" s="15" t="s">
        <v>156</v>
      </c>
      <c r="BK134" s="180">
        <f>ROUND(I134*H134,2)</f>
        <v>58.5</v>
      </c>
      <c r="BL134" s="15" t="s">
        <v>155</v>
      </c>
      <c r="BM134" s="179" t="s">
        <v>7</v>
      </c>
    </row>
    <row r="135" s="2" customFormat="1" ht="16.5" customHeight="1">
      <c r="A135" s="28"/>
      <c r="B135" s="167"/>
      <c r="C135" s="168" t="s">
        <v>222</v>
      </c>
      <c r="D135" s="168" t="s">
        <v>151</v>
      </c>
      <c r="E135" s="169" t="s">
        <v>843</v>
      </c>
      <c r="F135" s="170" t="s">
        <v>844</v>
      </c>
      <c r="G135" s="171" t="s">
        <v>368</v>
      </c>
      <c r="H135" s="172">
        <v>15</v>
      </c>
      <c r="I135" s="173">
        <v>0.72999999999999998</v>
      </c>
      <c r="J135" s="173">
        <f>ROUND(I135*H135,2)</f>
        <v>10.949999999999999</v>
      </c>
      <c r="K135" s="174"/>
      <c r="L135" s="29"/>
      <c r="M135" s="175" t="s">
        <v>1</v>
      </c>
      <c r="N135" s="176" t="s">
        <v>39</v>
      </c>
      <c r="O135" s="177">
        <v>0</v>
      </c>
      <c r="P135" s="177">
        <f>O135*H135</f>
        <v>0</v>
      </c>
      <c r="Q135" s="177">
        <v>0</v>
      </c>
      <c r="R135" s="177">
        <f>Q135*H135</f>
        <v>0</v>
      </c>
      <c r="S135" s="177">
        <v>0</v>
      </c>
      <c r="T135" s="178">
        <f>S135*H135</f>
        <v>0</v>
      </c>
      <c r="U135" s="28"/>
      <c r="V135" s="28"/>
      <c r="W135" s="28"/>
      <c r="X135" s="28"/>
      <c r="Y135" s="28"/>
      <c r="Z135" s="28"/>
      <c r="AA135" s="28"/>
      <c r="AB135" s="28"/>
      <c r="AC135" s="28"/>
      <c r="AD135" s="28"/>
      <c r="AE135" s="28"/>
      <c r="AR135" s="179" t="s">
        <v>155</v>
      </c>
      <c r="AT135" s="179" t="s">
        <v>151</v>
      </c>
      <c r="AU135" s="179" t="s">
        <v>156</v>
      </c>
      <c r="AY135" s="15" t="s">
        <v>149</v>
      </c>
      <c r="BE135" s="180">
        <f>IF(N135="základná",J135,0)</f>
        <v>0</v>
      </c>
      <c r="BF135" s="180">
        <f>IF(N135="znížená",J135,0)</f>
        <v>10.949999999999999</v>
      </c>
      <c r="BG135" s="180">
        <f>IF(N135="zákl. prenesená",J135,0)</f>
        <v>0</v>
      </c>
      <c r="BH135" s="180">
        <f>IF(N135="zníž. prenesená",J135,0)</f>
        <v>0</v>
      </c>
      <c r="BI135" s="180">
        <f>IF(N135="nulová",J135,0)</f>
        <v>0</v>
      </c>
      <c r="BJ135" s="15" t="s">
        <v>156</v>
      </c>
      <c r="BK135" s="180">
        <f>ROUND(I135*H135,2)</f>
        <v>10.949999999999999</v>
      </c>
      <c r="BL135" s="15" t="s">
        <v>155</v>
      </c>
      <c r="BM135" s="179" t="s">
        <v>225</v>
      </c>
    </row>
    <row r="136" s="2" customFormat="1" ht="16.5" customHeight="1">
      <c r="A136" s="28"/>
      <c r="B136" s="167"/>
      <c r="C136" s="168" t="s">
        <v>208</v>
      </c>
      <c r="D136" s="168" t="s">
        <v>151</v>
      </c>
      <c r="E136" s="169" t="s">
        <v>845</v>
      </c>
      <c r="F136" s="170" t="s">
        <v>846</v>
      </c>
      <c r="G136" s="171" t="s">
        <v>368</v>
      </c>
      <c r="H136" s="172">
        <v>40</v>
      </c>
      <c r="I136" s="173">
        <v>1.3600000000000001</v>
      </c>
      <c r="J136" s="173">
        <f>ROUND(I136*H136,2)</f>
        <v>54.399999999999999</v>
      </c>
      <c r="K136" s="174"/>
      <c r="L136" s="29"/>
      <c r="M136" s="175" t="s">
        <v>1</v>
      </c>
      <c r="N136" s="176" t="s">
        <v>39</v>
      </c>
      <c r="O136" s="177">
        <v>0</v>
      </c>
      <c r="P136" s="177">
        <f>O136*H136</f>
        <v>0</v>
      </c>
      <c r="Q136" s="177">
        <v>0</v>
      </c>
      <c r="R136" s="177">
        <f>Q136*H136</f>
        <v>0</v>
      </c>
      <c r="S136" s="177">
        <v>0</v>
      </c>
      <c r="T136" s="178">
        <f>S136*H136</f>
        <v>0</v>
      </c>
      <c r="U136" s="28"/>
      <c r="V136" s="28"/>
      <c r="W136" s="28"/>
      <c r="X136" s="28"/>
      <c r="Y136" s="28"/>
      <c r="Z136" s="28"/>
      <c r="AA136" s="28"/>
      <c r="AB136" s="28"/>
      <c r="AC136" s="28"/>
      <c r="AD136" s="28"/>
      <c r="AE136" s="28"/>
      <c r="AR136" s="179" t="s">
        <v>155</v>
      </c>
      <c r="AT136" s="179" t="s">
        <v>151</v>
      </c>
      <c r="AU136" s="179" t="s">
        <v>156</v>
      </c>
      <c r="AY136" s="15" t="s">
        <v>149</v>
      </c>
      <c r="BE136" s="180">
        <f>IF(N136="základná",J136,0)</f>
        <v>0</v>
      </c>
      <c r="BF136" s="180">
        <f>IF(N136="znížená",J136,0)</f>
        <v>54.399999999999999</v>
      </c>
      <c r="BG136" s="180">
        <f>IF(N136="zákl. prenesená",J136,0)</f>
        <v>0</v>
      </c>
      <c r="BH136" s="180">
        <f>IF(N136="zníž. prenesená",J136,0)</f>
        <v>0</v>
      </c>
      <c r="BI136" s="180">
        <f>IF(N136="nulová",J136,0)</f>
        <v>0</v>
      </c>
      <c r="BJ136" s="15" t="s">
        <v>156</v>
      </c>
      <c r="BK136" s="180">
        <f>ROUND(I136*H136,2)</f>
        <v>54.399999999999999</v>
      </c>
      <c r="BL136" s="15" t="s">
        <v>155</v>
      </c>
      <c r="BM136" s="179" t="s">
        <v>229</v>
      </c>
    </row>
    <row r="137" s="2" customFormat="1" ht="33" customHeight="1">
      <c r="A137" s="28"/>
      <c r="B137" s="167"/>
      <c r="C137" s="168" t="s">
        <v>241</v>
      </c>
      <c r="D137" s="168" t="s">
        <v>151</v>
      </c>
      <c r="E137" s="169" t="s">
        <v>847</v>
      </c>
      <c r="F137" s="170" t="s">
        <v>848</v>
      </c>
      <c r="G137" s="171" t="s">
        <v>368</v>
      </c>
      <c r="H137" s="172">
        <v>1</v>
      </c>
      <c r="I137" s="173">
        <v>25.120000000000001</v>
      </c>
      <c r="J137" s="173">
        <f>ROUND(I137*H137,2)</f>
        <v>25.120000000000001</v>
      </c>
      <c r="K137" s="174"/>
      <c r="L137" s="29"/>
      <c r="M137" s="175" t="s">
        <v>1</v>
      </c>
      <c r="N137" s="176" t="s">
        <v>39</v>
      </c>
      <c r="O137" s="177">
        <v>0</v>
      </c>
      <c r="P137" s="177">
        <f>O137*H137</f>
        <v>0</v>
      </c>
      <c r="Q137" s="177">
        <v>0</v>
      </c>
      <c r="R137" s="177">
        <f>Q137*H137</f>
        <v>0</v>
      </c>
      <c r="S137" s="177">
        <v>0</v>
      </c>
      <c r="T137" s="178">
        <f>S137*H137</f>
        <v>0</v>
      </c>
      <c r="U137" s="28"/>
      <c r="V137" s="28"/>
      <c r="W137" s="28"/>
      <c r="X137" s="28"/>
      <c r="Y137" s="28"/>
      <c r="Z137" s="28"/>
      <c r="AA137" s="28"/>
      <c r="AB137" s="28"/>
      <c r="AC137" s="28"/>
      <c r="AD137" s="28"/>
      <c r="AE137" s="28"/>
      <c r="AR137" s="179" t="s">
        <v>155</v>
      </c>
      <c r="AT137" s="179" t="s">
        <v>151</v>
      </c>
      <c r="AU137" s="179" t="s">
        <v>156</v>
      </c>
      <c r="AY137" s="15" t="s">
        <v>149</v>
      </c>
      <c r="BE137" s="180">
        <f>IF(N137="základná",J137,0)</f>
        <v>0</v>
      </c>
      <c r="BF137" s="180">
        <f>IF(N137="znížená",J137,0)</f>
        <v>25.120000000000001</v>
      </c>
      <c r="BG137" s="180">
        <f>IF(N137="zákl. prenesená",J137,0)</f>
        <v>0</v>
      </c>
      <c r="BH137" s="180">
        <f>IF(N137="zníž. prenesená",J137,0)</f>
        <v>0</v>
      </c>
      <c r="BI137" s="180">
        <f>IF(N137="nulová",J137,0)</f>
        <v>0</v>
      </c>
      <c r="BJ137" s="15" t="s">
        <v>156</v>
      </c>
      <c r="BK137" s="180">
        <f>ROUND(I137*H137,2)</f>
        <v>25.120000000000001</v>
      </c>
      <c r="BL137" s="15" t="s">
        <v>155</v>
      </c>
      <c r="BM137" s="179" t="s">
        <v>244</v>
      </c>
    </row>
    <row r="138" s="2" customFormat="1" ht="24.15" customHeight="1">
      <c r="A138" s="28"/>
      <c r="B138" s="167"/>
      <c r="C138" s="168" t="s">
        <v>212</v>
      </c>
      <c r="D138" s="168" t="s">
        <v>151</v>
      </c>
      <c r="E138" s="169" t="s">
        <v>849</v>
      </c>
      <c r="F138" s="170" t="s">
        <v>850</v>
      </c>
      <c r="G138" s="171" t="s">
        <v>368</v>
      </c>
      <c r="H138" s="172">
        <v>1</v>
      </c>
      <c r="I138" s="173">
        <v>14.210000000000001</v>
      </c>
      <c r="J138" s="173">
        <f>ROUND(I138*H138,2)</f>
        <v>14.210000000000001</v>
      </c>
      <c r="K138" s="174"/>
      <c r="L138" s="29"/>
      <c r="M138" s="175" t="s">
        <v>1</v>
      </c>
      <c r="N138" s="176" t="s">
        <v>39</v>
      </c>
      <c r="O138" s="177">
        <v>0</v>
      </c>
      <c r="P138" s="177">
        <f>O138*H138</f>
        <v>0</v>
      </c>
      <c r="Q138" s="177">
        <v>0</v>
      </c>
      <c r="R138" s="177">
        <f>Q138*H138</f>
        <v>0</v>
      </c>
      <c r="S138" s="177">
        <v>0</v>
      </c>
      <c r="T138" s="178">
        <f>S138*H138</f>
        <v>0</v>
      </c>
      <c r="U138" s="28"/>
      <c r="V138" s="28"/>
      <c r="W138" s="28"/>
      <c r="X138" s="28"/>
      <c r="Y138" s="28"/>
      <c r="Z138" s="28"/>
      <c r="AA138" s="28"/>
      <c r="AB138" s="28"/>
      <c r="AC138" s="28"/>
      <c r="AD138" s="28"/>
      <c r="AE138" s="28"/>
      <c r="AR138" s="179" t="s">
        <v>155</v>
      </c>
      <c r="AT138" s="179" t="s">
        <v>151</v>
      </c>
      <c r="AU138" s="179" t="s">
        <v>156</v>
      </c>
      <c r="AY138" s="15" t="s">
        <v>149</v>
      </c>
      <c r="BE138" s="180">
        <f>IF(N138="základná",J138,0)</f>
        <v>0</v>
      </c>
      <c r="BF138" s="180">
        <f>IF(N138="znížená",J138,0)</f>
        <v>14.210000000000001</v>
      </c>
      <c r="BG138" s="180">
        <f>IF(N138="zákl. prenesená",J138,0)</f>
        <v>0</v>
      </c>
      <c r="BH138" s="180">
        <f>IF(N138="zníž. prenesená",J138,0)</f>
        <v>0</v>
      </c>
      <c r="BI138" s="180">
        <f>IF(N138="nulová",J138,0)</f>
        <v>0</v>
      </c>
      <c r="BJ138" s="15" t="s">
        <v>156</v>
      </c>
      <c r="BK138" s="180">
        <f>ROUND(I138*H138,2)</f>
        <v>14.210000000000001</v>
      </c>
      <c r="BL138" s="15" t="s">
        <v>155</v>
      </c>
      <c r="BM138" s="179" t="s">
        <v>249</v>
      </c>
    </row>
    <row r="139" s="2" customFormat="1" ht="16.5" customHeight="1">
      <c r="A139" s="28"/>
      <c r="B139" s="167"/>
      <c r="C139" s="168" t="s">
        <v>250</v>
      </c>
      <c r="D139" s="168" t="s">
        <v>151</v>
      </c>
      <c r="E139" s="169" t="s">
        <v>851</v>
      </c>
      <c r="F139" s="170" t="s">
        <v>852</v>
      </c>
      <c r="G139" s="171" t="s">
        <v>368</v>
      </c>
      <c r="H139" s="172">
        <v>7</v>
      </c>
      <c r="I139" s="173">
        <v>9.8000000000000007</v>
      </c>
      <c r="J139" s="173">
        <f>ROUND(I139*H139,2)</f>
        <v>68.599999999999994</v>
      </c>
      <c r="K139" s="174"/>
      <c r="L139" s="29"/>
      <c r="M139" s="175" t="s">
        <v>1</v>
      </c>
      <c r="N139" s="176" t="s">
        <v>39</v>
      </c>
      <c r="O139" s="177">
        <v>0</v>
      </c>
      <c r="P139" s="177">
        <f>O139*H139</f>
        <v>0</v>
      </c>
      <c r="Q139" s="177">
        <v>0</v>
      </c>
      <c r="R139" s="177">
        <f>Q139*H139</f>
        <v>0</v>
      </c>
      <c r="S139" s="177">
        <v>0</v>
      </c>
      <c r="T139" s="178">
        <f>S139*H139</f>
        <v>0</v>
      </c>
      <c r="U139" s="28"/>
      <c r="V139" s="28"/>
      <c r="W139" s="28"/>
      <c r="X139" s="28"/>
      <c r="Y139" s="28"/>
      <c r="Z139" s="28"/>
      <c r="AA139" s="28"/>
      <c r="AB139" s="28"/>
      <c r="AC139" s="28"/>
      <c r="AD139" s="28"/>
      <c r="AE139" s="28"/>
      <c r="AR139" s="179" t="s">
        <v>155</v>
      </c>
      <c r="AT139" s="179" t="s">
        <v>151</v>
      </c>
      <c r="AU139" s="179" t="s">
        <v>156</v>
      </c>
      <c r="AY139" s="15" t="s">
        <v>149</v>
      </c>
      <c r="BE139" s="180">
        <f>IF(N139="základná",J139,0)</f>
        <v>0</v>
      </c>
      <c r="BF139" s="180">
        <f>IF(N139="znížená",J139,0)</f>
        <v>68.599999999999994</v>
      </c>
      <c r="BG139" s="180">
        <f>IF(N139="zákl. prenesená",J139,0)</f>
        <v>0</v>
      </c>
      <c r="BH139" s="180">
        <f>IF(N139="zníž. prenesená",J139,0)</f>
        <v>0</v>
      </c>
      <c r="BI139" s="180">
        <f>IF(N139="nulová",J139,0)</f>
        <v>0</v>
      </c>
      <c r="BJ139" s="15" t="s">
        <v>156</v>
      </c>
      <c r="BK139" s="180">
        <f>ROUND(I139*H139,2)</f>
        <v>68.599999999999994</v>
      </c>
      <c r="BL139" s="15" t="s">
        <v>155</v>
      </c>
      <c r="BM139" s="179" t="s">
        <v>253</v>
      </c>
    </row>
    <row r="140" s="2" customFormat="1" ht="16.5" customHeight="1">
      <c r="A140" s="28"/>
      <c r="B140" s="167"/>
      <c r="C140" s="168" t="s">
        <v>215</v>
      </c>
      <c r="D140" s="168" t="s">
        <v>151</v>
      </c>
      <c r="E140" s="169" t="s">
        <v>802</v>
      </c>
      <c r="F140" s="170" t="s">
        <v>803</v>
      </c>
      <c r="G140" s="171" t="s">
        <v>368</v>
      </c>
      <c r="H140" s="172">
        <v>3</v>
      </c>
      <c r="I140" s="173">
        <v>5.5800000000000001</v>
      </c>
      <c r="J140" s="173">
        <f>ROUND(I140*H140,2)</f>
        <v>16.739999999999998</v>
      </c>
      <c r="K140" s="174"/>
      <c r="L140" s="29"/>
      <c r="M140" s="175" t="s">
        <v>1</v>
      </c>
      <c r="N140" s="176" t="s">
        <v>39</v>
      </c>
      <c r="O140" s="177">
        <v>0</v>
      </c>
      <c r="P140" s="177">
        <f>O140*H140</f>
        <v>0</v>
      </c>
      <c r="Q140" s="177">
        <v>0</v>
      </c>
      <c r="R140" s="177">
        <f>Q140*H140</f>
        <v>0</v>
      </c>
      <c r="S140" s="177">
        <v>0</v>
      </c>
      <c r="T140" s="178">
        <f>S140*H140</f>
        <v>0</v>
      </c>
      <c r="U140" s="28"/>
      <c r="V140" s="28"/>
      <c r="W140" s="28"/>
      <c r="X140" s="28"/>
      <c r="Y140" s="28"/>
      <c r="Z140" s="28"/>
      <c r="AA140" s="28"/>
      <c r="AB140" s="28"/>
      <c r="AC140" s="28"/>
      <c r="AD140" s="28"/>
      <c r="AE140" s="28"/>
      <c r="AR140" s="179" t="s">
        <v>155</v>
      </c>
      <c r="AT140" s="179" t="s">
        <v>151</v>
      </c>
      <c r="AU140" s="179" t="s">
        <v>156</v>
      </c>
      <c r="AY140" s="15" t="s">
        <v>149</v>
      </c>
      <c r="BE140" s="180">
        <f>IF(N140="základná",J140,0)</f>
        <v>0</v>
      </c>
      <c r="BF140" s="180">
        <f>IF(N140="znížená",J140,0)</f>
        <v>16.739999999999998</v>
      </c>
      <c r="BG140" s="180">
        <f>IF(N140="zákl. prenesená",J140,0)</f>
        <v>0</v>
      </c>
      <c r="BH140" s="180">
        <f>IF(N140="zníž. prenesená",J140,0)</f>
        <v>0</v>
      </c>
      <c r="BI140" s="180">
        <f>IF(N140="nulová",J140,0)</f>
        <v>0</v>
      </c>
      <c r="BJ140" s="15" t="s">
        <v>156</v>
      </c>
      <c r="BK140" s="180">
        <f>ROUND(I140*H140,2)</f>
        <v>16.739999999999998</v>
      </c>
      <c r="BL140" s="15" t="s">
        <v>155</v>
      </c>
      <c r="BM140" s="179" t="s">
        <v>258</v>
      </c>
    </row>
    <row r="141" s="2" customFormat="1" ht="16.5" customHeight="1">
      <c r="A141" s="28"/>
      <c r="B141" s="167"/>
      <c r="C141" s="168" t="s">
        <v>259</v>
      </c>
      <c r="D141" s="168" t="s">
        <v>151</v>
      </c>
      <c r="E141" s="169" t="s">
        <v>853</v>
      </c>
      <c r="F141" s="170" t="s">
        <v>854</v>
      </c>
      <c r="G141" s="171" t="s">
        <v>368</v>
      </c>
      <c r="H141" s="172">
        <v>10</v>
      </c>
      <c r="I141" s="173">
        <v>26.579999999999998</v>
      </c>
      <c r="J141" s="173">
        <f>ROUND(I141*H141,2)</f>
        <v>265.80000000000001</v>
      </c>
      <c r="K141" s="174"/>
      <c r="L141" s="29"/>
      <c r="M141" s="175" t="s">
        <v>1</v>
      </c>
      <c r="N141" s="176" t="s">
        <v>39</v>
      </c>
      <c r="O141" s="177">
        <v>0</v>
      </c>
      <c r="P141" s="177">
        <f>O141*H141</f>
        <v>0</v>
      </c>
      <c r="Q141" s="177">
        <v>0</v>
      </c>
      <c r="R141" s="177">
        <f>Q141*H141</f>
        <v>0</v>
      </c>
      <c r="S141" s="177">
        <v>0</v>
      </c>
      <c r="T141" s="178">
        <f>S141*H141</f>
        <v>0</v>
      </c>
      <c r="U141" s="28"/>
      <c r="V141" s="28"/>
      <c r="W141" s="28"/>
      <c r="X141" s="28"/>
      <c r="Y141" s="28"/>
      <c r="Z141" s="28"/>
      <c r="AA141" s="28"/>
      <c r="AB141" s="28"/>
      <c r="AC141" s="28"/>
      <c r="AD141" s="28"/>
      <c r="AE141" s="28"/>
      <c r="AR141" s="179" t="s">
        <v>155</v>
      </c>
      <c r="AT141" s="179" t="s">
        <v>151</v>
      </c>
      <c r="AU141" s="179" t="s">
        <v>156</v>
      </c>
      <c r="AY141" s="15" t="s">
        <v>149</v>
      </c>
      <c r="BE141" s="180">
        <f>IF(N141="základná",J141,0)</f>
        <v>0</v>
      </c>
      <c r="BF141" s="180">
        <f>IF(N141="znížená",J141,0)</f>
        <v>265.80000000000001</v>
      </c>
      <c r="BG141" s="180">
        <f>IF(N141="zákl. prenesená",J141,0)</f>
        <v>0</v>
      </c>
      <c r="BH141" s="180">
        <f>IF(N141="zníž. prenesená",J141,0)</f>
        <v>0</v>
      </c>
      <c r="BI141" s="180">
        <f>IF(N141="nulová",J141,0)</f>
        <v>0</v>
      </c>
      <c r="BJ141" s="15" t="s">
        <v>156</v>
      </c>
      <c r="BK141" s="180">
        <f>ROUND(I141*H141,2)</f>
        <v>265.80000000000001</v>
      </c>
      <c r="BL141" s="15" t="s">
        <v>155</v>
      </c>
      <c r="BM141" s="179" t="s">
        <v>150</v>
      </c>
    </row>
    <row r="142" s="2" customFormat="1" ht="16.5" customHeight="1">
      <c r="A142" s="28"/>
      <c r="B142" s="167"/>
      <c r="C142" s="168" t="s">
        <v>219</v>
      </c>
      <c r="D142" s="168" t="s">
        <v>151</v>
      </c>
      <c r="E142" s="169" t="s">
        <v>855</v>
      </c>
      <c r="F142" s="170" t="s">
        <v>856</v>
      </c>
      <c r="G142" s="171" t="s">
        <v>368</v>
      </c>
      <c r="H142" s="172">
        <v>2</v>
      </c>
      <c r="I142" s="173">
        <v>46.460000000000001</v>
      </c>
      <c r="J142" s="173">
        <f>ROUND(I142*H142,2)</f>
        <v>92.920000000000002</v>
      </c>
      <c r="K142" s="174"/>
      <c r="L142" s="29"/>
      <c r="M142" s="175" t="s">
        <v>1</v>
      </c>
      <c r="N142" s="176" t="s">
        <v>39</v>
      </c>
      <c r="O142" s="177">
        <v>0</v>
      </c>
      <c r="P142" s="177">
        <f>O142*H142</f>
        <v>0</v>
      </c>
      <c r="Q142" s="177">
        <v>0</v>
      </c>
      <c r="R142" s="177">
        <f>Q142*H142</f>
        <v>0</v>
      </c>
      <c r="S142" s="177">
        <v>0</v>
      </c>
      <c r="T142" s="178">
        <f>S142*H142</f>
        <v>0</v>
      </c>
      <c r="U142" s="28"/>
      <c r="V142" s="28"/>
      <c r="W142" s="28"/>
      <c r="X142" s="28"/>
      <c r="Y142" s="28"/>
      <c r="Z142" s="28"/>
      <c r="AA142" s="28"/>
      <c r="AB142" s="28"/>
      <c r="AC142" s="28"/>
      <c r="AD142" s="28"/>
      <c r="AE142" s="28"/>
      <c r="AR142" s="179" t="s">
        <v>155</v>
      </c>
      <c r="AT142" s="179" t="s">
        <v>151</v>
      </c>
      <c r="AU142" s="179" t="s">
        <v>156</v>
      </c>
      <c r="AY142" s="15" t="s">
        <v>149</v>
      </c>
      <c r="BE142" s="180">
        <f>IF(N142="základná",J142,0)</f>
        <v>0</v>
      </c>
      <c r="BF142" s="180">
        <f>IF(N142="znížená",J142,0)</f>
        <v>92.920000000000002</v>
      </c>
      <c r="BG142" s="180">
        <f>IF(N142="zákl. prenesená",J142,0)</f>
        <v>0</v>
      </c>
      <c r="BH142" s="180">
        <f>IF(N142="zníž. prenesená",J142,0)</f>
        <v>0</v>
      </c>
      <c r="BI142" s="180">
        <f>IF(N142="nulová",J142,0)</f>
        <v>0</v>
      </c>
      <c r="BJ142" s="15" t="s">
        <v>156</v>
      </c>
      <c r="BK142" s="180">
        <f>ROUND(I142*H142,2)</f>
        <v>92.920000000000002</v>
      </c>
      <c r="BL142" s="15" t="s">
        <v>155</v>
      </c>
      <c r="BM142" s="179" t="s">
        <v>163</v>
      </c>
    </row>
    <row r="143" s="2" customFormat="1" ht="16.5" customHeight="1">
      <c r="A143" s="28"/>
      <c r="B143" s="167"/>
      <c r="C143" s="168" t="s">
        <v>270</v>
      </c>
      <c r="D143" s="168" t="s">
        <v>151</v>
      </c>
      <c r="E143" s="169" t="s">
        <v>806</v>
      </c>
      <c r="F143" s="170" t="s">
        <v>807</v>
      </c>
      <c r="G143" s="171" t="s">
        <v>368</v>
      </c>
      <c r="H143" s="172">
        <v>44</v>
      </c>
      <c r="I143" s="173">
        <v>16.199999999999999</v>
      </c>
      <c r="J143" s="173">
        <f>ROUND(I143*H143,2)</f>
        <v>712.79999999999995</v>
      </c>
      <c r="K143" s="174"/>
      <c r="L143" s="29"/>
      <c r="M143" s="175" t="s">
        <v>1</v>
      </c>
      <c r="N143" s="176" t="s">
        <v>39</v>
      </c>
      <c r="O143" s="177">
        <v>0</v>
      </c>
      <c r="P143" s="177">
        <f>O143*H143</f>
        <v>0</v>
      </c>
      <c r="Q143" s="177">
        <v>0</v>
      </c>
      <c r="R143" s="177">
        <f>Q143*H143</f>
        <v>0</v>
      </c>
      <c r="S143" s="177">
        <v>0</v>
      </c>
      <c r="T143" s="178">
        <f>S143*H143</f>
        <v>0</v>
      </c>
      <c r="U143" s="28"/>
      <c r="V143" s="28"/>
      <c r="W143" s="28"/>
      <c r="X143" s="28"/>
      <c r="Y143" s="28"/>
      <c r="Z143" s="28"/>
      <c r="AA143" s="28"/>
      <c r="AB143" s="28"/>
      <c r="AC143" s="28"/>
      <c r="AD143" s="28"/>
      <c r="AE143" s="28"/>
      <c r="AR143" s="179" t="s">
        <v>155</v>
      </c>
      <c r="AT143" s="179" t="s">
        <v>151</v>
      </c>
      <c r="AU143" s="179" t="s">
        <v>156</v>
      </c>
      <c r="AY143" s="15" t="s">
        <v>149</v>
      </c>
      <c r="BE143" s="180">
        <f>IF(N143="základná",J143,0)</f>
        <v>0</v>
      </c>
      <c r="BF143" s="180">
        <f>IF(N143="znížená",J143,0)</f>
        <v>712.79999999999995</v>
      </c>
      <c r="BG143" s="180">
        <f>IF(N143="zákl. prenesená",J143,0)</f>
        <v>0</v>
      </c>
      <c r="BH143" s="180">
        <f>IF(N143="zníž. prenesená",J143,0)</f>
        <v>0</v>
      </c>
      <c r="BI143" s="180">
        <f>IF(N143="nulová",J143,0)</f>
        <v>0</v>
      </c>
      <c r="BJ143" s="15" t="s">
        <v>156</v>
      </c>
      <c r="BK143" s="180">
        <f>ROUND(I143*H143,2)</f>
        <v>712.79999999999995</v>
      </c>
      <c r="BL143" s="15" t="s">
        <v>155</v>
      </c>
      <c r="BM143" s="179" t="s">
        <v>172</v>
      </c>
    </row>
    <row r="144" s="2" customFormat="1" ht="16.5" customHeight="1">
      <c r="A144" s="28"/>
      <c r="B144" s="167"/>
      <c r="C144" s="168" t="s">
        <v>7</v>
      </c>
      <c r="D144" s="168" t="s">
        <v>151</v>
      </c>
      <c r="E144" s="169" t="s">
        <v>857</v>
      </c>
      <c r="F144" s="170" t="s">
        <v>858</v>
      </c>
      <c r="G144" s="171" t="s">
        <v>368</v>
      </c>
      <c r="H144" s="172">
        <v>4</v>
      </c>
      <c r="I144" s="173">
        <v>19.59</v>
      </c>
      <c r="J144" s="173">
        <f>ROUND(I144*H144,2)</f>
        <v>78.359999999999999</v>
      </c>
      <c r="K144" s="174"/>
      <c r="L144" s="29"/>
      <c r="M144" s="175" t="s">
        <v>1</v>
      </c>
      <c r="N144" s="176" t="s">
        <v>39</v>
      </c>
      <c r="O144" s="177">
        <v>0</v>
      </c>
      <c r="P144" s="177">
        <f>O144*H144</f>
        <v>0</v>
      </c>
      <c r="Q144" s="177">
        <v>0</v>
      </c>
      <c r="R144" s="177">
        <f>Q144*H144</f>
        <v>0</v>
      </c>
      <c r="S144" s="177">
        <v>0</v>
      </c>
      <c r="T144" s="178">
        <f>S144*H144</f>
        <v>0</v>
      </c>
      <c r="U144" s="28"/>
      <c r="V144" s="28"/>
      <c r="W144" s="28"/>
      <c r="X144" s="28"/>
      <c r="Y144" s="28"/>
      <c r="Z144" s="28"/>
      <c r="AA144" s="28"/>
      <c r="AB144" s="28"/>
      <c r="AC144" s="28"/>
      <c r="AD144" s="28"/>
      <c r="AE144" s="28"/>
      <c r="AR144" s="179" t="s">
        <v>155</v>
      </c>
      <c r="AT144" s="179" t="s">
        <v>151</v>
      </c>
      <c r="AU144" s="179" t="s">
        <v>156</v>
      </c>
      <c r="AY144" s="15" t="s">
        <v>149</v>
      </c>
      <c r="BE144" s="180">
        <f>IF(N144="základná",J144,0)</f>
        <v>0</v>
      </c>
      <c r="BF144" s="180">
        <f>IF(N144="znížená",J144,0)</f>
        <v>78.359999999999999</v>
      </c>
      <c r="BG144" s="180">
        <f>IF(N144="zákl. prenesená",J144,0)</f>
        <v>0</v>
      </c>
      <c r="BH144" s="180">
        <f>IF(N144="zníž. prenesená",J144,0)</f>
        <v>0</v>
      </c>
      <c r="BI144" s="180">
        <f>IF(N144="nulová",J144,0)</f>
        <v>0</v>
      </c>
      <c r="BJ144" s="15" t="s">
        <v>156</v>
      </c>
      <c r="BK144" s="180">
        <f>ROUND(I144*H144,2)</f>
        <v>78.359999999999999</v>
      </c>
      <c r="BL144" s="15" t="s">
        <v>155</v>
      </c>
      <c r="BM144" s="179" t="s">
        <v>176</v>
      </c>
    </row>
    <row r="145" s="2" customFormat="1" ht="24.15" customHeight="1">
      <c r="A145" s="28"/>
      <c r="B145" s="167"/>
      <c r="C145" s="168" t="s">
        <v>230</v>
      </c>
      <c r="D145" s="168" t="s">
        <v>151</v>
      </c>
      <c r="E145" s="169" t="s">
        <v>859</v>
      </c>
      <c r="F145" s="170" t="s">
        <v>860</v>
      </c>
      <c r="G145" s="171" t="s">
        <v>368</v>
      </c>
      <c r="H145" s="172">
        <v>2</v>
      </c>
      <c r="I145" s="173">
        <v>204.47999999999999</v>
      </c>
      <c r="J145" s="173">
        <f>ROUND(I145*H145,2)</f>
        <v>408.95999999999998</v>
      </c>
      <c r="K145" s="174"/>
      <c r="L145" s="29"/>
      <c r="M145" s="175" t="s">
        <v>1</v>
      </c>
      <c r="N145" s="176" t="s">
        <v>39</v>
      </c>
      <c r="O145" s="177">
        <v>0</v>
      </c>
      <c r="P145" s="177">
        <f>O145*H145</f>
        <v>0</v>
      </c>
      <c r="Q145" s="177">
        <v>0</v>
      </c>
      <c r="R145" s="177">
        <f>Q145*H145</f>
        <v>0</v>
      </c>
      <c r="S145" s="177">
        <v>0</v>
      </c>
      <c r="T145" s="178">
        <f>S145*H145</f>
        <v>0</v>
      </c>
      <c r="U145" s="28"/>
      <c r="V145" s="28"/>
      <c r="W145" s="28"/>
      <c r="X145" s="28"/>
      <c r="Y145" s="28"/>
      <c r="Z145" s="28"/>
      <c r="AA145" s="28"/>
      <c r="AB145" s="28"/>
      <c r="AC145" s="28"/>
      <c r="AD145" s="28"/>
      <c r="AE145" s="28"/>
      <c r="AR145" s="179" t="s">
        <v>155</v>
      </c>
      <c r="AT145" s="179" t="s">
        <v>151</v>
      </c>
      <c r="AU145" s="179" t="s">
        <v>156</v>
      </c>
      <c r="AY145" s="15" t="s">
        <v>149</v>
      </c>
      <c r="BE145" s="180">
        <f>IF(N145="základná",J145,0)</f>
        <v>0</v>
      </c>
      <c r="BF145" s="180">
        <f>IF(N145="znížená",J145,0)</f>
        <v>408.95999999999998</v>
      </c>
      <c r="BG145" s="180">
        <f>IF(N145="zákl. prenesená",J145,0)</f>
        <v>0</v>
      </c>
      <c r="BH145" s="180">
        <f>IF(N145="zníž. prenesená",J145,0)</f>
        <v>0</v>
      </c>
      <c r="BI145" s="180">
        <f>IF(N145="nulová",J145,0)</f>
        <v>0</v>
      </c>
      <c r="BJ145" s="15" t="s">
        <v>156</v>
      </c>
      <c r="BK145" s="180">
        <f>ROUND(I145*H145,2)</f>
        <v>408.95999999999998</v>
      </c>
      <c r="BL145" s="15" t="s">
        <v>155</v>
      </c>
      <c r="BM145" s="179" t="s">
        <v>381</v>
      </c>
    </row>
    <row r="146" s="2" customFormat="1" ht="24.15" customHeight="1">
      <c r="A146" s="28"/>
      <c r="B146" s="167"/>
      <c r="C146" s="168" t="s">
        <v>225</v>
      </c>
      <c r="D146" s="168" t="s">
        <v>151</v>
      </c>
      <c r="E146" s="169" t="s">
        <v>861</v>
      </c>
      <c r="F146" s="170" t="s">
        <v>862</v>
      </c>
      <c r="G146" s="171" t="s">
        <v>368</v>
      </c>
      <c r="H146" s="172">
        <v>1</v>
      </c>
      <c r="I146" s="173">
        <v>194.78</v>
      </c>
      <c r="J146" s="173">
        <f>ROUND(I146*H146,2)</f>
        <v>194.78</v>
      </c>
      <c r="K146" s="174"/>
      <c r="L146" s="29"/>
      <c r="M146" s="175" t="s">
        <v>1</v>
      </c>
      <c r="N146" s="176" t="s">
        <v>39</v>
      </c>
      <c r="O146" s="177">
        <v>0</v>
      </c>
      <c r="P146" s="177">
        <f>O146*H146</f>
        <v>0</v>
      </c>
      <c r="Q146" s="177">
        <v>0</v>
      </c>
      <c r="R146" s="177">
        <f>Q146*H146</f>
        <v>0</v>
      </c>
      <c r="S146" s="177">
        <v>0</v>
      </c>
      <c r="T146" s="178">
        <f>S146*H146</f>
        <v>0</v>
      </c>
      <c r="U146" s="28"/>
      <c r="V146" s="28"/>
      <c r="W146" s="28"/>
      <c r="X146" s="28"/>
      <c r="Y146" s="28"/>
      <c r="Z146" s="28"/>
      <c r="AA146" s="28"/>
      <c r="AB146" s="28"/>
      <c r="AC146" s="28"/>
      <c r="AD146" s="28"/>
      <c r="AE146" s="28"/>
      <c r="AR146" s="179" t="s">
        <v>155</v>
      </c>
      <c r="AT146" s="179" t="s">
        <v>151</v>
      </c>
      <c r="AU146" s="179" t="s">
        <v>156</v>
      </c>
      <c r="AY146" s="15" t="s">
        <v>149</v>
      </c>
      <c r="BE146" s="180">
        <f>IF(N146="základná",J146,0)</f>
        <v>0</v>
      </c>
      <c r="BF146" s="180">
        <f>IF(N146="znížená",J146,0)</f>
        <v>194.78</v>
      </c>
      <c r="BG146" s="180">
        <f>IF(N146="zákl. prenesená",J146,0)</f>
        <v>0</v>
      </c>
      <c r="BH146" s="180">
        <f>IF(N146="zníž. prenesená",J146,0)</f>
        <v>0</v>
      </c>
      <c r="BI146" s="180">
        <f>IF(N146="nulová",J146,0)</f>
        <v>0</v>
      </c>
      <c r="BJ146" s="15" t="s">
        <v>156</v>
      </c>
      <c r="BK146" s="180">
        <f>ROUND(I146*H146,2)</f>
        <v>194.78</v>
      </c>
      <c r="BL146" s="15" t="s">
        <v>155</v>
      </c>
      <c r="BM146" s="179" t="s">
        <v>385</v>
      </c>
    </row>
    <row r="147" s="2" customFormat="1" ht="24.15" customHeight="1">
      <c r="A147" s="28"/>
      <c r="B147" s="167"/>
      <c r="C147" s="168" t="s">
        <v>276</v>
      </c>
      <c r="D147" s="168" t="s">
        <v>151</v>
      </c>
      <c r="E147" s="169" t="s">
        <v>863</v>
      </c>
      <c r="F147" s="170" t="s">
        <v>864</v>
      </c>
      <c r="G147" s="171" t="s">
        <v>368</v>
      </c>
      <c r="H147" s="172">
        <v>1</v>
      </c>
      <c r="I147" s="173">
        <v>29.530000000000001</v>
      </c>
      <c r="J147" s="173">
        <f>ROUND(I147*H147,2)</f>
        <v>29.530000000000001</v>
      </c>
      <c r="K147" s="174"/>
      <c r="L147" s="29"/>
      <c r="M147" s="175" t="s">
        <v>1</v>
      </c>
      <c r="N147" s="176" t="s">
        <v>39</v>
      </c>
      <c r="O147" s="177">
        <v>0</v>
      </c>
      <c r="P147" s="177">
        <f>O147*H147</f>
        <v>0</v>
      </c>
      <c r="Q147" s="177">
        <v>0</v>
      </c>
      <c r="R147" s="177">
        <f>Q147*H147</f>
        <v>0</v>
      </c>
      <c r="S147" s="177">
        <v>0</v>
      </c>
      <c r="T147" s="178">
        <f>S147*H147</f>
        <v>0</v>
      </c>
      <c r="U147" s="28"/>
      <c r="V147" s="28"/>
      <c r="W147" s="28"/>
      <c r="X147" s="28"/>
      <c r="Y147" s="28"/>
      <c r="Z147" s="28"/>
      <c r="AA147" s="28"/>
      <c r="AB147" s="28"/>
      <c r="AC147" s="28"/>
      <c r="AD147" s="28"/>
      <c r="AE147" s="28"/>
      <c r="AR147" s="179" t="s">
        <v>155</v>
      </c>
      <c r="AT147" s="179" t="s">
        <v>151</v>
      </c>
      <c r="AU147" s="179" t="s">
        <v>156</v>
      </c>
      <c r="AY147" s="15" t="s">
        <v>149</v>
      </c>
      <c r="BE147" s="180">
        <f>IF(N147="základná",J147,0)</f>
        <v>0</v>
      </c>
      <c r="BF147" s="180">
        <f>IF(N147="znížená",J147,0)</f>
        <v>29.530000000000001</v>
      </c>
      <c r="BG147" s="180">
        <f>IF(N147="zákl. prenesená",J147,0)</f>
        <v>0</v>
      </c>
      <c r="BH147" s="180">
        <f>IF(N147="zníž. prenesená",J147,0)</f>
        <v>0</v>
      </c>
      <c r="BI147" s="180">
        <f>IF(N147="nulová",J147,0)</f>
        <v>0</v>
      </c>
      <c r="BJ147" s="15" t="s">
        <v>156</v>
      </c>
      <c r="BK147" s="180">
        <f>ROUND(I147*H147,2)</f>
        <v>29.530000000000001</v>
      </c>
      <c r="BL147" s="15" t="s">
        <v>155</v>
      </c>
      <c r="BM147" s="179" t="s">
        <v>388</v>
      </c>
    </row>
    <row r="148" s="2" customFormat="1" ht="24.15" customHeight="1">
      <c r="A148" s="28"/>
      <c r="B148" s="167"/>
      <c r="C148" s="168" t="s">
        <v>229</v>
      </c>
      <c r="D148" s="168" t="s">
        <v>151</v>
      </c>
      <c r="E148" s="169" t="s">
        <v>865</v>
      </c>
      <c r="F148" s="170" t="s">
        <v>866</v>
      </c>
      <c r="G148" s="171" t="s">
        <v>368</v>
      </c>
      <c r="H148" s="172">
        <v>1</v>
      </c>
      <c r="I148" s="173">
        <v>14.27</v>
      </c>
      <c r="J148" s="173">
        <f>ROUND(I148*H148,2)</f>
        <v>14.27</v>
      </c>
      <c r="K148" s="174"/>
      <c r="L148" s="29"/>
      <c r="M148" s="175" t="s">
        <v>1</v>
      </c>
      <c r="N148" s="176" t="s">
        <v>39</v>
      </c>
      <c r="O148" s="177">
        <v>0</v>
      </c>
      <c r="P148" s="177">
        <f>O148*H148</f>
        <v>0</v>
      </c>
      <c r="Q148" s="177">
        <v>0</v>
      </c>
      <c r="R148" s="177">
        <f>Q148*H148</f>
        <v>0</v>
      </c>
      <c r="S148" s="177">
        <v>0</v>
      </c>
      <c r="T148" s="178">
        <f>S148*H148</f>
        <v>0</v>
      </c>
      <c r="U148" s="28"/>
      <c r="V148" s="28"/>
      <c r="W148" s="28"/>
      <c r="X148" s="28"/>
      <c r="Y148" s="28"/>
      <c r="Z148" s="28"/>
      <c r="AA148" s="28"/>
      <c r="AB148" s="28"/>
      <c r="AC148" s="28"/>
      <c r="AD148" s="28"/>
      <c r="AE148" s="28"/>
      <c r="AR148" s="179" t="s">
        <v>155</v>
      </c>
      <c r="AT148" s="179" t="s">
        <v>151</v>
      </c>
      <c r="AU148" s="179" t="s">
        <v>156</v>
      </c>
      <c r="AY148" s="15" t="s">
        <v>149</v>
      </c>
      <c r="BE148" s="180">
        <f>IF(N148="základná",J148,0)</f>
        <v>0</v>
      </c>
      <c r="BF148" s="180">
        <f>IF(N148="znížená",J148,0)</f>
        <v>14.27</v>
      </c>
      <c r="BG148" s="180">
        <f>IF(N148="zákl. prenesená",J148,0)</f>
        <v>0</v>
      </c>
      <c r="BH148" s="180">
        <f>IF(N148="zníž. prenesená",J148,0)</f>
        <v>0</v>
      </c>
      <c r="BI148" s="180">
        <f>IF(N148="nulová",J148,0)</f>
        <v>0</v>
      </c>
      <c r="BJ148" s="15" t="s">
        <v>156</v>
      </c>
      <c r="BK148" s="180">
        <f>ROUND(I148*H148,2)</f>
        <v>14.27</v>
      </c>
      <c r="BL148" s="15" t="s">
        <v>155</v>
      </c>
      <c r="BM148" s="179" t="s">
        <v>391</v>
      </c>
    </row>
    <row r="149" s="2" customFormat="1" ht="24.15" customHeight="1">
      <c r="A149" s="28"/>
      <c r="B149" s="167"/>
      <c r="C149" s="168" t="s">
        <v>283</v>
      </c>
      <c r="D149" s="168" t="s">
        <v>151</v>
      </c>
      <c r="E149" s="169" t="s">
        <v>867</v>
      </c>
      <c r="F149" s="170" t="s">
        <v>868</v>
      </c>
      <c r="G149" s="171" t="s">
        <v>368</v>
      </c>
      <c r="H149" s="172">
        <v>1</v>
      </c>
      <c r="I149" s="173">
        <v>196.09999999999999</v>
      </c>
      <c r="J149" s="173">
        <f>ROUND(I149*H149,2)</f>
        <v>196.09999999999999</v>
      </c>
      <c r="K149" s="174"/>
      <c r="L149" s="29"/>
      <c r="M149" s="175" t="s">
        <v>1</v>
      </c>
      <c r="N149" s="176" t="s">
        <v>39</v>
      </c>
      <c r="O149" s="177">
        <v>0</v>
      </c>
      <c r="P149" s="177">
        <f>O149*H149</f>
        <v>0</v>
      </c>
      <c r="Q149" s="177">
        <v>0</v>
      </c>
      <c r="R149" s="177">
        <f>Q149*H149</f>
        <v>0</v>
      </c>
      <c r="S149" s="177">
        <v>0</v>
      </c>
      <c r="T149" s="178">
        <f>S149*H149</f>
        <v>0</v>
      </c>
      <c r="U149" s="28"/>
      <c r="V149" s="28"/>
      <c r="W149" s="28"/>
      <c r="X149" s="28"/>
      <c r="Y149" s="28"/>
      <c r="Z149" s="28"/>
      <c r="AA149" s="28"/>
      <c r="AB149" s="28"/>
      <c r="AC149" s="28"/>
      <c r="AD149" s="28"/>
      <c r="AE149" s="28"/>
      <c r="AR149" s="179" t="s">
        <v>155</v>
      </c>
      <c r="AT149" s="179" t="s">
        <v>151</v>
      </c>
      <c r="AU149" s="179" t="s">
        <v>156</v>
      </c>
      <c r="AY149" s="15" t="s">
        <v>149</v>
      </c>
      <c r="BE149" s="180">
        <f>IF(N149="základná",J149,0)</f>
        <v>0</v>
      </c>
      <c r="BF149" s="180">
        <f>IF(N149="znížená",J149,0)</f>
        <v>196.09999999999999</v>
      </c>
      <c r="BG149" s="180">
        <f>IF(N149="zákl. prenesená",J149,0)</f>
        <v>0</v>
      </c>
      <c r="BH149" s="180">
        <f>IF(N149="zníž. prenesená",J149,0)</f>
        <v>0</v>
      </c>
      <c r="BI149" s="180">
        <f>IF(N149="nulová",J149,0)</f>
        <v>0</v>
      </c>
      <c r="BJ149" s="15" t="s">
        <v>156</v>
      </c>
      <c r="BK149" s="180">
        <f>ROUND(I149*H149,2)</f>
        <v>196.09999999999999</v>
      </c>
      <c r="BL149" s="15" t="s">
        <v>155</v>
      </c>
      <c r="BM149" s="179" t="s">
        <v>398</v>
      </c>
    </row>
    <row r="150" s="2" customFormat="1" ht="24.15" customHeight="1">
      <c r="A150" s="28"/>
      <c r="B150" s="167"/>
      <c r="C150" s="168" t="s">
        <v>244</v>
      </c>
      <c r="D150" s="168" t="s">
        <v>151</v>
      </c>
      <c r="E150" s="169" t="s">
        <v>869</v>
      </c>
      <c r="F150" s="170" t="s">
        <v>870</v>
      </c>
      <c r="G150" s="171" t="s">
        <v>368</v>
      </c>
      <c r="H150" s="172">
        <v>1</v>
      </c>
      <c r="I150" s="173">
        <v>40.770000000000003</v>
      </c>
      <c r="J150" s="173">
        <f>ROUND(I150*H150,2)</f>
        <v>40.770000000000003</v>
      </c>
      <c r="K150" s="174"/>
      <c r="L150" s="29"/>
      <c r="M150" s="175" t="s">
        <v>1</v>
      </c>
      <c r="N150" s="176" t="s">
        <v>39</v>
      </c>
      <c r="O150" s="177">
        <v>0</v>
      </c>
      <c r="P150" s="177">
        <f>O150*H150</f>
        <v>0</v>
      </c>
      <c r="Q150" s="177">
        <v>0</v>
      </c>
      <c r="R150" s="177">
        <f>Q150*H150</f>
        <v>0</v>
      </c>
      <c r="S150" s="177">
        <v>0</v>
      </c>
      <c r="T150" s="178">
        <f>S150*H150</f>
        <v>0</v>
      </c>
      <c r="U150" s="28"/>
      <c r="V150" s="28"/>
      <c r="W150" s="28"/>
      <c r="X150" s="28"/>
      <c r="Y150" s="28"/>
      <c r="Z150" s="28"/>
      <c r="AA150" s="28"/>
      <c r="AB150" s="28"/>
      <c r="AC150" s="28"/>
      <c r="AD150" s="28"/>
      <c r="AE150" s="28"/>
      <c r="AR150" s="179" t="s">
        <v>155</v>
      </c>
      <c r="AT150" s="179" t="s">
        <v>151</v>
      </c>
      <c r="AU150" s="179" t="s">
        <v>156</v>
      </c>
      <c r="AY150" s="15" t="s">
        <v>149</v>
      </c>
      <c r="BE150" s="180">
        <f>IF(N150="základná",J150,0)</f>
        <v>0</v>
      </c>
      <c r="BF150" s="180">
        <f>IF(N150="znížená",J150,0)</f>
        <v>40.770000000000003</v>
      </c>
      <c r="BG150" s="180">
        <f>IF(N150="zákl. prenesená",J150,0)</f>
        <v>0</v>
      </c>
      <c r="BH150" s="180">
        <f>IF(N150="zníž. prenesená",J150,0)</f>
        <v>0</v>
      </c>
      <c r="BI150" s="180">
        <f>IF(N150="nulová",J150,0)</f>
        <v>0</v>
      </c>
      <c r="BJ150" s="15" t="s">
        <v>156</v>
      </c>
      <c r="BK150" s="180">
        <f>ROUND(I150*H150,2)</f>
        <v>40.770000000000003</v>
      </c>
      <c r="BL150" s="15" t="s">
        <v>155</v>
      </c>
      <c r="BM150" s="179" t="s">
        <v>399</v>
      </c>
    </row>
    <row r="151" s="2" customFormat="1" ht="24.15" customHeight="1">
      <c r="A151" s="28"/>
      <c r="B151" s="167"/>
      <c r="C151" s="168" t="s">
        <v>293</v>
      </c>
      <c r="D151" s="168" t="s">
        <v>151</v>
      </c>
      <c r="E151" s="169" t="s">
        <v>871</v>
      </c>
      <c r="F151" s="170" t="s">
        <v>872</v>
      </c>
      <c r="G151" s="171" t="s">
        <v>368</v>
      </c>
      <c r="H151" s="172">
        <v>1</v>
      </c>
      <c r="I151" s="173">
        <v>170.72</v>
      </c>
      <c r="J151" s="173">
        <f>ROUND(I151*H151,2)</f>
        <v>170.72</v>
      </c>
      <c r="K151" s="174"/>
      <c r="L151" s="29"/>
      <c r="M151" s="175" t="s">
        <v>1</v>
      </c>
      <c r="N151" s="176" t="s">
        <v>39</v>
      </c>
      <c r="O151" s="177">
        <v>0</v>
      </c>
      <c r="P151" s="177">
        <f>O151*H151</f>
        <v>0</v>
      </c>
      <c r="Q151" s="177">
        <v>0</v>
      </c>
      <c r="R151" s="177">
        <f>Q151*H151</f>
        <v>0</v>
      </c>
      <c r="S151" s="177">
        <v>0</v>
      </c>
      <c r="T151" s="178">
        <f>S151*H151</f>
        <v>0</v>
      </c>
      <c r="U151" s="28"/>
      <c r="V151" s="28"/>
      <c r="W151" s="28"/>
      <c r="X151" s="28"/>
      <c r="Y151" s="28"/>
      <c r="Z151" s="28"/>
      <c r="AA151" s="28"/>
      <c r="AB151" s="28"/>
      <c r="AC151" s="28"/>
      <c r="AD151" s="28"/>
      <c r="AE151" s="28"/>
      <c r="AR151" s="179" t="s">
        <v>155</v>
      </c>
      <c r="AT151" s="179" t="s">
        <v>151</v>
      </c>
      <c r="AU151" s="179" t="s">
        <v>156</v>
      </c>
      <c r="AY151" s="15" t="s">
        <v>149</v>
      </c>
      <c r="BE151" s="180">
        <f>IF(N151="základná",J151,0)</f>
        <v>0</v>
      </c>
      <c r="BF151" s="180">
        <f>IF(N151="znížená",J151,0)</f>
        <v>170.72</v>
      </c>
      <c r="BG151" s="180">
        <f>IF(N151="zákl. prenesená",J151,0)</f>
        <v>0</v>
      </c>
      <c r="BH151" s="180">
        <f>IF(N151="zníž. prenesená",J151,0)</f>
        <v>0</v>
      </c>
      <c r="BI151" s="180">
        <f>IF(N151="nulová",J151,0)</f>
        <v>0</v>
      </c>
      <c r="BJ151" s="15" t="s">
        <v>156</v>
      </c>
      <c r="BK151" s="180">
        <f>ROUND(I151*H151,2)</f>
        <v>170.72</v>
      </c>
      <c r="BL151" s="15" t="s">
        <v>155</v>
      </c>
      <c r="BM151" s="179" t="s">
        <v>539</v>
      </c>
    </row>
    <row r="152" s="2" customFormat="1" ht="24.15" customHeight="1">
      <c r="A152" s="28"/>
      <c r="B152" s="167"/>
      <c r="C152" s="168" t="s">
        <v>249</v>
      </c>
      <c r="D152" s="168" t="s">
        <v>151</v>
      </c>
      <c r="E152" s="169" t="s">
        <v>873</v>
      </c>
      <c r="F152" s="170" t="s">
        <v>874</v>
      </c>
      <c r="G152" s="171" t="s">
        <v>368</v>
      </c>
      <c r="H152" s="172">
        <v>3</v>
      </c>
      <c r="I152" s="173">
        <v>2.1299999999999999</v>
      </c>
      <c r="J152" s="173">
        <f>ROUND(I152*H152,2)</f>
        <v>6.3899999999999997</v>
      </c>
      <c r="K152" s="174"/>
      <c r="L152" s="29"/>
      <c r="M152" s="175" t="s">
        <v>1</v>
      </c>
      <c r="N152" s="176" t="s">
        <v>39</v>
      </c>
      <c r="O152" s="177">
        <v>0</v>
      </c>
      <c r="P152" s="177">
        <f>O152*H152</f>
        <v>0</v>
      </c>
      <c r="Q152" s="177">
        <v>0</v>
      </c>
      <c r="R152" s="177">
        <f>Q152*H152</f>
        <v>0</v>
      </c>
      <c r="S152" s="177">
        <v>0</v>
      </c>
      <c r="T152" s="178">
        <f>S152*H152</f>
        <v>0</v>
      </c>
      <c r="U152" s="28"/>
      <c r="V152" s="28"/>
      <c r="W152" s="28"/>
      <c r="X152" s="28"/>
      <c r="Y152" s="28"/>
      <c r="Z152" s="28"/>
      <c r="AA152" s="28"/>
      <c r="AB152" s="28"/>
      <c r="AC152" s="28"/>
      <c r="AD152" s="28"/>
      <c r="AE152" s="28"/>
      <c r="AR152" s="179" t="s">
        <v>155</v>
      </c>
      <c r="AT152" s="179" t="s">
        <v>151</v>
      </c>
      <c r="AU152" s="179" t="s">
        <v>156</v>
      </c>
      <c r="AY152" s="15" t="s">
        <v>149</v>
      </c>
      <c r="BE152" s="180">
        <f>IF(N152="základná",J152,0)</f>
        <v>0</v>
      </c>
      <c r="BF152" s="180">
        <f>IF(N152="znížená",J152,0)</f>
        <v>6.3899999999999997</v>
      </c>
      <c r="BG152" s="180">
        <f>IF(N152="zákl. prenesená",J152,0)</f>
        <v>0</v>
      </c>
      <c r="BH152" s="180">
        <f>IF(N152="zníž. prenesená",J152,0)</f>
        <v>0</v>
      </c>
      <c r="BI152" s="180">
        <f>IF(N152="nulová",J152,0)</f>
        <v>0</v>
      </c>
      <c r="BJ152" s="15" t="s">
        <v>156</v>
      </c>
      <c r="BK152" s="180">
        <f>ROUND(I152*H152,2)</f>
        <v>6.3899999999999997</v>
      </c>
      <c r="BL152" s="15" t="s">
        <v>155</v>
      </c>
      <c r="BM152" s="179" t="s">
        <v>542</v>
      </c>
    </row>
    <row r="153" s="2" customFormat="1" ht="21.75" customHeight="1">
      <c r="A153" s="28"/>
      <c r="B153" s="167"/>
      <c r="C153" s="168" t="s">
        <v>300</v>
      </c>
      <c r="D153" s="168" t="s">
        <v>151</v>
      </c>
      <c r="E153" s="169" t="s">
        <v>875</v>
      </c>
      <c r="F153" s="170" t="s">
        <v>876</v>
      </c>
      <c r="G153" s="171" t="s">
        <v>368</v>
      </c>
      <c r="H153" s="172">
        <v>3</v>
      </c>
      <c r="I153" s="173">
        <v>5</v>
      </c>
      <c r="J153" s="173">
        <f>ROUND(I153*H153,2)</f>
        <v>15</v>
      </c>
      <c r="K153" s="174"/>
      <c r="L153" s="29"/>
      <c r="M153" s="175" t="s">
        <v>1</v>
      </c>
      <c r="N153" s="176" t="s">
        <v>39</v>
      </c>
      <c r="O153" s="177">
        <v>0</v>
      </c>
      <c r="P153" s="177">
        <f>O153*H153</f>
        <v>0</v>
      </c>
      <c r="Q153" s="177">
        <v>0</v>
      </c>
      <c r="R153" s="177">
        <f>Q153*H153</f>
        <v>0</v>
      </c>
      <c r="S153" s="177">
        <v>0</v>
      </c>
      <c r="T153" s="178">
        <f>S153*H153</f>
        <v>0</v>
      </c>
      <c r="U153" s="28"/>
      <c r="V153" s="28"/>
      <c r="W153" s="28"/>
      <c r="X153" s="28"/>
      <c r="Y153" s="28"/>
      <c r="Z153" s="28"/>
      <c r="AA153" s="28"/>
      <c r="AB153" s="28"/>
      <c r="AC153" s="28"/>
      <c r="AD153" s="28"/>
      <c r="AE153" s="28"/>
      <c r="AR153" s="179" t="s">
        <v>155</v>
      </c>
      <c r="AT153" s="179" t="s">
        <v>151</v>
      </c>
      <c r="AU153" s="179" t="s">
        <v>156</v>
      </c>
      <c r="AY153" s="15" t="s">
        <v>149</v>
      </c>
      <c r="BE153" s="180">
        <f>IF(N153="základná",J153,0)</f>
        <v>0</v>
      </c>
      <c r="BF153" s="180">
        <f>IF(N153="znížená",J153,0)</f>
        <v>15</v>
      </c>
      <c r="BG153" s="180">
        <f>IF(N153="zákl. prenesená",J153,0)</f>
        <v>0</v>
      </c>
      <c r="BH153" s="180">
        <f>IF(N153="zníž. prenesená",J153,0)</f>
        <v>0</v>
      </c>
      <c r="BI153" s="180">
        <f>IF(N153="nulová",J153,0)</f>
        <v>0</v>
      </c>
      <c r="BJ153" s="15" t="s">
        <v>156</v>
      </c>
      <c r="BK153" s="180">
        <f>ROUND(I153*H153,2)</f>
        <v>15</v>
      </c>
      <c r="BL153" s="15" t="s">
        <v>155</v>
      </c>
      <c r="BM153" s="179" t="s">
        <v>546</v>
      </c>
    </row>
    <row r="154" s="2" customFormat="1" ht="16.5" customHeight="1">
      <c r="A154" s="28"/>
      <c r="B154" s="167"/>
      <c r="C154" s="168" t="s">
        <v>253</v>
      </c>
      <c r="D154" s="168" t="s">
        <v>151</v>
      </c>
      <c r="E154" s="169" t="s">
        <v>877</v>
      </c>
      <c r="F154" s="170" t="s">
        <v>878</v>
      </c>
      <c r="G154" s="171" t="s">
        <v>368</v>
      </c>
      <c r="H154" s="172">
        <v>1</v>
      </c>
      <c r="I154" s="173">
        <v>72.75</v>
      </c>
      <c r="J154" s="173">
        <f>ROUND(I154*H154,2)</f>
        <v>72.75</v>
      </c>
      <c r="K154" s="174"/>
      <c r="L154" s="29"/>
      <c r="M154" s="175" t="s">
        <v>1</v>
      </c>
      <c r="N154" s="176" t="s">
        <v>39</v>
      </c>
      <c r="O154" s="177">
        <v>0</v>
      </c>
      <c r="P154" s="177">
        <f>O154*H154</f>
        <v>0</v>
      </c>
      <c r="Q154" s="177">
        <v>0</v>
      </c>
      <c r="R154" s="177">
        <f>Q154*H154</f>
        <v>0</v>
      </c>
      <c r="S154" s="177">
        <v>0</v>
      </c>
      <c r="T154" s="178">
        <f>S154*H154</f>
        <v>0</v>
      </c>
      <c r="U154" s="28"/>
      <c r="V154" s="28"/>
      <c r="W154" s="28"/>
      <c r="X154" s="28"/>
      <c r="Y154" s="28"/>
      <c r="Z154" s="28"/>
      <c r="AA154" s="28"/>
      <c r="AB154" s="28"/>
      <c r="AC154" s="28"/>
      <c r="AD154" s="28"/>
      <c r="AE154" s="28"/>
      <c r="AR154" s="179" t="s">
        <v>155</v>
      </c>
      <c r="AT154" s="179" t="s">
        <v>151</v>
      </c>
      <c r="AU154" s="179" t="s">
        <v>156</v>
      </c>
      <c r="AY154" s="15" t="s">
        <v>149</v>
      </c>
      <c r="BE154" s="180">
        <f>IF(N154="základná",J154,0)</f>
        <v>0</v>
      </c>
      <c r="BF154" s="180">
        <f>IF(N154="znížená",J154,0)</f>
        <v>72.75</v>
      </c>
      <c r="BG154" s="180">
        <f>IF(N154="zákl. prenesená",J154,0)</f>
        <v>0</v>
      </c>
      <c r="BH154" s="180">
        <f>IF(N154="zníž. prenesená",J154,0)</f>
        <v>0</v>
      </c>
      <c r="BI154" s="180">
        <f>IF(N154="nulová",J154,0)</f>
        <v>0</v>
      </c>
      <c r="BJ154" s="15" t="s">
        <v>156</v>
      </c>
      <c r="BK154" s="180">
        <f>ROUND(I154*H154,2)</f>
        <v>72.75</v>
      </c>
      <c r="BL154" s="15" t="s">
        <v>155</v>
      </c>
      <c r="BM154" s="179" t="s">
        <v>549</v>
      </c>
    </row>
    <row r="155" s="2" customFormat="1" ht="16.5" customHeight="1">
      <c r="A155" s="28"/>
      <c r="B155" s="167"/>
      <c r="C155" s="168" t="s">
        <v>307</v>
      </c>
      <c r="D155" s="168" t="s">
        <v>151</v>
      </c>
      <c r="E155" s="169" t="s">
        <v>879</v>
      </c>
      <c r="F155" s="170" t="s">
        <v>880</v>
      </c>
      <c r="G155" s="171" t="s">
        <v>368</v>
      </c>
      <c r="H155" s="172">
        <v>1</v>
      </c>
      <c r="I155" s="173">
        <v>349.19999999999999</v>
      </c>
      <c r="J155" s="173">
        <f>ROUND(I155*H155,2)</f>
        <v>349.19999999999999</v>
      </c>
      <c r="K155" s="174"/>
      <c r="L155" s="29"/>
      <c r="M155" s="183" t="s">
        <v>1</v>
      </c>
      <c r="N155" s="184" t="s">
        <v>39</v>
      </c>
      <c r="O155" s="185">
        <v>0</v>
      </c>
      <c r="P155" s="185">
        <f>O155*H155</f>
        <v>0</v>
      </c>
      <c r="Q155" s="185">
        <v>0</v>
      </c>
      <c r="R155" s="185">
        <f>Q155*H155</f>
        <v>0</v>
      </c>
      <c r="S155" s="185">
        <v>0</v>
      </c>
      <c r="T155" s="186">
        <f>S155*H155</f>
        <v>0</v>
      </c>
      <c r="U155" s="28"/>
      <c r="V155" s="28"/>
      <c r="W155" s="28"/>
      <c r="X155" s="28"/>
      <c r="Y155" s="28"/>
      <c r="Z155" s="28"/>
      <c r="AA155" s="28"/>
      <c r="AB155" s="28"/>
      <c r="AC155" s="28"/>
      <c r="AD155" s="28"/>
      <c r="AE155" s="28"/>
      <c r="AR155" s="179" t="s">
        <v>155</v>
      </c>
      <c r="AT155" s="179" t="s">
        <v>151</v>
      </c>
      <c r="AU155" s="179" t="s">
        <v>156</v>
      </c>
      <c r="AY155" s="15" t="s">
        <v>149</v>
      </c>
      <c r="BE155" s="180">
        <f>IF(N155="základná",J155,0)</f>
        <v>0</v>
      </c>
      <c r="BF155" s="180">
        <f>IF(N155="znížená",J155,0)</f>
        <v>349.19999999999999</v>
      </c>
      <c r="BG155" s="180">
        <f>IF(N155="zákl. prenesená",J155,0)</f>
        <v>0</v>
      </c>
      <c r="BH155" s="180">
        <f>IF(N155="zníž. prenesená",J155,0)</f>
        <v>0</v>
      </c>
      <c r="BI155" s="180">
        <f>IF(N155="nulová",J155,0)</f>
        <v>0</v>
      </c>
      <c r="BJ155" s="15" t="s">
        <v>156</v>
      </c>
      <c r="BK155" s="180">
        <f>ROUND(I155*H155,2)</f>
        <v>349.19999999999999</v>
      </c>
      <c r="BL155" s="15" t="s">
        <v>155</v>
      </c>
      <c r="BM155" s="179" t="s">
        <v>552</v>
      </c>
    </row>
    <row r="156" s="2" customFormat="1" ht="6.96" customHeight="1">
      <c r="A156" s="28"/>
      <c r="B156" s="54"/>
      <c r="C156" s="55"/>
      <c r="D156" s="55"/>
      <c r="E156" s="55"/>
      <c r="F156" s="55"/>
      <c r="G156" s="55"/>
      <c r="H156" s="55"/>
      <c r="I156" s="55"/>
      <c r="J156" s="55"/>
      <c r="K156" s="55"/>
      <c r="L156" s="29"/>
      <c r="M156" s="28"/>
      <c r="O156" s="28"/>
      <c r="P156" s="28"/>
      <c r="Q156" s="28"/>
      <c r="R156" s="28"/>
      <c r="S156" s="28"/>
      <c r="T156" s="28"/>
      <c r="U156" s="28"/>
      <c r="V156" s="28"/>
      <c r="W156" s="28"/>
      <c r="X156" s="28"/>
      <c r="Y156" s="28"/>
      <c r="Z156" s="28"/>
      <c r="AA156" s="28"/>
      <c r="AB156" s="28"/>
      <c r="AC156" s="28"/>
      <c r="AD156" s="28"/>
      <c r="AE156" s="28"/>
    </row>
  </sheetData>
  <autoFilter ref="C119:K155"/>
  <mergeCells count="8">
    <mergeCell ref="E7:H7"/>
    <mergeCell ref="E9:H9"/>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4"/>
    </row>
    <row r="2" s="1" customFormat="1" ht="36.96" customHeight="1">
      <c r="L2" s="14" t="s">
        <v>5</v>
      </c>
      <c r="M2" s="1"/>
      <c r="N2" s="1"/>
      <c r="O2" s="1"/>
      <c r="P2" s="1"/>
      <c r="Q2" s="1"/>
      <c r="R2" s="1"/>
      <c r="S2" s="1"/>
      <c r="T2" s="1"/>
      <c r="U2" s="1"/>
      <c r="V2" s="1"/>
      <c r="AT2" s="15" t="s">
        <v>103</v>
      </c>
    </row>
    <row r="3" s="1" customFormat="1" ht="6.96" customHeight="1">
      <c r="B3" s="16"/>
      <c r="C3" s="17"/>
      <c r="D3" s="17"/>
      <c r="E3" s="17"/>
      <c r="F3" s="17"/>
      <c r="G3" s="17"/>
      <c r="H3" s="17"/>
      <c r="I3" s="17"/>
      <c r="J3" s="17"/>
      <c r="K3" s="17"/>
      <c r="L3" s="18"/>
      <c r="AT3" s="15" t="s">
        <v>73</v>
      </c>
    </row>
    <row r="4" s="1" customFormat="1" ht="24.96" customHeight="1">
      <c r="B4" s="18"/>
      <c r="D4" s="19" t="s">
        <v>119</v>
      </c>
      <c r="L4" s="18"/>
      <c r="M4" s="115" t="s">
        <v>9</v>
      </c>
      <c r="AT4" s="15" t="s">
        <v>3</v>
      </c>
    </row>
    <row r="5" s="1" customFormat="1" ht="6.96" customHeight="1">
      <c r="B5" s="18"/>
      <c r="L5" s="18"/>
    </row>
    <row r="6" s="1" customFormat="1" ht="12" customHeight="1">
      <c r="B6" s="18"/>
      <c r="D6" s="25" t="s">
        <v>13</v>
      </c>
      <c r="L6" s="18"/>
    </row>
    <row r="7" s="1" customFormat="1" ht="16.5" customHeight="1">
      <c r="B7" s="18"/>
      <c r="E7" s="116" t="str">
        <f>'Rekapitulácia stavby'!K6</f>
        <v>Dod.č.4_Modernizácia ZŠ P.Demitru_časť strecha</v>
      </c>
      <c r="F7" s="25"/>
      <c r="G7" s="25"/>
      <c r="H7" s="25"/>
      <c r="L7" s="18"/>
    </row>
    <row r="8" s="2" customFormat="1" ht="12" customHeight="1">
      <c r="A8" s="28"/>
      <c r="B8" s="29"/>
      <c r="C8" s="28"/>
      <c r="D8" s="25" t="s">
        <v>120</v>
      </c>
      <c r="E8" s="28"/>
      <c r="F8" s="28"/>
      <c r="G8" s="28"/>
      <c r="H8" s="28"/>
      <c r="I8" s="28"/>
      <c r="J8" s="28"/>
      <c r="K8" s="28"/>
      <c r="L8" s="49"/>
      <c r="S8" s="28"/>
      <c r="T8" s="28"/>
      <c r="U8" s="28"/>
      <c r="V8" s="28"/>
      <c r="W8" s="28"/>
      <c r="X8" s="28"/>
      <c r="Y8" s="28"/>
      <c r="Z8" s="28"/>
      <c r="AA8" s="28"/>
      <c r="AB8" s="28"/>
      <c r="AC8" s="28"/>
      <c r="AD8" s="28"/>
      <c r="AE8" s="28"/>
    </row>
    <row r="9" s="2" customFormat="1" ht="16.5" customHeight="1">
      <c r="A9" s="28"/>
      <c r="B9" s="29"/>
      <c r="C9" s="28"/>
      <c r="D9" s="28"/>
      <c r="E9" s="61" t="s">
        <v>881</v>
      </c>
      <c r="F9" s="28"/>
      <c r="G9" s="28"/>
      <c r="H9" s="28"/>
      <c r="I9" s="28"/>
      <c r="J9" s="28"/>
      <c r="K9" s="28"/>
      <c r="L9" s="49"/>
      <c r="S9" s="28"/>
      <c r="T9" s="28"/>
      <c r="U9" s="28"/>
      <c r="V9" s="28"/>
      <c r="W9" s="28"/>
      <c r="X9" s="28"/>
      <c r="Y9" s="28"/>
      <c r="Z9" s="28"/>
      <c r="AA9" s="28"/>
      <c r="AB9" s="28"/>
      <c r="AC9" s="28"/>
      <c r="AD9" s="28"/>
      <c r="AE9" s="28"/>
    </row>
    <row r="10" s="2" customFormat="1">
      <c r="A10" s="28"/>
      <c r="B10" s="29"/>
      <c r="C10" s="28"/>
      <c r="D10" s="28"/>
      <c r="E10" s="28"/>
      <c r="F10" s="28"/>
      <c r="G10" s="28"/>
      <c r="H10" s="28"/>
      <c r="I10" s="28"/>
      <c r="J10" s="28"/>
      <c r="K10" s="28"/>
      <c r="L10" s="49"/>
      <c r="S10" s="28"/>
      <c r="T10" s="28"/>
      <c r="U10" s="28"/>
      <c r="V10" s="28"/>
      <c r="W10" s="28"/>
      <c r="X10" s="28"/>
      <c r="Y10" s="28"/>
      <c r="Z10" s="28"/>
      <c r="AA10" s="28"/>
      <c r="AB10" s="28"/>
      <c r="AC10" s="28"/>
      <c r="AD10" s="28"/>
      <c r="AE10" s="28"/>
    </row>
    <row r="11" s="2" customFormat="1" ht="12" customHeight="1">
      <c r="A11" s="28"/>
      <c r="B11" s="29"/>
      <c r="C11" s="28"/>
      <c r="D11" s="25" t="s">
        <v>15</v>
      </c>
      <c r="E11" s="28"/>
      <c r="F11" s="22" t="s">
        <v>1</v>
      </c>
      <c r="G11" s="28"/>
      <c r="H11" s="28"/>
      <c r="I11" s="25" t="s">
        <v>16</v>
      </c>
      <c r="J11" s="22" t="s">
        <v>1</v>
      </c>
      <c r="K11" s="28"/>
      <c r="L11" s="49"/>
      <c r="S11" s="28"/>
      <c r="T11" s="28"/>
      <c r="U11" s="28"/>
      <c r="V11" s="28"/>
      <c r="W11" s="28"/>
      <c r="X11" s="28"/>
      <c r="Y11" s="28"/>
      <c r="Z11" s="28"/>
      <c r="AA11" s="28"/>
      <c r="AB11" s="28"/>
      <c r="AC11" s="28"/>
      <c r="AD11" s="28"/>
      <c r="AE11" s="28"/>
    </row>
    <row r="12" s="2" customFormat="1" ht="12" customHeight="1">
      <c r="A12" s="28"/>
      <c r="B12" s="29"/>
      <c r="C12" s="28"/>
      <c r="D12" s="25" t="s">
        <v>17</v>
      </c>
      <c r="E12" s="28"/>
      <c r="F12" s="22" t="s">
        <v>18</v>
      </c>
      <c r="G12" s="28"/>
      <c r="H12" s="28"/>
      <c r="I12" s="25" t="s">
        <v>19</v>
      </c>
      <c r="J12" s="63" t="str">
        <f>'Rekapitulácia stavby'!AN8</f>
        <v>2. 12. 2022</v>
      </c>
      <c r="K12" s="28"/>
      <c r="L12" s="49"/>
      <c r="S12" s="28"/>
      <c r="T12" s="28"/>
      <c r="U12" s="28"/>
      <c r="V12" s="28"/>
      <c r="W12" s="28"/>
      <c r="X12" s="28"/>
      <c r="Y12" s="28"/>
      <c r="Z12" s="28"/>
      <c r="AA12" s="28"/>
      <c r="AB12" s="28"/>
      <c r="AC12" s="28"/>
      <c r="AD12" s="28"/>
      <c r="AE12" s="28"/>
    </row>
    <row r="13" s="2" customFormat="1" ht="10.8" customHeight="1">
      <c r="A13" s="28"/>
      <c r="B13" s="29"/>
      <c r="C13" s="28"/>
      <c r="D13" s="28"/>
      <c r="E13" s="28"/>
      <c r="F13" s="28"/>
      <c r="G13" s="28"/>
      <c r="H13" s="28"/>
      <c r="I13" s="28"/>
      <c r="J13" s="28"/>
      <c r="K13" s="28"/>
      <c r="L13" s="49"/>
      <c r="S13" s="28"/>
      <c r="T13" s="28"/>
      <c r="U13" s="28"/>
      <c r="V13" s="28"/>
      <c r="W13" s="28"/>
      <c r="X13" s="28"/>
      <c r="Y13" s="28"/>
      <c r="Z13" s="28"/>
      <c r="AA13" s="28"/>
      <c r="AB13" s="28"/>
      <c r="AC13" s="28"/>
      <c r="AD13" s="28"/>
      <c r="AE13" s="28"/>
    </row>
    <row r="14" s="2" customFormat="1" ht="12" customHeight="1">
      <c r="A14" s="28"/>
      <c r="B14" s="29"/>
      <c r="C14" s="28"/>
      <c r="D14" s="25" t="s">
        <v>21</v>
      </c>
      <c r="E14" s="28"/>
      <c r="F14" s="28"/>
      <c r="G14" s="28"/>
      <c r="H14" s="28"/>
      <c r="I14" s="25" t="s">
        <v>22</v>
      </c>
      <c r="J14" s="22" t="s">
        <v>1</v>
      </c>
      <c r="K14" s="28"/>
      <c r="L14" s="49"/>
      <c r="S14" s="28"/>
      <c r="T14" s="28"/>
      <c r="U14" s="28"/>
      <c r="V14" s="28"/>
      <c r="W14" s="28"/>
      <c r="X14" s="28"/>
      <c r="Y14" s="28"/>
      <c r="Z14" s="28"/>
      <c r="AA14" s="28"/>
      <c r="AB14" s="28"/>
      <c r="AC14" s="28"/>
      <c r="AD14" s="28"/>
      <c r="AE14" s="28"/>
    </row>
    <row r="15" s="2" customFormat="1" ht="18" customHeight="1">
      <c r="A15" s="28"/>
      <c r="B15" s="29"/>
      <c r="C15" s="28"/>
      <c r="D15" s="28"/>
      <c r="E15" s="22" t="s">
        <v>23</v>
      </c>
      <c r="F15" s="28"/>
      <c r="G15" s="28"/>
      <c r="H15" s="28"/>
      <c r="I15" s="25" t="s">
        <v>24</v>
      </c>
      <c r="J15" s="22" t="s">
        <v>1</v>
      </c>
      <c r="K15" s="28"/>
      <c r="L15" s="49"/>
      <c r="S15" s="28"/>
      <c r="T15" s="28"/>
      <c r="U15" s="28"/>
      <c r="V15" s="28"/>
      <c r="W15" s="28"/>
      <c r="X15" s="28"/>
      <c r="Y15" s="28"/>
      <c r="Z15" s="28"/>
      <c r="AA15" s="28"/>
      <c r="AB15" s="28"/>
      <c r="AC15" s="28"/>
      <c r="AD15" s="28"/>
      <c r="AE15" s="28"/>
    </row>
    <row r="16" s="2" customFormat="1" ht="6.96" customHeight="1">
      <c r="A16" s="28"/>
      <c r="B16" s="29"/>
      <c r="C16" s="28"/>
      <c r="D16" s="28"/>
      <c r="E16" s="28"/>
      <c r="F16" s="28"/>
      <c r="G16" s="28"/>
      <c r="H16" s="28"/>
      <c r="I16" s="28"/>
      <c r="J16" s="28"/>
      <c r="K16" s="28"/>
      <c r="L16" s="49"/>
      <c r="S16" s="28"/>
      <c r="T16" s="28"/>
      <c r="U16" s="28"/>
      <c r="V16" s="28"/>
      <c r="W16" s="28"/>
      <c r="X16" s="28"/>
      <c r="Y16" s="28"/>
      <c r="Z16" s="28"/>
      <c r="AA16" s="28"/>
      <c r="AB16" s="28"/>
      <c r="AC16" s="28"/>
      <c r="AD16" s="28"/>
      <c r="AE16" s="28"/>
    </row>
    <row r="17" s="2" customFormat="1" ht="12" customHeight="1">
      <c r="A17" s="28"/>
      <c r="B17" s="29"/>
      <c r="C17" s="28"/>
      <c r="D17" s="25" t="s">
        <v>25</v>
      </c>
      <c r="E17" s="28"/>
      <c r="F17" s="28"/>
      <c r="G17" s="28"/>
      <c r="H17" s="28"/>
      <c r="I17" s="25" t="s">
        <v>22</v>
      </c>
      <c r="J17" s="22" t="s">
        <v>1</v>
      </c>
      <c r="K17" s="28"/>
      <c r="L17" s="49"/>
      <c r="S17" s="28"/>
      <c r="T17" s="28"/>
      <c r="U17" s="28"/>
      <c r="V17" s="28"/>
      <c r="W17" s="28"/>
      <c r="X17" s="28"/>
      <c r="Y17" s="28"/>
      <c r="Z17" s="28"/>
      <c r="AA17" s="28"/>
      <c r="AB17" s="28"/>
      <c r="AC17" s="28"/>
      <c r="AD17" s="28"/>
      <c r="AE17" s="28"/>
    </row>
    <row r="18" s="2" customFormat="1" ht="18" customHeight="1">
      <c r="A18" s="28"/>
      <c r="B18" s="29"/>
      <c r="C18" s="28"/>
      <c r="D18" s="28"/>
      <c r="E18" s="22" t="s">
        <v>26</v>
      </c>
      <c r="F18" s="28"/>
      <c r="G18" s="28"/>
      <c r="H18" s="28"/>
      <c r="I18" s="25" t="s">
        <v>24</v>
      </c>
      <c r="J18" s="22" t="s">
        <v>1</v>
      </c>
      <c r="K18" s="28"/>
      <c r="L18" s="49"/>
      <c r="S18" s="28"/>
      <c r="T18" s="28"/>
      <c r="U18" s="28"/>
      <c r="V18" s="28"/>
      <c r="W18" s="28"/>
      <c r="X18" s="28"/>
      <c r="Y18" s="28"/>
      <c r="Z18" s="28"/>
      <c r="AA18" s="28"/>
      <c r="AB18" s="28"/>
      <c r="AC18" s="28"/>
      <c r="AD18" s="28"/>
      <c r="AE18" s="28"/>
    </row>
    <row r="19" s="2" customFormat="1" ht="6.96" customHeight="1">
      <c r="A19" s="28"/>
      <c r="B19" s="29"/>
      <c r="C19" s="28"/>
      <c r="D19" s="28"/>
      <c r="E19" s="28"/>
      <c r="F19" s="28"/>
      <c r="G19" s="28"/>
      <c r="H19" s="28"/>
      <c r="I19" s="28"/>
      <c r="J19" s="28"/>
      <c r="K19" s="28"/>
      <c r="L19" s="49"/>
      <c r="S19" s="28"/>
      <c r="T19" s="28"/>
      <c r="U19" s="28"/>
      <c r="V19" s="28"/>
      <c r="W19" s="28"/>
      <c r="X19" s="28"/>
      <c r="Y19" s="28"/>
      <c r="Z19" s="28"/>
      <c r="AA19" s="28"/>
      <c r="AB19" s="28"/>
      <c r="AC19" s="28"/>
      <c r="AD19" s="28"/>
      <c r="AE19" s="28"/>
    </row>
    <row r="20" s="2" customFormat="1" ht="12" customHeight="1">
      <c r="A20" s="28"/>
      <c r="B20" s="29"/>
      <c r="C20" s="28"/>
      <c r="D20" s="25" t="s">
        <v>27</v>
      </c>
      <c r="E20" s="28"/>
      <c r="F20" s="28"/>
      <c r="G20" s="28"/>
      <c r="H20" s="28"/>
      <c r="I20" s="25" t="s">
        <v>22</v>
      </c>
      <c r="J20" s="22" t="s">
        <v>1</v>
      </c>
      <c r="K20" s="28"/>
      <c r="L20" s="49"/>
      <c r="S20" s="28"/>
      <c r="T20" s="28"/>
      <c r="U20" s="28"/>
      <c r="V20" s="28"/>
      <c r="W20" s="28"/>
      <c r="X20" s="28"/>
      <c r="Y20" s="28"/>
      <c r="Z20" s="28"/>
      <c r="AA20" s="28"/>
      <c r="AB20" s="28"/>
      <c r="AC20" s="28"/>
      <c r="AD20" s="28"/>
      <c r="AE20" s="28"/>
    </row>
    <row r="21" s="2" customFormat="1" ht="18" customHeight="1">
      <c r="A21" s="28"/>
      <c r="B21" s="29"/>
      <c r="C21" s="28"/>
      <c r="D21" s="28"/>
      <c r="E21" s="22" t="s">
        <v>29</v>
      </c>
      <c r="F21" s="28"/>
      <c r="G21" s="28"/>
      <c r="H21" s="28"/>
      <c r="I21" s="25" t="s">
        <v>24</v>
      </c>
      <c r="J21" s="22" t="s">
        <v>1</v>
      </c>
      <c r="K21" s="28"/>
      <c r="L21" s="49"/>
      <c r="S21" s="28"/>
      <c r="T21" s="28"/>
      <c r="U21" s="28"/>
      <c r="V21" s="28"/>
      <c r="W21" s="28"/>
      <c r="X21" s="28"/>
      <c r="Y21" s="28"/>
      <c r="Z21" s="28"/>
      <c r="AA21" s="28"/>
      <c r="AB21" s="28"/>
      <c r="AC21" s="28"/>
      <c r="AD21" s="28"/>
      <c r="AE21" s="28"/>
    </row>
    <row r="22" s="2" customFormat="1" ht="6.96" customHeight="1">
      <c r="A22" s="28"/>
      <c r="B22" s="29"/>
      <c r="C22" s="28"/>
      <c r="D22" s="28"/>
      <c r="E22" s="28"/>
      <c r="F22" s="28"/>
      <c r="G22" s="28"/>
      <c r="H22" s="28"/>
      <c r="I22" s="28"/>
      <c r="J22" s="28"/>
      <c r="K22" s="28"/>
      <c r="L22" s="49"/>
      <c r="S22" s="28"/>
      <c r="T22" s="28"/>
      <c r="U22" s="28"/>
      <c r="V22" s="28"/>
      <c r="W22" s="28"/>
      <c r="X22" s="28"/>
      <c r="Y22" s="28"/>
      <c r="Z22" s="28"/>
      <c r="AA22" s="28"/>
      <c r="AB22" s="28"/>
      <c r="AC22" s="28"/>
      <c r="AD22" s="28"/>
      <c r="AE22" s="28"/>
    </row>
    <row r="23" s="2" customFormat="1" ht="12" customHeight="1">
      <c r="A23" s="28"/>
      <c r="B23" s="29"/>
      <c r="C23" s="28"/>
      <c r="D23" s="25" t="s">
        <v>30</v>
      </c>
      <c r="E23" s="28"/>
      <c r="F23" s="28"/>
      <c r="G23" s="28"/>
      <c r="H23" s="28"/>
      <c r="I23" s="25" t="s">
        <v>22</v>
      </c>
      <c r="J23" s="22" t="str">
        <f>IF('Rekapitulácia stavby'!AN19="","",'Rekapitulácia stavby'!AN19)</f>
        <v/>
      </c>
      <c r="K23" s="28"/>
      <c r="L23" s="49"/>
      <c r="S23" s="28"/>
      <c r="T23" s="28"/>
      <c r="U23" s="28"/>
      <c r="V23" s="28"/>
      <c r="W23" s="28"/>
      <c r="X23" s="28"/>
      <c r="Y23" s="28"/>
      <c r="Z23" s="28"/>
      <c r="AA23" s="28"/>
      <c r="AB23" s="28"/>
      <c r="AC23" s="28"/>
      <c r="AD23" s="28"/>
      <c r="AE23" s="28"/>
    </row>
    <row r="24" s="2" customFormat="1" ht="18" customHeight="1">
      <c r="A24" s="28"/>
      <c r="B24" s="29"/>
      <c r="C24" s="28"/>
      <c r="D24" s="28"/>
      <c r="E24" s="22" t="str">
        <f>IF('Rekapitulácia stavby'!E20="","",'Rekapitulácia stavby'!E20)</f>
        <v xml:space="preserve"> </v>
      </c>
      <c r="F24" s="28"/>
      <c r="G24" s="28"/>
      <c r="H24" s="28"/>
      <c r="I24" s="25" t="s">
        <v>24</v>
      </c>
      <c r="J24" s="22" t="str">
        <f>IF('Rekapitulácia stavby'!AN20="","",'Rekapitulácia stavby'!AN20)</f>
        <v/>
      </c>
      <c r="K24" s="28"/>
      <c r="L24" s="49"/>
      <c r="S24" s="28"/>
      <c r="T24" s="28"/>
      <c r="U24" s="28"/>
      <c r="V24" s="28"/>
      <c r="W24" s="28"/>
      <c r="X24" s="28"/>
      <c r="Y24" s="28"/>
      <c r="Z24" s="28"/>
      <c r="AA24" s="28"/>
      <c r="AB24" s="28"/>
      <c r="AC24" s="28"/>
      <c r="AD24" s="28"/>
      <c r="AE24" s="28"/>
    </row>
    <row r="25" s="2" customFormat="1" ht="6.96" customHeight="1">
      <c r="A25" s="28"/>
      <c r="B25" s="29"/>
      <c r="C25" s="28"/>
      <c r="D25" s="28"/>
      <c r="E25" s="28"/>
      <c r="F25" s="28"/>
      <c r="G25" s="28"/>
      <c r="H25" s="28"/>
      <c r="I25" s="28"/>
      <c r="J25" s="28"/>
      <c r="K25" s="28"/>
      <c r="L25" s="49"/>
      <c r="S25" s="28"/>
      <c r="T25" s="28"/>
      <c r="U25" s="28"/>
      <c r="V25" s="28"/>
      <c r="W25" s="28"/>
      <c r="X25" s="28"/>
      <c r="Y25" s="28"/>
      <c r="Z25" s="28"/>
      <c r="AA25" s="28"/>
      <c r="AB25" s="28"/>
      <c r="AC25" s="28"/>
      <c r="AD25" s="28"/>
      <c r="AE25" s="28"/>
    </row>
    <row r="26" s="2" customFormat="1" ht="12" customHeight="1">
      <c r="A26" s="28"/>
      <c r="B26" s="29"/>
      <c r="C26" s="28"/>
      <c r="D26" s="25" t="s">
        <v>32</v>
      </c>
      <c r="E26" s="28"/>
      <c r="F26" s="28"/>
      <c r="G26" s="28"/>
      <c r="H26" s="28"/>
      <c r="I26" s="28"/>
      <c r="J26" s="28"/>
      <c r="K26" s="28"/>
      <c r="L26" s="49"/>
      <c r="S26" s="28"/>
      <c r="T26" s="28"/>
      <c r="U26" s="28"/>
      <c r="V26" s="28"/>
      <c r="W26" s="28"/>
      <c r="X26" s="28"/>
      <c r="Y26" s="28"/>
      <c r="Z26" s="28"/>
      <c r="AA26" s="28"/>
      <c r="AB26" s="28"/>
      <c r="AC26" s="28"/>
      <c r="AD26" s="28"/>
      <c r="AE26" s="28"/>
    </row>
    <row r="27" s="8" customFormat="1" ht="16.5" customHeight="1">
      <c r="A27" s="117"/>
      <c r="B27" s="118"/>
      <c r="C27" s="117"/>
      <c r="D27" s="117"/>
      <c r="E27" s="26" t="s">
        <v>1</v>
      </c>
      <c r="F27" s="26"/>
      <c r="G27" s="26"/>
      <c r="H27" s="26"/>
      <c r="I27" s="117"/>
      <c r="J27" s="117"/>
      <c r="K27" s="117"/>
      <c r="L27" s="119"/>
      <c r="S27" s="117"/>
      <c r="T27" s="117"/>
      <c r="U27" s="117"/>
      <c r="V27" s="117"/>
      <c r="W27" s="117"/>
      <c r="X27" s="117"/>
      <c r="Y27" s="117"/>
      <c r="Z27" s="117"/>
      <c r="AA27" s="117"/>
      <c r="AB27" s="117"/>
      <c r="AC27" s="117"/>
      <c r="AD27" s="117"/>
      <c r="AE27" s="117"/>
    </row>
    <row r="28" s="2" customFormat="1" ht="6.96" customHeight="1">
      <c r="A28" s="28"/>
      <c r="B28" s="29"/>
      <c r="C28" s="28"/>
      <c r="D28" s="28"/>
      <c r="E28" s="28"/>
      <c r="F28" s="28"/>
      <c r="G28" s="28"/>
      <c r="H28" s="28"/>
      <c r="I28" s="28"/>
      <c r="J28" s="28"/>
      <c r="K28" s="28"/>
      <c r="L28" s="49"/>
      <c r="S28" s="28"/>
      <c r="T28" s="28"/>
      <c r="U28" s="28"/>
      <c r="V28" s="28"/>
      <c r="W28" s="28"/>
      <c r="X28" s="28"/>
      <c r="Y28" s="28"/>
      <c r="Z28" s="28"/>
      <c r="AA28" s="28"/>
      <c r="AB28" s="28"/>
      <c r="AC28" s="28"/>
      <c r="AD28" s="28"/>
      <c r="AE28" s="28"/>
    </row>
    <row r="29" s="2" customFormat="1" ht="6.96" customHeight="1">
      <c r="A29" s="28"/>
      <c r="B29" s="29"/>
      <c r="C29" s="28"/>
      <c r="D29" s="84"/>
      <c r="E29" s="84"/>
      <c r="F29" s="84"/>
      <c r="G29" s="84"/>
      <c r="H29" s="84"/>
      <c r="I29" s="84"/>
      <c r="J29" s="84"/>
      <c r="K29" s="84"/>
      <c r="L29" s="49"/>
      <c r="S29" s="28"/>
      <c r="T29" s="28"/>
      <c r="U29" s="28"/>
      <c r="V29" s="28"/>
      <c r="W29" s="28"/>
      <c r="X29" s="28"/>
      <c r="Y29" s="28"/>
      <c r="Z29" s="28"/>
      <c r="AA29" s="28"/>
      <c r="AB29" s="28"/>
      <c r="AC29" s="28"/>
      <c r="AD29" s="28"/>
      <c r="AE29" s="28"/>
    </row>
    <row r="30" s="2" customFormat="1" ht="25.44" customHeight="1">
      <c r="A30" s="28"/>
      <c r="B30" s="29"/>
      <c r="C30" s="28"/>
      <c r="D30" s="120" t="s">
        <v>33</v>
      </c>
      <c r="E30" s="28"/>
      <c r="F30" s="28"/>
      <c r="G30" s="28"/>
      <c r="H30" s="28"/>
      <c r="I30" s="28"/>
      <c r="J30" s="90">
        <f>ROUND(J120, 2)</f>
        <v>84851.940000000002</v>
      </c>
      <c r="K30" s="28"/>
      <c r="L30" s="49"/>
      <c r="S30" s="28"/>
      <c r="T30" s="28"/>
      <c r="U30" s="28"/>
      <c r="V30" s="28"/>
      <c r="W30" s="28"/>
      <c r="X30" s="28"/>
      <c r="Y30" s="28"/>
      <c r="Z30" s="28"/>
      <c r="AA30" s="28"/>
      <c r="AB30" s="28"/>
      <c r="AC30" s="28"/>
      <c r="AD30" s="28"/>
      <c r="AE30" s="28"/>
    </row>
    <row r="31" s="2" customFormat="1" ht="6.96" customHeight="1">
      <c r="A31" s="28"/>
      <c r="B31" s="29"/>
      <c r="C31" s="28"/>
      <c r="D31" s="84"/>
      <c r="E31" s="84"/>
      <c r="F31" s="84"/>
      <c r="G31" s="84"/>
      <c r="H31" s="84"/>
      <c r="I31" s="84"/>
      <c r="J31" s="84"/>
      <c r="K31" s="84"/>
      <c r="L31" s="49"/>
      <c r="S31" s="28"/>
      <c r="T31" s="28"/>
      <c r="U31" s="28"/>
      <c r="V31" s="28"/>
      <c r="W31" s="28"/>
      <c r="X31" s="28"/>
      <c r="Y31" s="28"/>
      <c r="Z31" s="28"/>
      <c r="AA31" s="28"/>
      <c r="AB31" s="28"/>
      <c r="AC31" s="28"/>
      <c r="AD31" s="28"/>
      <c r="AE31" s="28"/>
    </row>
    <row r="32" s="2" customFormat="1" ht="14.4" customHeight="1">
      <c r="A32" s="28"/>
      <c r="B32" s="29"/>
      <c r="C32" s="28"/>
      <c r="D32" s="28"/>
      <c r="E32" s="28"/>
      <c r="F32" s="33" t="s">
        <v>35</v>
      </c>
      <c r="G32" s="28"/>
      <c r="H32" s="28"/>
      <c r="I32" s="33" t="s">
        <v>34</v>
      </c>
      <c r="J32" s="33" t="s">
        <v>36</v>
      </c>
      <c r="K32" s="28"/>
      <c r="L32" s="49"/>
      <c r="S32" s="28"/>
      <c r="T32" s="28"/>
      <c r="U32" s="28"/>
      <c r="V32" s="28"/>
      <c r="W32" s="28"/>
      <c r="X32" s="28"/>
      <c r="Y32" s="28"/>
      <c r="Z32" s="28"/>
      <c r="AA32" s="28"/>
      <c r="AB32" s="28"/>
      <c r="AC32" s="28"/>
      <c r="AD32" s="28"/>
      <c r="AE32" s="28"/>
    </row>
    <row r="33" s="2" customFormat="1" ht="14.4" customHeight="1">
      <c r="A33" s="28"/>
      <c r="B33" s="29"/>
      <c r="C33" s="28"/>
      <c r="D33" s="121" t="s">
        <v>37</v>
      </c>
      <c r="E33" s="35" t="s">
        <v>38</v>
      </c>
      <c r="F33" s="122">
        <f>ROUND((SUM(BE120:BE165)),  2)</f>
        <v>0</v>
      </c>
      <c r="G33" s="123"/>
      <c r="H33" s="123"/>
      <c r="I33" s="124">
        <v>0.20000000000000001</v>
      </c>
      <c r="J33" s="122">
        <f>ROUND(((SUM(BE120:BE165))*I33),  2)</f>
        <v>0</v>
      </c>
      <c r="K33" s="28"/>
      <c r="L33" s="49"/>
      <c r="S33" s="28"/>
      <c r="T33" s="28"/>
      <c r="U33" s="28"/>
      <c r="V33" s="28"/>
      <c r="W33" s="28"/>
      <c r="X33" s="28"/>
      <c r="Y33" s="28"/>
      <c r="Z33" s="28"/>
      <c r="AA33" s="28"/>
      <c r="AB33" s="28"/>
      <c r="AC33" s="28"/>
      <c r="AD33" s="28"/>
      <c r="AE33" s="28"/>
    </row>
    <row r="34" s="2" customFormat="1" ht="14.4" customHeight="1">
      <c r="A34" s="28"/>
      <c r="B34" s="29"/>
      <c r="C34" s="28"/>
      <c r="D34" s="28"/>
      <c r="E34" s="35" t="s">
        <v>39</v>
      </c>
      <c r="F34" s="125">
        <f>ROUND((SUM(BF120:BF165)),  2)</f>
        <v>84851.940000000002</v>
      </c>
      <c r="G34" s="28"/>
      <c r="H34" s="28"/>
      <c r="I34" s="126">
        <v>0.20000000000000001</v>
      </c>
      <c r="J34" s="125">
        <f>ROUND(((SUM(BF120:BF165))*I34),  2)</f>
        <v>16970.389999999999</v>
      </c>
      <c r="K34" s="28"/>
      <c r="L34" s="49"/>
      <c r="S34" s="28"/>
      <c r="T34" s="28"/>
      <c r="U34" s="28"/>
      <c r="V34" s="28"/>
      <c r="W34" s="28"/>
      <c r="X34" s="28"/>
      <c r="Y34" s="28"/>
      <c r="Z34" s="28"/>
      <c r="AA34" s="28"/>
      <c r="AB34" s="28"/>
      <c r="AC34" s="28"/>
      <c r="AD34" s="28"/>
      <c r="AE34" s="28"/>
    </row>
    <row r="35" hidden="1" s="2" customFormat="1" ht="14.4" customHeight="1">
      <c r="A35" s="28"/>
      <c r="B35" s="29"/>
      <c r="C35" s="28"/>
      <c r="D35" s="28"/>
      <c r="E35" s="25" t="s">
        <v>40</v>
      </c>
      <c r="F35" s="125">
        <f>ROUND((SUM(BG120:BG165)),  2)</f>
        <v>0</v>
      </c>
      <c r="G35" s="28"/>
      <c r="H35" s="28"/>
      <c r="I35" s="126">
        <v>0.20000000000000001</v>
      </c>
      <c r="J35" s="125">
        <f>0</f>
        <v>0</v>
      </c>
      <c r="K35" s="28"/>
      <c r="L35" s="49"/>
      <c r="S35" s="28"/>
      <c r="T35" s="28"/>
      <c r="U35" s="28"/>
      <c r="V35" s="28"/>
      <c r="W35" s="28"/>
      <c r="X35" s="28"/>
      <c r="Y35" s="28"/>
      <c r="Z35" s="28"/>
      <c r="AA35" s="28"/>
      <c r="AB35" s="28"/>
      <c r="AC35" s="28"/>
      <c r="AD35" s="28"/>
      <c r="AE35" s="28"/>
    </row>
    <row r="36" hidden="1" s="2" customFormat="1" ht="14.4" customHeight="1">
      <c r="A36" s="28"/>
      <c r="B36" s="29"/>
      <c r="C36" s="28"/>
      <c r="D36" s="28"/>
      <c r="E36" s="25" t="s">
        <v>41</v>
      </c>
      <c r="F36" s="125">
        <f>ROUND((SUM(BH120:BH165)),  2)</f>
        <v>0</v>
      </c>
      <c r="G36" s="28"/>
      <c r="H36" s="28"/>
      <c r="I36" s="126">
        <v>0.20000000000000001</v>
      </c>
      <c r="J36" s="125">
        <f>0</f>
        <v>0</v>
      </c>
      <c r="K36" s="28"/>
      <c r="L36" s="49"/>
      <c r="S36" s="28"/>
      <c r="T36" s="28"/>
      <c r="U36" s="28"/>
      <c r="V36" s="28"/>
      <c r="W36" s="28"/>
      <c r="X36" s="28"/>
      <c r="Y36" s="28"/>
      <c r="Z36" s="28"/>
      <c r="AA36" s="28"/>
      <c r="AB36" s="28"/>
      <c r="AC36" s="28"/>
      <c r="AD36" s="28"/>
      <c r="AE36" s="28"/>
    </row>
    <row r="37" hidden="1" s="2" customFormat="1" ht="14.4" customHeight="1">
      <c r="A37" s="28"/>
      <c r="B37" s="29"/>
      <c r="C37" s="28"/>
      <c r="D37" s="28"/>
      <c r="E37" s="35" t="s">
        <v>42</v>
      </c>
      <c r="F37" s="122">
        <f>ROUND((SUM(BI120:BI165)),  2)</f>
        <v>0</v>
      </c>
      <c r="G37" s="123"/>
      <c r="H37" s="123"/>
      <c r="I37" s="124">
        <v>0</v>
      </c>
      <c r="J37" s="122">
        <f>0</f>
        <v>0</v>
      </c>
      <c r="K37" s="28"/>
      <c r="L37" s="49"/>
      <c r="S37" s="28"/>
      <c r="T37" s="28"/>
      <c r="U37" s="28"/>
      <c r="V37" s="28"/>
      <c r="W37" s="28"/>
      <c r="X37" s="28"/>
      <c r="Y37" s="28"/>
      <c r="Z37" s="28"/>
      <c r="AA37" s="28"/>
      <c r="AB37" s="28"/>
      <c r="AC37" s="28"/>
      <c r="AD37" s="28"/>
      <c r="AE37" s="28"/>
    </row>
    <row r="38" s="2" customFormat="1" ht="6.96" customHeight="1">
      <c r="A38" s="28"/>
      <c r="B38" s="29"/>
      <c r="C38" s="28"/>
      <c r="D38" s="28"/>
      <c r="E38" s="28"/>
      <c r="F38" s="28"/>
      <c r="G38" s="28"/>
      <c r="H38" s="28"/>
      <c r="I38" s="28"/>
      <c r="J38" s="28"/>
      <c r="K38" s="28"/>
      <c r="L38" s="49"/>
      <c r="S38" s="28"/>
      <c r="T38" s="28"/>
      <c r="U38" s="28"/>
      <c r="V38" s="28"/>
      <c r="W38" s="28"/>
      <c r="X38" s="28"/>
      <c r="Y38" s="28"/>
      <c r="Z38" s="28"/>
      <c r="AA38" s="28"/>
      <c r="AB38" s="28"/>
      <c r="AC38" s="28"/>
      <c r="AD38" s="28"/>
      <c r="AE38" s="28"/>
    </row>
    <row r="39" s="2" customFormat="1" ht="25.44" customHeight="1">
      <c r="A39" s="28"/>
      <c r="B39" s="29"/>
      <c r="C39" s="127"/>
      <c r="D39" s="128" t="s">
        <v>43</v>
      </c>
      <c r="E39" s="75"/>
      <c r="F39" s="75"/>
      <c r="G39" s="129" t="s">
        <v>44</v>
      </c>
      <c r="H39" s="130" t="s">
        <v>45</v>
      </c>
      <c r="I39" s="75"/>
      <c r="J39" s="131">
        <f>SUM(J30:J37)</f>
        <v>101822.33</v>
      </c>
      <c r="K39" s="132"/>
      <c r="L39" s="49"/>
      <c r="S39" s="28"/>
      <c r="T39" s="28"/>
      <c r="U39" s="28"/>
      <c r="V39" s="28"/>
      <c r="W39" s="28"/>
      <c r="X39" s="28"/>
      <c r="Y39" s="28"/>
      <c r="Z39" s="28"/>
      <c r="AA39" s="28"/>
      <c r="AB39" s="28"/>
      <c r="AC39" s="28"/>
      <c r="AD39" s="28"/>
      <c r="AE39" s="28"/>
    </row>
    <row r="40" s="2" customFormat="1" ht="14.4" customHeight="1">
      <c r="A40" s="28"/>
      <c r="B40" s="29"/>
      <c r="C40" s="28"/>
      <c r="D40" s="28"/>
      <c r="E40" s="28"/>
      <c r="F40" s="28"/>
      <c r="G40" s="28"/>
      <c r="H40" s="28"/>
      <c r="I40" s="28"/>
      <c r="J40" s="28"/>
      <c r="K40" s="28"/>
      <c r="L40" s="49"/>
      <c r="S40" s="28"/>
      <c r="T40" s="28"/>
      <c r="U40" s="28"/>
      <c r="V40" s="28"/>
      <c r="W40" s="28"/>
      <c r="X40" s="28"/>
      <c r="Y40" s="28"/>
      <c r="Z40" s="28"/>
      <c r="AA40" s="28"/>
      <c r="AB40" s="28"/>
      <c r="AC40" s="28"/>
      <c r="AD40" s="28"/>
      <c r="AE40" s="28"/>
    </row>
    <row r="41" s="1" customFormat="1" ht="14.4" customHeight="1">
      <c r="B41" s="18"/>
      <c r="L41" s="18"/>
    </row>
    <row r="42" s="1" customFormat="1" ht="14.4" customHeight="1">
      <c r="B42" s="18"/>
      <c r="L42" s="18"/>
    </row>
    <row r="43" s="1" customFormat="1" ht="14.4" customHeight="1">
      <c r="B43" s="18"/>
      <c r="L43" s="18"/>
    </row>
    <row r="44" s="1" customFormat="1" ht="14.4" customHeight="1">
      <c r="B44" s="18"/>
      <c r="L44" s="18"/>
    </row>
    <row r="45" s="1" customFormat="1" ht="14.4" customHeight="1">
      <c r="B45" s="18"/>
      <c r="L45" s="18"/>
    </row>
    <row r="46" s="1" customFormat="1" ht="14.4" customHeight="1">
      <c r="B46" s="18"/>
      <c r="L46" s="18"/>
    </row>
    <row r="47" s="1" customFormat="1" ht="14.4" customHeight="1">
      <c r="B47" s="18"/>
      <c r="L47" s="18"/>
    </row>
    <row r="48" s="1" customFormat="1" ht="14.4" customHeight="1">
      <c r="B48" s="18"/>
      <c r="L48" s="18"/>
    </row>
    <row r="49" s="1" customFormat="1" ht="14.4" customHeight="1">
      <c r="B49" s="18"/>
      <c r="L49" s="18"/>
    </row>
    <row r="50" s="2" customFormat="1" ht="14.4" customHeight="1">
      <c r="B50" s="49"/>
      <c r="D50" s="50" t="s">
        <v>46</v>
      </c>
      <c r="E50" s="51"/>
      <c r="F50" s="51"/>
      <c r="G50" s="50" t="s">
        <v>47</v>
      </c>
      <c r="H50" s="51"/>
      <c r="I50" s="51"/>
      <c r="J50" s="51"/>
      <c r="K50" s="51"/>
      <c r="L50" s="49"/>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2" customFormat="1">
      <c r="A61" s="28"/>
      <c r="B61" s="29"/>
      <c r="C61" s="28"/>
      <c r="D61" s="52" t="s">
        <v>48</v>
      </c>
      <c r="E61" s="31"/>
      <c r="F61" s="133" t="s">
        <v>49</v>
      </c>
      <c r="G61" s="52" t="s">
        <v>48</v>
      </c>
      <c r="H61" s="31"/>
      <c r="I61" s="31"/>
      <c r="J61" s="134" t="s">
        <v>49</v>
      </c>
      <c r="K61" s="31"/>
      <c r="L61" s="49"/>
      <c r="S61" s="28"/>
      <c r="T61" s="28"/>
      <c r="U61" s="28"/>
      <c r="V61" s="28"/>
      <c r="W61" s="28"/>
      <c r="X61" s="28"/>
      <c r="Y61" s="28"/>
      <c r="Z61" s="28"/>
      <c r="AA61" s="28"/>
      <c r="AB61" s="28"/>
      <c r="AC61" s="28"/>
      <c r="AD61" s="28"/>
      <c r="AE61" s="28"/>
    </row>
    <row r="62">
      <c r="B62" s="18"/>
      <c r="L62" s="18"/>
    </row>
    <row r="63">
      <c r="B63" s="18"/>
      <c r="L63" s="18"/>
    </row>
    <row r="64">
      <c r="B64" s="18"/>
      <c r="L64" s="18"/>
    </row>
    <row r="65" s="2" customFormat="1">
      <c r="A65" s="28"/>
      <c r="B65" s="29"/>
      <c r="C65" s="28"/>
      <c r="D65" s="50" t="s">
        <v>50</v>
      </c>
      <c r="E65" s="53"/>
      <c r="F65" s="53"/>
      <c r="G65" s="50" t="s">
        <v>51</v>
      </c>
      <c r="H65" s="53"/>
      <c r="I65" s="53"/>
      <c r="J65" s="53"/>
      <c r="K65" s="53"/>
      <c r="L65" s="49"/>
      <c r="S65" s="28"/>
      <c r="T65" s="28"/>
      <c r="U65" s="28"/>
      <c r="V65" s="28"/>
      <c r="W65" s="28"/>
      <c r="X65" s="28"/>
      <c r="Y65" s="28"/>
      <c r="Z65" s="28"/>
      <c r="AA65" s="28"/>
      <c r="AB65" s="28"/>
      <c r="AC65" s="28"/>
      <c r="AD65" s="28"/>
      <c r="AE65" s="28"/>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2" customFormat="1">
      <c r="A76" s="28"/>
      <c r="B76" s="29"/>
      <c r="C76" s="28"/>
      <c r="D76" s="52" t="s">
        <v>48</v>
      </c>
      <c r="E76" s="31"/>
      <c r="F76" s="133" t="s">
        <v>49</v>
      </c>
      <c r="G76" s="52" t="s">
        <v>48</v>
      </c>
      <c r="H76" s="31"/>
      <c r="I76" s="31"/>
      <c r="J76" s="134" t="s">
        <v>49</v>
      </c>
      <c r="K76" s="31"/>
      <c r="L76" s="49"/>
      <c r="S76" s="28"/>
      <c r="T76" s="28"/>
      <c r="U76" s="28"/>
      <c r="V76" s="28"/>
      <c r="W76" s="28"/>
      <c r="X76" s="28"/>
      <c r="Y76" s="28"/>
      <c r="Z76" s="28"/>
      <c r="AA76" s="28"/>
      <c r="AB76" s="28"/>
      <c r="AC76" s="28"/>
      <c r="AD76" s="28"/>
      <c r="AE76" s="28"/>
    </row>
    <row r="77" s="2" customFormat="1" ht="14.4" customHeight="1">
      <c r="A77" s="28"/>
      <c r="B77" s="54"/>
      <c r="C77" s="55"/>
      <c r="D77" s="55"/>
      <c r="E77" s="55"/>
      <c r="F77" s="55"/>
      <c r="G77" s="55"/>
      <c r="H77" s="55"/>
      <c r="I77" s="55"/>
      <c r="J77" s="55"/>
      <c r="K77" s="55"/>
      <c r="L77" s="49"/>
      <c r="S77" s="28"/>
      <c r="T77" s="28"/>
      <c r="U77" s="28"/>
      <c r="V77" s="28"/>
      <c r="W77" s="28"/>
      <c r="X77" s="28"/>
      <c r="Y77" s="28"/>
      <c r="Z77" s="28"/>
      <c r="AA77" s="28"/>
      <c r="AB77" s="28"/>
      <c r="AC77" s="28"/>
      <c r="AD77" s="28"/>
      <c r="AE77" s="28"/>
    </row>
    <row r="81" hidden="1" s="2" customFormat="1" ht="6.96" customHeight="1">
      <c r="A81" s="28"/>
      <c r="B81" s="56"/>
      <c r="C81" s="57"/>
      <c r="D81" s="57"/>
      <c r="E81" s="57"/>
      <c r="F81" s="57"/>
      <c r="G81" s="57"/>
      <c r="H81" s="57"/>
      <c r="I81" s="57"/>
      <c r="J81" s="57"/>
      <c r="K81" s="57"/>
      <c r="L81" s="49"/>
      <c r="S81" s="28"/>
      <c r="T81" s="28"/>
      <c r="U81" s="28"/>
      <c r="V81" s="28"/>
      <c r="W81" s="28"/>
      <c r="X81" s="28"/>
      <c r="Y81" s="28"/>
      <c r="Z81" s="28"/>
      <c r="AA81" s="28"/>
      <c r="AB81" s="28"/>
      <c r="AC81" s="28"/>
      <c r="AD81" s="28"/>
      <c r="AE81" s="28"/>
    </row>
    <row r="82" hidden="1" s="2" customFormat="1" ht="24.96" customHeight="1">
      <c r="A82" s="28"/>
      <c r="B82" s="29"/>
      <c r="C82" s="19" t="s">
        <v>122</v>
      </c>
      <c r="D82" s="28"/>
      <c r="E82" s="28"/>
      <c r="F82" s="28"/>
      <c r="G82" s="28"/>
      <c r="H82" s="28"/>
      <c r="I82" s="28"/>
      <c r="J82" s="28"/>
      <c r="K82" s="28"/>
      <c r="L82" s="49"/>
      <c r="S82" s="28"/>
      <c r="T82" s="28"/>
      <c r="U82" s="28"/>
      <c r="V82" s="28"/>
      <c r="W82" s="28"/>
      <c r="X82" s="28"/>
      <c r="Y82" s="28"/>
      <c r="Z82" s="28"/>
      <c r="AA82" s="28"/>
      <c r="AB82" s="28"/>
      <c r="AC82" s="28"/>
      <c r="AD82" s="28"/>
      <c r="AE82" s="28"/>
    </row>
    <row r="83" hidden="1" s="2" customFormat="1" ht="6.96" customHeight="1">
      <c r="A83" s="28"/>
      <c r="B83" s="29"/>
      <c r="C83" s="28"/>
      <c r="D83" s="28"/>
      <c r="E83" s="28"/>
      <c r="F83" s="28"/>
      <c r="G83" s="28"/>
      <c r="H83" s="28"/>
      <c r="I83" s="28"/>
      <c r="J83" s="28"/>
      <c r="K83" s="28"/>
      <c r="L83" s="49"/>
      <c r="S83" s="28"/>
      <c r="T83" s="28"/>
      <c r="U83" s="28"/>
      <c r="V83" s="28"/>
      <c r="W83" s="28"/>
      <c r="X83" s="28"/>
      <c r="Y83" s="28"/>
      <c r="Z83" s="28"/>
      <c r="AA83" s="28"/>
      <c r="AB83" s="28"/>
      <c r="AC83" s="28"/>
      <c r="AD83" s="28"/>
      <c r="AE83" s="28"/>
    </row>
    <row r="84" hidden="1" s="2" customFormat="1" ht="12" customHeight="1">
      <c r="A84" s="28"/>
      <c r="B84" s="29"/>
      <c r="C84" s="25" t="s">
        <v>13</v>
      </c>
      <c r="D84" s="28"/>
      <c r="E84" s="28"/>
      <c r="F84" s="28"/>
      <c r="G84" s="28"/>
      <c r="H84" s="28"/>
      <c r="I84" s="28"/>
      <c r="J84" s="28"/>
      <c r="K84" s="28"/>
      <c r="L84" s="49"/>
      <c r="S84" s="28"/>
      <c r="T84" s="28"/>
      <c r="U84" s="28"/>
      <c r="V84" s="28"/>
      <c r="W84" s="28"/>
      <c r="X84" s="28"/>
      <c r="Y84" s="28"/>
      <c r="Z84" s="28"/>
      <c r="AA84" s="28"/>
      <c r="AB84" s="28"/>
      <c r="AC84" s="28"/>
      <c r="AD84" s="28"/>
      <c r="AE84" s="28"/>
    </row>
    <row r="85" hidden="1" s="2" customFormat="1" ht="16.5" customHeight="1">
      <c r="A85" s="28"/>
      <c r="B85" s="29"/>
      <c r="C85" s="28"/>
      <c r="D85" s="28"/>
      <c r="E85" s="116" t="str">
        <f>E7</f>
        <v>Dod.č.4_Modernizácia ZŠ P.Demitru_časť strecha</v>
      </c>
      <c r="F85" s="25"/>
      <c r="G85" s="25"/>
      <c r="H85" s="25"/>
      <c r="I85" s="28"/>
      <c r="J85" s="28"/>
      <c r="K85" s="28"/>
      <c r="L85" s="49"/>
      <c r="S85" s="28"/>
      <c r="T85" s="28"/>
      <c r="U85" s="28"/>
      <c r="V85" s="28"/>
      <c r="W85" s="28"/>
      <c r="X85" s="28"/>
      <c r="Y85" s="28"/>
      <c r="Z85" s="28"/>
      <c r="AA85" s="28"/>
      <c r="AB85" s="28"/>
      <c r="AC85" s="28"/>
      <c r="AD85" s="28"/>
      <c r="AE85" s="28"/>
    </row>
    <row r="86" hidden="1" s="2" customFormat="1" ht="12" customHeight="1">
      <c r="A86" s="28"/>
      <c r="B86" s="29"/>
      <c r="C86" s="25" t="s">
        <v>120</v>
      </c>
      <c r="D86" s="28"/>
      <c r="E86" s="28"/>
      <c r="F86" s="28"/>
      <c r="G86" s="28"/>
      <c r="H86" s="28"/>
      <c r="I86" s="28"/>
      <c r="J86" s="28"/>
      <c r="K86" s="28"/>
      <c r="L86" s="49"/>
      <c r="S86" s="28"/>
      <c r="T86" s="28"/>
      <c r="U86" s="28"/>
      <c r="V86" s="28"/>
      <c r="W86" s="28"/>
      <c r="X86" s="28"/>
      <c r="Y86" s="28"/>
      <c r="Z86" s="28"/>
      <c r="AA86" s="28"/>
      <c r="AB86" s="28"/>
      <c r="AC86" s="28"/>
      <c r="AD86" s="28"/>
      <c r="AE86" s="28"/>
    </row>
    <row r="87" hidden="1" s="2" customFormat="1" ht="16.5" customHeight="1">
      <c r="A87" s="28"/>
      <c r="B87" s="29"/>
      <c r="C87" s="28"/>
      <c r="D87" s="28"/>
      <c r="E87" s="61" t="str">
        <f>E9</f>
        <v>D1.8 - Núdz.osvetlenie</v>
      </c>
      <c r="F87" s="28"/>
      <c r="G87" s="28"/>
      <c r="H87" s="28"/>
      <c r="I87" s="28"/>
      <c r="J87" s="28"/>
      <c r="K87" s="28"/>
      <c r="L87" s="49"/>
      <c r="S87" s="28"/>
      <c r="T87" s="28"/>
      <c r="U87" s="28"/>
      <c r="V87" s="28"/>
      <c r="W87" s="28"/>
      <c r="X87" s="28"/>
      <c r="Y87" s="28"/>
      <c r="Z87" s="28"/>
      <c r="AA87" s="28"/>
      <c r="AB87" s="28"/>
      <c r="AC87" s="28"/>
      <c r="AD87" s="28"/>
      <c r="AE87" s="28"/>
    </row>
    <row r="88" hidden="1" s="2" customFormat="1" ht="6.96" customHeight="1">
      <c r="A88" s="28"/>
      <c r="B88" s="29"/>
      <c r="C88" s="28"/>
      <c r="D88" s="28"/>
      <c r="E88" s="28"/>
      <c r="F88" s="28"/>
      <c r="G88" s="28"/>
      <c r="H88" s="28"/>
      <c r="I88" s="28"/>
      <c r="J88" s="28"/>
      <c r="K88" s="28"/>
      <c r="L88" s="49"/>
      <c r="S88" s="28"/>
      <c r="T88" s="28"/>
      <c r="U88" s="28"/>
      <c r="V88" s="28"/>
      <c r="W88" s="28"/>
      <c r="X88" s="28"/>
      <c r="Y88" s="28"/>
      <c r="Z88" s="28"/>
      <c r="AA88" s="28"/>
      <c r="AB88" s="28"/>
      <c r="AC88" s="28"/>
      <c r="AD88" s="28"/>
      <c r="AE88" s="28"/>
    </row>
    <row r="89" hidden="1" s="2" customFormat="1" ht="12" customHeight="1">
      <c r="A89" s="28"/>
      <c r="B89" s="29"/>
      <c r="C89" s="25" t="s">
        <v>17</v>
      </c>
      <c r="D89" s="28"/>
      <c r="E89" s="28"/>
      <c r="F89" s="22" t="str">
        <f>F12</f>
        <v>Trenčín</v>
      </c>
      <c r="G89" s="28"/>
      <c r="H89" s="28"/>
      <c r="I89" s="25" t="s">
        <v>19</v>
      </c>
      <c r="J89" s="63" t="str">
        <f>IF(J12="","",J12)</f>
        <v>2. 12. 2022</v>
      </c>
      <c r="K89" s="28"/>
      <c r="L89" s="49"/>
      <c r="S89" s="28"/>
      <c r="T89" s="28"/>
      <c r="U89" s="28"/>
      <c r="V89" s="28"/>
      <c r="W89" s="28"/>
      <c r="X89" s="28"/>
      <c r="Y89" s="28"/>
      <c r="Z89" s="28"/>
      <c r="AA89" s="28"/>
      <c r="AB89" s="28"/>
      <c r="AC89" s="28"/>
      <c r="AD89" s="28"/>
      <c r="AE89" s="28"/>
    </row>
    <row r="90" hidden="1" s="2" customFormat="1" ht="6.96" customHeight="1">
      <c r="A90" s="28"/>
      <c r="B90" s="29"/>
      <c r="C90" s="28"/>
      <c r="D90" s="28"/>
      <c r="E90" s="28"/>
      <c r="F90" s="28"/>
      <c r="G90" s="28"/>
      <c r="H90" s="28"/>
      <c r="I90" s="28"/>
      <c r="J90" s="28"/>
      <c r="K90" s="28"/>
      <c r="L90" s="49"/>
      <c r="S90" s="28"/>
      <c r="T90" s="28"/>
      <c r="U90" s="28"/>
      <c r="V90" s="28"/>
      <c r="W90" s="28"/>
      <c r="X90" s="28"/>
      <c r="Y90" s="28"/>
      <c r="Z90" s="28"/>
      <c r="AA90" s="28"/>
      <c r="AB90" s="28"/>
      <c r="AC90" s="28"/>
      <c r="AD90" s="28"/>
      <c r="AE90" s="28"/>
    </row>
    <row r="91" hidden="1" s="2" customFormat="1" ht="54.45" customHeight="1">
      <c r="A91" s="28"/>
      <c r="B91" s="29"/>
      <c r="C91" s="25" t="s">
        <v>21</v>
      </c>
      <c r="D91" s="28"/>
      <c r="E91" s="28"/>
      <c r="F91" s="22" t="str">
        <f>E15</f>
        <v>Mesto Trenčín, Mierové námestie 2, 911 64 Trenčín</v>
      </c>
      <c r="G91" s="28"/>
      <c r="H91" s="28"/>
      <c r="I91" s="25" t="s">
        <v>27</v>
      </c>
      <c r="J91" s="26" t="str">
        <f>E21</f>
        <v>STAVOKOV PROJEKT s.r.o., Brnianska 10, 911 05 Tren</v>
      </c>
      <c r="K91" s="28"/>
      <c r="L91" s="49"/>
      <c r="S91" s="28"/>
      <c r="T91" s="28"/>
      <c r="U91" s="28"/>
      <c r="V91" s="28"/>
      <c r="W91" s="28"/>
      <c r="X91" s="28"/>
      <c r="Y91" s="28"/>
      <c r="Z91" s="28"/>
      <c r="AA91" s="28"/>
      <c r="AB91" s="28"/>
      <c r="AC91" s="28"/>
      <c r="AD91" s="28"/>
      <c r="AE91" s="28"/>
    </row>
    <row r="92" hidden="1" s="2" customFormat="1" ht="15.15" customHeight="1">
      <c r="A92" s="28"/>
      <c r="B92" s="29"/>
      <c r="C92" s="25" t="s">
        <v>25</v>
      </c>
      <c r="D92" s="28"/>
      <c r="E92" s="28"/>
      <c r="F92" s="22" t="str">
        <f>IF(E18="","",E18)</f>
        <v>Adifex a.s.</v>
      </c>
      <c r="G92" s="28"/>
      <c r="H92" s="28"/>
      <c r="I92" s="25" t="s">
        <v>30</v>
      </c>
      <c r="J92" s="26" t="str">
        <f>E24</f>
        <v xml:space="preserve"> </v>
      </c>
      <c r="K92" s="28"/>
      <c r="L92" s="49"/>
      <c r="S92" s="28"/>
      <c r="T92" s="28"/>
      <c r="U92" s="28"/>
      <c r="V92" s="28"/>
      <c r="W92" s="28"/>
      <c r="X92" s="28"/>
      <c r="Y92" s="28"/>
      <c r="Z92" s="28"/>
      <c r="AA92" s="28"/>
      <c r="AB92" s="28"/>
      <c r="AC92" s="28"/>
      <c r="AD92" s="28"/>
      <c r="AE92" s="28"/>
    </row>
    <row r="93" hidden="1" s="2" customFormat="1" ht="10.32" customHeight="1">
      <c r="A93" s="28"/>
      <c r="B93" s="29"/>
      <c r="C93" s="28"/>
      <c r="D93" s="28"/>
      <c r="E93" s="28"/>
      <c r="F93" s="28"/>
      <c r="G93" s="28"/>
      <c r="H93" s="28"/>
      <c r="I93" s="28"/>
      <c r="J93" s="28"/>
      <c r="K93" s="28"/>
      <c r="L93" s="49"/>
      <c r="S93" s="28"/>
      <c r="T93" s="28"/>
      <c r="U93" s="28"/>
      <c r="V93" s="28"/>
      <c r="W93" s="28"/>
      <c r="X93" s="28"/>
      <c r="Y93" s="28"/>
      <c r="Z93" s="28"/>
      <c r="AA93" s="28"/>
      <c r="AB93" s="28"/>
      <c r="AC93" s="28"/>
      <c r="AD93" s="28"/>
      <c r="AE93" s="28"/>
    </row>
    <row r="94" hidden="1" s="2" customFormat="1" ht="29.28" customHeight="1">
      <c r="A94" s="28"/>
      <c r="B94" s="29"/>
      <c r="C94" s="135" t="s">
        <v>123</v>
      </c>
      <c r="D94" s="127"/>
      <c r="E94" s="127"/>
      <c r="F94" s="127"/>
      <c r="G94" s="127"/>
      <c r="H94" s="127"/>
      <c r="I94" s="127"/>
      <c r="J94" s="136" t="s">
        <v>124</v>
      </c>
      <c r="K94" s="127"/>
      <c r="L94" s="49"/>
      <c r="S94" s="28"/>
      <c r="T94" s="28"/>
      <c r="U94" s="28"/>
      <c r="V94" s="28"/>
      <c r="W94" s="28"/>
      <c r="X94" s="28"/>
      <c r="Y94" s="28"/>
      <c r="Z94" s="28"/>
      <c r="AA94" s="28"/>
      <c r="AB94" s="28"/>
      <c r="AC94" s="28"/>
      <c r="AD94" s="28"/>
      <c r="AE94" s="28"/>
    </row>
    <row r="95" hidden="1" s="2" customFormat="1" ht="10.32" customHeight="1">
      <c r="A95" s="28"/>
      <c r="B95" s="29"/>
      <c r="C95" s="28"/>
      <c r="D95" s="28"/>
      <c r="E95" s="28"/>
      <c r="F95" s="28"/>
      <c r="G95" s="28"/>
      <c r="H95" s="28"/>
      <c r="I95" s="28"/>
      <c r="J95" s="28"/>
      <c r="K95" s="28"/>
      <c r="L95" s="49"/>
      <c r="S95" s="28"/>
      <c r="T95" s="28"/>
      <c r="U95" s="28"/>
      <c r="V95" s="28"/>
      <c r="W95" s="28"/>
      <c r="X95" s="28"/>
      <c r="Y95" s="28"/>
      <c r="Z95" s="28"/>
      <c r="AA95" s="28"/>
      <c r="AB95" s="28"/>
      <c r="AC95" s="28"/>
      <c r="AD95" s="28"/>
      <c r="AE95" s="28"/>
    </row>
    <row r="96" hidden="1" s="2" customFormat="1" ht="22.8" customHeight="1">
      <c r="A96" s="28"/>
      <c r="B96" s="29"/>
      <c r="C96" s="137" t="s">
        <v>125</v>
      </c>
      <c r="D96" s="28"/>
      <c r="E96" s="28"/>
      <c r="F96" s="28"/>
      <c r="G96" s="28"/>
      <c r="H96" s="28"/>
      <c r="I96" s="28"/>
      <c r="J96" s="90">
        <f>J120</f>
        <v>84851.939999999973</v>
      </c>
      <c r="K96" s="28"/>
      <c r="L96" s="49"/>
      <c r="S96" s="28"/>
      <c r="T96" s="28"/>
      <c r="U96" s="28"/>
      <c r="V96" s="28"/>
      <c r="W96" s="28"/>
      <c r="X96" s="28"/>
      <c r="Y96" s="28"/>
      <c r="Z96" s="28"/>
      <c r="AA96" s="28"/>
      <c r="AB96" s="28"/>
      <c r="AC96" s="28"/>
      <c r="AD96" s="28"/>
      <c r="AE96" s="28"/>
      <c r="AU96" s="15" t="s">
        <v>126</v>
      </c>
    </row>
    <row r="97" hidden="1" s="9" customFormat="1" ht="24.96" customHeight="1">
      <c r="A97" s="9"/>
      <c r="B97" s="138"/>
      <c r="C97" s="9"/>
      <c r="D97" s="139" t="s">
        <v>127</v>
      </c>
      <c r="E97" s="140"/>
      <c r="F97" s="140"/>
      <c r="G97" s="140"/>
      <c r="H97" s="140"/>
      <c r="I97" s="140"/>
      <c r="J97" s="141">
        <f>J121</f>
        <v>162.44999999999999</v>
      </c>
      <c r="K97" s="9"/>
      <c r="L97" s="138"/>
      <c r="S97" s="9"/>
      <c r="T97" s="9"/>
      <c r="U97" s="9"/>
      <c r="V97" s="9"/>
      <c r="W97" s="9"/>
      <c r="X97" s="9"/>
      <c r="Y97" s="9"/>
      <c r="Z97" s="9"/>
      <c r="AA97" s="9"/>
      <c r="AB97" s="9"/>
      <c r="AC97" s="9"/>
      <c r="AD97" s="9"/>
      <c r="AE97" s="9"/>
    </row>
    <row r="98" hidden="1" s="10" customFormat="1" ht="19.92" customHeight="1">
      <c r="A98" s="10"/>
      <c r="B98" s="142"/>
      <c r="C98" s="10"/>
      <c r="D98" s="143" t="s">
        <v>471</v>
      </c>
      <c r="E98" s="144"/>
      <c r="F98" s="144"/>
      <c r="G98" s="144"/>
      <c r="H98" s="144"/>
      <c r="I98" s="144"/>
      <c r="J98" s="145">
        <f>J122</f>
        <v>162.44999999999999</v>
      </c>
      <c r="K98" s="10"/>
      <c r="L98" s="142"/>
      <c r="S98" s="10"/>
      <c r="T98" s="10"/>
      <c r="U98" s="10"/>
      <c r="V98" s="10"/>
      <c r="W98" s="10"/>
      <c r="X98" s="10"/>
      <c r="Y98" s="10"/>
      <c r="Z98" s="10"/>
      <c r="AA98" s="10"/>
      <c r="AB98" s="10"/>
      <c r="AC98" s="10"/>
      <c r="AD98" s="10"/>
      <c r="AE98" s="10"/>
    </row>
    <row r="99" hidden="1" s="9" customFormat="1" ht="24.96" customHeight="1">
      <c r="A99" s="9"/>
      <c r="B99" s="138"/>
      <c r="C99" s="9"/>
      <c r="D99" s="139" t="s">
        <v>127</v>
      </c>
      <c r="E99" s="140"/>
      <c r="F99" s="140"/>
      <c r="G99" s="140"/>
      <c r="H99" s="140"/>
      <c r="I99" s="140"/>
      <c r="J99" s="141">
        <f>J127</f>
        <v>84689.489999999976</v>
      </c>
      <c r="K99" s="9"/>
      <c r="L99" s="138"/>
      <c r="S99" s="9"/>
      <c r="T99" s="9"/>
      <c r="U99" s="9"/>
      <c r="V99" s="9"/>
      <c r="W99" s="9"/>
      <c r="X99" s="9"/>
      <c r="Y99" s="9"/>
      <c r="Z99" s="9"/>
      <c r="AA99" s="9"/>
      <c r="AB99" s="9"/>
      <c r="AC99" s="9"/>
      <c r="AD99" s="9"/>
      <c r="AE99" s="9"/>
    </row>
    <row r="100" hidden="1" s="10" customFormat="1" ht="19.92" customHeight="1">
      <c r="A100" s="10"/>
      <c r="B100" s="142"/>
      <c r="C100" s="10"/>
      <c r="D100" s="143" t="s">
        <v>471</v>
      </c>
      <c r="E100" s="144"/>
      <c r="F100" s="144"/>
      <c r="G100" s="144"/>
      <c r="H100" s="144"/>
      <c r="I100" s="144"/>
      <c r="J100" s="145">
        <f>J128</f>
        <v>84689.489999999976</v>
      </c>
      <c r="K100" s="10"/>
      <c r="L100" s="142"/>
      <c r="S100" s="10"/>
      <c r="T100" s="10"/>
      <c r="U100" s="10"/>
      <c r="V100" s="10"/>
      <c r="W100" s="10"/>
      <c r="X100" s="10"/>
      <c r="Y100" s="10"/>
      <c r="Z100" s="10"/>
      <c r="AA100" s="10"/>
      <c r="AB100" s="10"/>
      <c r="AC100" s="10"/>
      <c r="AD100" s="10"/>
      <c r="AE100" s="10"/>
    </row>
    <row r="101" hidden="1" s="2" customFormat="1" ht="21.84" customHeight="1">
      <c r="A101" s="28"/>
      <c r="B101" s="29"/>
      <c r="C101" s="28"/>
      <c r="D101" s="28"/>
      <c r="E101" s="28"/>
      <c r="F101" s="28"/>
      <c r="G101" s="28"/>
      <c r="H101" s="28"/>
      <c r="I101" s="28"/>
      <c r="J101" s="28"/>
      <c r="K101" s="28"/>
      <c r="L101" s="49"/>
      <c r="S101" s="28"/>
      <c r="T101" s="28"/>
      <c r="U101" s="28"/>
      <c r="V101" s="28"/>
      <c r="W101" s="28"/>
      <c r="X101" s="28"/>
      <c r="Y101" s="28"/>
      <c r="Z101" s="28"/>
      <c r="AA101" s="28"/>
      <c r="AB101" s="28"/>
      <c r="AC101" s="28"/>
      <c r="AD101" s="28"/>
      <c r="AE101" s="28"/>
    </row>
    <row r="102" hidden="1" s="2" customFormat="1" ht="6.96" customHeight="1">
      <c r="A102" s="28"/>
      <c r="B102" s="54"/>
      <c r="C102" s="55"/>
      <c r="D102" s="55"/>
      <c r="E102" s="55"/>
      <c r="F102" s="55"/>
      <c r="G102" s="55"/>
      <c r="H102" s="55"/>
      <c r="I102" s="55"/>
      <c r="J102" s="55"/>
      <c r="K102" s="55"/>
      <c r="L102" s="49"/>
      <c r="S102" s="28"/>
      <c r="T102" s="28"/>
      <c r="U102" s="28"/>
      <c r="V102" s="28"/>
      <c r="W102" s="28"/>
      <c r="X102" s="28"/>
      <c r="Y102" s="28"/>
      <c r="Z102" s="28"/>
      <c r="AA102" s="28"/>
      <c r="AB102" s="28"/>
      <c r="AC102" s="28"/>
      <c r="AD102" s="28"/>
      <c r="AE102" s="28"/>
    </row>
    <row r="103" hidden="1"/>
    <row r="104" hidden="1"/>
    <row r="105" hidden="1"/>
    <row r="106" s="2" customFormat="1" ht="6.96" customHeight="1">
      <c r="A106" s="28"/>
      <c r="B106" s="56"/>
      <c r="C106" s="57"/>
      <c r="D106" s="57"/>
      <c r="E106" s="57"/>
      <c r="F106" s="57"/>
      <c r="G106" s="57"/>
      <c r="H106" s="57"/>
      <c r="I106" s="57"/>
      <c r="J106" s="57"/>
      <c r="K106" s="57"/>
      <c r="L106" s="49"/>
      <c r="S106" s="28"/>
      <c r="T106" s="28"/>
      <c r="U106" s="28"/>
      <c r="V106" s="28"/>
      <c r="W106" s="28"/>
      <c r="X106" s="28"/>
      <c r="Y106" s="28"/>
      <c r="Z106" s="28"/>
      <c r="AA106" s="28"/>
      <c r="AB106" s="28"/>
      <c r="AC106" s="28"/>
      <c r="AD106" s="28"/>
      <c r="AE106" s="28"/>
    </row>
    <row r="107" s="2" customFormat="1" ht="24.96" customHeight="1">
      <c r="A107" s="28"/>
      <c r="B107" s="29"/>
      <c r="C107" s="19" t="s">
        <v>136</v>
      </c>
      <c r="D107" s="28"/>
      <c r="E107" s="28"/>
      <c r="F107" s="28"/>
      <c r="G107" s="28"/>
      <c r="H107" s="28"/>
      <c r="I107" s="28"/>
      <c r="J107" s="28"/>
      <c r="K107" s="28"/>
      <c r="L107" s="49"/>
      <c r="S107" s="28"/>
      <c r="T107" s="28"/>
      <c r="U107" s="28"/>
      <c r="V107" s="28"/>
      <c r="W107" s="28"/>
      <c r="X107" s="28"/>
      <c r="Y107" s="28"/>
      <c r="Z107" s="28"/>
      <c r="AA107" s="28"/>
      <c r="AB107" s="28"/>
      <c r="AC107" s="28"/>
      <c r="AD107" s="28"/>
      <c r="AE107" s="28"/>
    </row>
    <row r="108" s="2" customFormat="1" ht="6.96" customHeight="1">
      <c r="A108" s="28"/>
      <c r="B108" s="29"/>
      <c r="C108" s="28"/>
      <c r="D108" s="28"/>
      <c r="E108" s="28"/>
      <c r="F108" s="28"/>
      <c r="G108" s="28"/>
      <c r="H108" s="28"/>
      <c r="I108" s="28"/>
      <c r="J108" s="28"/>
      <c r="K108" s="28"/>
      <c r="L108" s="49"/>
      <c r="S108" s="28"/>
      <c r="T108" s="28"/>
      <c r="U108" s="28"/>
      <c r="V108" s="28"/>
      <c r="W108" s="28"/>
      <c r="X108" s="28"/>
      <c r="Y108" s="28"/>
      <c r="Z108" s="28"/>
      <c r="AA108" s="28"/>
      <c r="AB108" s="28"/>
      <c r="AC108" s="28"/>
      <c r="AD108" s="28"/>
      <c r="AE108" s="28"/>
    </row>
    <row r="109" s="2" customFormat="1" ht="12" customHeight="1">
      <c r="A109" s="28"/>
      <c r="B109" s="29"/>
      <c r="C109" s="25" t="s">
        <v>13</v>
      </c>
      <c r="D109" s="28"/>
      <c r="E109" s="28"/>
      <c r="F109" s="28"/>
      <c r="G109" s="28"/>
      <c r="H109" s="28"/>
      <c r="I109" s="28"/>
      <c r="J109" s="28"/>
      <c r="K109" s="28"/>
      <c r="L109" s="49"/>
      <c r="S109" s="28"/>
      <c r="T109" s="28"/>
      <c r="U109" s="28"/>
      <c r="V109" s="28"/>
      <c r="W109" s="28"/>
      <c r="X109" s="28"/>
      <c r="Y109" s="28"/>
      <c r="Z109" s="28"/>
      <c r="AA109" s="28"/>
      <c r="AB109" s="28"/>
      <c r="AC109" s="28"/>
      <c r="AD109" s="28"/>
      <c r="AE109" s="28"/>
    </row>
    <row r="110" s="2" customFormat="1" ht="16.5" customHeight="1">
      <c r="A110" s="28"/>
      <c r="B110" s="29"/>
      <c r="C110" s="28"/>
      <c r="D110" s="28"/>
      <c r="E110" s="116" t="str">
        <f>E7</f>
        <v>Dod.č.4_Modernizácia ZŠ P.Demitru_časť strecha</v>
      </c>
      <c r="F110" s="25"/>
      <c r="G110" s="25"/>
      <c r="H110" s="25"/>
      <c r="I110" s="28"/>
      <c r="J110" s="28"/>
      <c r="K110" s="28"/>
      <c r="L110" s="49"/>
      <c r="S110" s="28"/>
      <c r="T110" s="28"/>
      <c r="U110" s="28"/>
      <c r="V110" s="28"/>
      <c r="W110" s="28"/>
      <c r="X110" s="28"/>
      <c r="Y110" s="28"/>
      <c r="Z110" s="28"/>
      <c r="AA110" s="28"/>
      <c r="AB110" s="28"/>
      <c r="AC110" s="28"/>
      <c r="AD110" s="28"/>
      <c r="AE110" s="28"/>
    </row>
    <row r="111" s="2" customFormat="1" ht="12" customHeight="1">
      <c r="A111" s="28"/>
      <c r="B111" s="29"/>
      <c r="C111" s="25" t="s">
        <v>120</v>
      </c>
      <c r="D111" s="28"/>
      <c r="E111" s="28"/>
      <c r="F111" s="28"/>
      <c r="G111" s="28"/>
      <c r="H111" s="28"/>
      <c r="I111" s="28"/>
      <c r="J111" s="28"/>
      <c r="K111" s="28"/>
      <c r="L111" s="49"/>
      <c r="S111" s="28"/>
      <c r="T111" s="28"/>
      <c r="U111" s="28"/>
      <c r="V111" s="28"/>
      <c r="W111" s="28"/>
      <c r="X111" s="28"/>
      <c r="Y111" s="28"/>
      <c r="Z111" s="28"/>
      <c r="AA111" s="28"/>
      <c r="AB111" s="28"/>
      <c r="AC111" s="28"/>
      <c r="AD111" s="28"/>
      <c r="AE111" s="28"/>
    </row>
    <row r="112" s="2" customFormat="1" ht="16.5" customHeight="1">
      <c r="A112" s="28"/>
      <c r="B112" s="29"/>
      <c r="C112" s="28"/>
      <c r="D112" s="28"/>
      <c r="E112" s="61" t="str">
        <f>E9</f>
        <v>D1.8 - Núdz.osvetlenie</v>
      </c>
      <c r="F112" s="28"/>
      <c r="G112" s="28"/>
      <c r="H112" s="28"/>
      <c r="I112" s="28"/>
      <c r="J112" s="28"/>
      <c r="K112" s="28"/>
      <c r="L112" s="49"/>
      <c r="S112" s="28"/>
      <c r="T112" s="28"/>
      <c r="U112" s="28"/>
      <c r="V112" s="28"/>
      <c r="W112" s="28"/>
      <c r="X112" s="28"/>
      <c r="Y112" s="28"/>
      <c r="Z112" s="28"/>
      <c r="AA112" s="28"/>
      <c r="AB112" s="28"/>
      <c r="AC112" s="28"/>
      <c r="AD112" s="28"/>
      <c r="AE112" s="28"/>
    </row>
    <row r="113" s="2" customFormat="1" ht="6.96" customHeight="1">
      <c r="A113" s="28"/>
      <c r="B113" s="29"/>
      <c r="C113" s="28"/>
      <c r="D113" s="28"/>
      <c r="E113" s="28"/>
      <c r="F113" s="28"/>
      <c r="G113" s="28"/>
      <c r="H113" s="28"/>
      <c r="I113" s="28"/>
      <c r="J113" s="28"/>
      <c r="K113" s="28"/>
      <c r="L113" s="49"/>
      <c r="S113" s="28"/>
      <c r="T113" s="28"/>
      <c r="U113" s="28"/>
      <c r="V113" s="28"/>
      <c r="W113" s="28"/>
      <c r="X113" s="28"/>
      <c r="Y113" s="28"/>
      <c r="Z113" s="28"/>
      <c r="AA113" s="28"/>
      <c r="AB113" s="28"/>
      <c r="AC113" s="28"/>
      <c r="AD113" s="28"/>
      <c r="AE113" s="28"/>
    </row>
    <row r="114" s="2" customFormat="1" ht="12" customHeight="1">
      <c r="A114" s="28"/>
      <c r="B114" s="29"/>
      <c r="C114" s="25" t="s">
        <v>17</v>
      </c>
      <c r="D114" s="28"/>
      <c r="E114" s="28"/>
      <c r="F114" s="22" t="str">
        <f>F12</f>
        <v>Trenčín</v>
      </c>
      <c r="G114" s="28"/>
      <c r="H114" s="28"/>
      <c r="I114" s="25" t="s">
        <v>19</v>
      </c>
      <c r="J114" s="63" t="str">
        <f>IF(J12="","",J12)</f>
        <v>2. 12. 2022</v>
      </c>
      <c r="K114" s="28"/>
      <c r="L114" s="49"/>
      <c r="S114" s="28"/>
      <c r="T114" s="28"/>
      <c r="U114" s="28"/>
      <c r="V114" s="28"/>
      <c r="W114" s="28"/>
      <c r="X114" s="28"/>
      <c r="Y114" s="28"/>
      <c r="Z114" s="28"/>
      <c r="AA114" s="28"/>
      <c r="AB114" s="28"/>
      <c r="AC114" s="28"/>
      <c r="AD114" s="28"/>
      <c r="AE114" s="28"/>
    </row>
    <row r="115" s="2" customFormat="1" ht="6.96" customHeight="1">
      <c r="A115" s="28"/>
      <c r="B115" s="29"/>
      <c r="C115" s="28"/>
      <c r="D115" s="28"/>
      <c r="E115" s="28"/>
      <c r="F115" s="28"/>
      <c r="G115" s="28"/>
      <c r="H115" s="28"/>
      <c r="I115" s="28"/>
      <c r="J115" s="28"/>
      <c r="K115" s="28"/>
      <c r="L115" s="49"/>
      <c r="S115" s="28"/>
      <c r="T115" s="28"/>
      <c r="U115" s="28"/>
      <c r="V115" s="28"/>
      <c r="W115" s="28"/>
      <c r="X115" s="28"/>
      <c r="Y115" s="28"/>
      <c r="Z115" s="28"/>
      <c r="AA115" s="28"/>
      <c r="AB115" s="28"/>
      <c r="AC115" s="28"/>
      <c r="AD115" s="28"/>
      <c r="AE115" s="28"/>
    </row>
    <row r="116" s="2" customFormat="1" ht="54.45" customHeight="1">
      <c r="A116" s="28"/>
      <c r="B116" s="29"/>
      <c r="C116" s="25" t="s">
        <v>21</v>
      </c>
      <c r="D116" s="28"/>
      <c r="E116" s="28"/>
      <c r="F116" s="22" t="str">
        <f>E15</f>
        <v>Mesto Trenčín, Mierové námestie 2, 911 64 Trenčín</v>
      </c>
      <c r="G116" s="28"/>
      <c r="H116" s="28"/>
      <c r="I116" s="25" t="s">
        <v>27</v>
      </c>
      <c r="J116" s="26" t="str">
        <f>E21</f>
        <v>STAVOKOV PROJEKT s.r.o., Brnianska 10, 911 05 Tren</v>
      </c>
      <c r="K116" s="28"/>
      <c r="L116" s="49"/>
      <c r="S116" s="28"/>
      <c r="T116" s="28"/>
      <c r="U116" s="28"/>
      <c r="V116" s="28"/>
      <c r="W116" s="28"/>
      <c r="X116" s="28"/>
      <c r="Y116" s="28"/>
      <c r="Z116" s="28"/>
      <c r="AA116" s="28"/>
      <c r="AB116" s="28"/>
      <c r="AC116" s="28"/>
      <c r="AD116" s="28"/>
      <c r="AE116" s="28"/>
    </row>
    <row r="117" s="2" customFormat="1" ht="15.15" customHeight="1">
      <c r="A117" s="28"/>
      <c r="B117" s="29"/>
      <c r="C117" s="25" t="s">
        <v>25</v>
      </c>
      <c r="D117" s="28"/>
      <c r="E117" s="28"/>
      <c r="F117" s="22" t="str">
        <f>IF(E18="","",E18)</f>
        <v>Adifex a.s.</v>
      </c>
      <c r="G117" s="28"/>
      <c r="H117" s="28"/>
      <c r="I117" s="25" t="s">
        <v>30</v>
      </c>
      <c r="J117" s="26" t="str">
        <f>E24</f>
        <v xml:space="preserve"> </v>
      </c>
      <c r="K117" s="28"/>
      <c r="L117" s="49"/>
      <c r="S117" s="28"/>
      <c r="T117" s="28"/>
      <c r="U117" s="28"/>
      <c r="V117" s="28"/>
      <c r="W117" s="28"/>
      <c r="X117" s="28"/>
      <c r="Y117" s="28"/>
      <c r="Z117" s="28"/>
      <c r="AA117" s="28"/>
      <c r="AB117" s="28"/>
      <c r="AC117" s="28"/>
      <c r="AD117" s="28"/>
      <c r="AE117" s="28"/>
    </row>
    <row r="118" s="2" customFormat="1" ht="10.32" customHeight="1">
      <c r="A118" s="28"/>
      <c r="B118" s="29"/>
      <c r="C118" s="28"/>
      <c r="D118" s="28"/>
      <c r="E118" s="28"/>
      <c r="F118" s="28"/>
      <c r="G118" s="28"/>
      <c r="H118" s="28"/>
      <c r="I118" s="28"/>
      <c r="J118" s="28"/>
      <c r="K118" s="28"/>
      <c r="L118" s="49"/>
      <c r="S118" s="28"/>
      <c r="T118" s="28"/>
      <c r="U118" s="28"/>
      <c r="V118" s="28"/>
      <c r="W118" s="28"/>
      <c r="X118" s="28"/>
      <c r="Y118" s="28"/>
      <c r="Z118" s="28"/>
      <c r="AA118" s="28"/>
      <c r="AB118" s="28"/>
      <c r="AC118" s="28"/>
      <c r="AD118" s="28"/>
      <c r="AE118" s="28"/>
    </row>
    <row r="119" s="11" customFormat="1" ht="29.28" customHeight="1">
      <c r="A119" s="146"/>
      <c r="B119" s="147"/>
      <c r="C119" s="148" t="s">
        <v>137</v>
      </c>
      <c r="D119" s="149" t="s">
        <v>58</v>
      </c>
      <c r="E119" s="149" t="s">
        <v>54</v>
      </c>
      <c r="F119" s="149" t="s">
        <v>55</v>
      </c>
      <c r="G119" s="149" t="s">
        <v>138</v>
      </c>
      <c r="H119" s="149" t="s">
        <v>139</v>
      </c>
      <c r="I119" s="149" t="s">
        <v>140</v>
      </c>
      <c r="J119" s="150" t="s">
        <v>124</v>
      </c>
      <c r="K119" s="151" t="s">
        <v>141</v>
      </c>
      <c r="L119" s="152"/>
      <c r="M119" s="80" t="s">
        <v>1</v>
      </c>
      <c r="N119" s="81" t="s">
        <v>37</v>
      </c>
      <c r="O119" s="81" t="s">
        <v>142</v>
      </c>
      <c r="P119" s="81" t="s">
        <v>143</v>
      </c>
      <c r="Q119" s="81" t="s">
        <v>144</v>
      </c>
      <c r="R119" s="81" t="s">
        <v>145</v>
      </c>
      <c r="S119" s="81" t="s">
        <v>146</v>
      </c>
      <c r="T119" s="82" t="s">
        <v>147</v>
      </c>
      <c r="U119" s="146"/>
      <c r="V119" s="146"/>
      <c r="W119" s="146"/>
      <c r="X119" s="146"/>
      <c r="Y119" s="146"/>
      <c r="Z119" s="146"/>
      <c r="AA119" s="146"/>
      <c r="AB119" s="146"/>
      <c r="AC119" s="146"/>
      <c r="AD119" s="146"/>
      <c r="AE119" s="146"/>
    </row>
    <row r="120" s="2" customFormat="1" ht="22.8" customHeight="1">
      <c r="A120" s="28"/>
      <c r="B120" s="29"/>
      <c r="C120" s="87" t="s">
        <v>125</v>
      </c>
      <c r="D120" s="28"/>
      <c r="E120" s="28"/>
      <c r="F120" s="28"/>
      <c r="G120" s="28"/>
      <c r="H120" s="28"/>
      <c r="I120" s="28"/>
      <c r="J120" s="153">
        <f>BK120</f>
        <v>84851.939999999973</v>
      </c>
      <c r="K120" s="28"/>
      <c r="L120" s="29"/>
      <c r="M120" s="83"/>
      <c r="N120" s="67"/>
      <c r="O120" s="84"/>
      <c r="P120" s="154">
        <f>P121+P127</f>
        <v>0</v>
      </c>
      <c r="Q120" s="84"/>
      <c r="R120" s="154">
        <f>R121+R127</f>
        <v>0</v>
      </c>
      <c r="S120" s="84"/>
      <c r="T120" s="155">
        <f>T121+T127</f>
        <v>0</v>
      </c>
      <c r="U120" s="28"/>
      <c r="V120" s="28"/>
      <c r="W120" s="28"/>
      <c r="X120" s="28"/>
      <c r="Y120" s="28"/>
      <c r="Z120" s="28"/>
      <c r="AA120" s="28"/>
      <c r="AB120" s="28"/>
      <c r="AC120" s="28"/>
      <c r="AD120" s="28"/>
      <c r="AE120" s="28"/>
      <c r="AT120" s="15" t="s">
        <v>72</v>
      </c>
      <c r="AU120" s="15" t="s">
        <v>126</v>
      </c>
      <c r="BK120" s="156">
        <f>BK121+BK127</f>
        <v>84851.939999999973</v>
      </c>
    </row>
    <row r="121" s="12" customFormat="1" ht="25.92" customHeight="1">
      <c r="A121" s="12"/>
      <c r="B121" s="157"/>
      <c r="C121" s="12"/>
      <c r="D121" s="158" t="s">
        <v>72</v>
      </c>
      <c r="E121" s="159" t="s">
        <v>148</v>
      </c>
      <c r="F121" s="159" t="s">
        <v>1</v>
      </c>
      <c r="G121" s="12"/>
      <c r="H121" s="12"/>
      <c r="I121" s="12"/>
      <c r="J121" s="160">
        <f>BK121</f>
        <v>162.44999999999999</v>
      </c>
      <c r="K121" s="12"/>
      <c r="L121" s="157"/>
      <c r="M121" s="161"/>
      <c r="N121" s="162"/>
      <c r="O121" s="162"/>
      <c r="P121" s="163">
        <f>P122</f>
        <v>0</v>
      </c>
      <c r="Q121" s="162"/>
      <c r="R121" s="163">
        <f>R122</f>
        <v>0</v>
      </c>
      <c r="S121" s="162"/>
      <c r="T121" s="164">
        <f>T122</f>
        <v>0</v>
      </c>
      <c r="U121" s="12"/>
      <c r="V121" s="12"/>
      <c r="W121" s="12"/>
      <c r="X121" s="12"/>
      <c r="Y121" s="12"/>
      <c r="Z121" s="12"/>
      <c r="AA121" s="12"/>
      <c r="AB121" s="12"/>
      <c r="AC121" s="12"/>
      <c r="AD121" s="12"/>
      <c r="AE121" s="12"/>
      <c r="AR121" s="158" t="s">
        <v>81</v>
      </c>
      <c r="AT121" s="165" t="s">
        <v>72</v>
      </c>
      <c r="AU121" s="165" t="s">
        <v>73</v>
      </c>
      <c r="AY121" s="158" t="s">
        <v>149</v>
      </c>
      <c r="BK121" s="166">
        <f>BK122</f>
        <v>162.44999999999999</v>
      </c>
    </row>
    <row r="122" s="12" customFormat="1" ht="22.8" customHeight="1">
      <c r="A122" s="12"/>
      <c r="B122" s="157"/>
      <c r="C122" s="12"/>
      <c r="D122" s="158" t="s">
        <v>72</v>
      </c>
      <c r="E122" s="181" t="s">
        <v>148</v>
      </c>
      <c r="F122" s="181" t="s">
        <v>1</v>
      </c>
      <c r="G122" s="12"/>
      <c r="H122" s="12"/>
      <c r="I122" s="12"/>
      <c r="J122" s="182">
        <f>BK122</f>
        <v>162.44999999999999</v>
      </c>
      <c r="K122" s="12"/>
      <c r="L122" s="157"/>
      <c r="M122" s="161"/>
      <c r="N122" s="162"/>
      <c r="O122" s="162"/>
      <c r="P122" s="163">
        <f>SUM(P123:P126)</f>
        <v>0</v>
      </c>
      <c r="Q122" s="162"/>
      <c r="R122" s="163">
        <f>SUM(R123:R126)</f>
        <v>0</v>
      </c>
      <c r="S122" s="162"/>
      <c r="T122" s="164">
        <f>SUM(T123:T126)</f>
        <v>0</v>
      </c>
      <c r="U122" s="12"/>
      <c r="V122" s="12"/>
      <c r="W122" s="12"/>
      <c r="X122" s="12"/>
      <c r="Y122" s="12"/>
      <c r="Z122" s="12"/>
      <c r="AA122" s="12"/>
      <c r="AB122" s="12"/>
      <c r="AC122" s="12"/>
      <c r="AD122" s="12"/>
      <c r="AE122" s="12"/>
      <c r="AR122" s="158" t="s">
        <v>81</v>
      </c>
      <c r="AT122" s="165" t="s">
        <v>72</v>
      </c>
      <c r="AU122" s="165" t="s">
        <v>81</v>
      </c>
      <c r="AY122" s="158" t="s">
        <v>149</v>
      </c>
      <c r="BK122" s="166">
        <f>SUM(BK123:BK126)</f>
        <v>162.44999999999999</v>
      </c>
    </row>
    <row r="123" s="2" customFormat="1" ht="24.15" customHeight="1">
      <c r="A123" s="28"/>
      <c r="B123" s="167"/>
      <c r="C123" s="168" t="s">
        <v>81</v>
      </c>
      <c r="D123" s="168" t="s">
        <v>151</v>
      </c>
      <c r="E123" s="169" t="s">
        <v>882</v>
      </c>
      <c r="F123" s="170" t="s">
        <v>883</v>
      </c>
      <c r="G123" s="171" t="s">
        <v>368</v>
      </c>
      <c r="H123" s="172">
        <v>2</v>
      </c>
      <c r="I123" s="173">
        <v>13.93</v>
      </c>
      <c r="J123" s="173">
        <f>ROUND(I123*H123,2)</f>
        <v>27.859999999999999</v>
      </c>
      <c r="K123" s="174"/>
      <c r="L123" s="29"/>
      <c r="M123" s="175" t="s">
        <v>1</v>
      </c>
      <c r="N123" s="176" t="s">
        <v>39</v>
      </c>
      <c r="O123" s="177">
        <v>0</v>
      </c>
      <c r="P123" s="177">
        <f>O123*H123</f>
        <v>0</v>
      </c>
      <c r="Q123" s="177">
        <v>0</v>
      </c>
      <c r="R123" s="177">
        <f>Q123*H123</f>
        <v>0</v>
      </c>
      <c r="S123" s="177">
        <v>0</v>
      </c>
      <c r="T123" s="178">
        <f>S123*H123</f>
        <v>0</v>
      </c>
      <c r="U123" s="28"/>
      <c r="V123" s="28"/>
      <c r="W123" s="28"/>
      <c r="X123" s="28"/>
      <c r="Y123" s="28"/>
      <c r="Z123" s="28"/>
      <c r="AA123" s="28"/>
      <c r="AB123" s="28"/>
      <c r="AC123" s="28"/>
      <c r="AD123" s="28"/>
      <c r="AE123" s="28"/>
      <c r="AR123" s="179" t="s">
        <v>155</v>
      </c>
      <c r="AT123" s="179" t="s">
        <v>151</v>
      </c>
      <c r="AU123" s="179" t="s">
        <v>156</v>
      </c>
      <c r="AY123" s="15" t="s">
        <v>149</v>
      </c>
      <c r="BE123" s="180">
        <f>IF(N123="základná",J123,0)</f>
        <v>0</v>
      </c>
      <c r="BF123" s="180">
        <f>IF(N123="znížená",J123,0)</f>
        <v>27.859999999999999</v>
      </c>
      <c r="BG123" s="180">
        <f>IF(N123="zákl. prenesená",J123,0)</f>
        <v>0</v>
      </c>
      <c r="BH123" s="180">
        <f>IF(N123="zníž. prenesená",J123,0)</f>
        <v>0</v>
      </c>
      <c r="BI123" s="180">
        <f>IF(N123="nulová",J123,0)</f>
        <v>0</v>
      </c>
      <c r="BJ123" s="15" t="s">
        <v>156</v>
      </c>
      <c r="BK123" s="180">
        <f>ROUND(I123*H123,2)</f>
        <v>27.859999999999999</v>
      </c>
      <c r="BL123" s="15" t="s">
        <v>155</v>
      </c>
      <c r="BM123" s="179" t="s">
        <v>156</v>
      </c>
    </row>
    <row r="124" s="2" customFormat="1" ht="16.5" customHeight="1">
      <c r="A124" s="28"/>
      <c r="B124" s="167"/>
      <c r="C124" s="168" t="s">
        <v>156</v>
      </c>
      <c r="D124" s="168" t="s">
        <v>151</v>
      </c>
      <c r="E124" s="169" t="s">
        <v>884</v>
      </c>
      <c r="F124" s="170" t="s">
        <v>885</v>
      </c>
      <c r="G124" s="171" t="s">
        <v>368</v>
      </c>
      <c r="H124" s="172">
        <v>2</v>
      </c>
      <c r="I124" s="173">
        <v>13.93</v>
      </c>
      <c r="J124" s="173">
        <f>ROUND(I124*H124,2)</f>
        <v>27.859999999999999</v>
      </c>
      <c r="K124" s="174"/>
      <c r="L124" s="29"/>
      <c r="M124" s="175" t="s">
        <v>1</v>
      </c>
      <c r="N124" s="176" t="s">
        <v>39</v>
      </c>
      <c r="O124" s="177">
        <v>0</v>
      </c>
      <c r="P124" s="177">
        <f>O124*H124</f>
        <v>0</v>
      </c>
      <c r="Q124" s="177">
        <v>0</v>
      </c>
      <c r="R124" s="177">
        <f>Q124*H124</f>
        <v>0</v>
      </c>
      <c r="S124" s="177">
        <v>0</v>
      </c>
      <c r="T124" s="178">
        <f>S124*H124</f>
        <v>0</v>
      </c>
      <c r="U124" s="28"/>
      <c r="V124" s="28"/>
      <c r="W124" s="28"/>
      <c r="X124" s="28"/>
      <c r="Y124" s="28"/>
      <c r="Z124" s="28"/>
      <c r="AA124" s="28"/>
      <c r="AB124" s="28"/>
      <c r="AC124" s="28"/>
      <c r="AD124" s="28"/>
      <c r="AE124" s="28"/>
      <c r="AR124" s="179" t="s">
        <v>155</v>
      </c>
      <c r="AT124" s="179" t="s">
        <v>151</v>
      </c>
      <c r="AU124" s="179" t="s">
        <v>156</v>
      </c>
      <c r="AY124" s="15" t="s">
        <v>149</v>
      </c>
      <c r="BE124" s="180">
        <f>IF(N124="základná",J124,0)</f>
        <v>0</v>
      </c>
      <c r="BF124" s="180">
        <f>IF(N124="znížená",J124,0)</f>
        <v>27.859999999999999</v>
      </c>
      <c r="BG124" s="180">
        <f>IF(N124="zákl. prenesená",J124,0)</f>
        <v>0</v>
      </c>
      <c r="BH124" s="180">
        <f>IF(N124="zníž. prenesená",J124,0)</f>
        <v>0</v>
      </c>
      <c r="BI124" s="180">
        <f>IF(N124="nulová",J124,0)</f>
        <v>0</v>
      </c>
      <c r="BJ124" s="15" t="s">
        <v>156</v>
      </c>
      <c r="BK124" s="180">
        <f>ROUND(I124*H124,2)</f>
        <v>27.859999999999999</v>
      </c>
      <c r="BL124" s="15" t="s">
        <v>155</v>
      </c>
      <c r="BM124" s="179" t="s">
        <v>155</v>
      </c>
    </row>
    <row r="125" s="2" customFormat="1" ht="21.75" customHeight="1">
      <c r="A125" s="28"/>
      <c r="B125" s="167"/>
      <c r="C125" s="168" t="s">
        <v>194</v>
      </c>
      <c r="D125" s="168" t="s">
        <v>151</v>
      </c>
      <c r="E125" s="169" t="s">
        <v>489</v>
      </c>
      <c r="F125" s="170" t="s">
        <v>490</v>
      </c>
      <c r="G125" s="171" t="s">
        <v>161</v>
      </c>
      <c r="H125" s="172">
        <v>10</v>
      </c>
      <c r="I125" s="173">
        <v>10.449999999999999</v>
      </c>
      <c r="J125" s="173">
        <f>ROUND(I125*H125,2)</f>
        <v>104.5</v>
      </c>
      <c r="K125" s="174"/>
      <c r="L125" s="29"/>
      <c r="M125" s="175" t="s">
        <v>1</v>
      </c>
      <c r="N125" s="176" t="s">
        <v>39</v>
      </c>
      <c r="O125" s="177">
        <v>0</v>
      </c>
      <c r="P125" s="177">
        <f>O125*H125</f>
        <v>0</v>
      </c>
      <c r="Q125" s="177">
        <v>0</v>
      </c>
      <c r="R125" s="177">
        <f>Q125*H125</f>
        <v>0</v>
      </c>
      <c r="S125" s="177">
        <v>0</v>
      </c>
      <c r="T125" s="178">
        <f>S125*H125</f>
        <v>0</v>
      </c>
      <c r="U125" s="28"/>
      <c r="V125" s="28"/>
      <c r="W125" s="28"/>
      <c r="X125" s="28"/>
      <c r="Y125" s="28"/>
      <c r="Z125" s="28"/>
      <c r="AA125" s="28"/>
      <c r="AB125" s="28"/>
      <c r="AC125" s="28"/>
      <c r="AD125" s="28"/>
      <c r="AE125" s="28"/>
      <c r="AR125" s="179" t="s">
        <v>155</v>
      </c>
      <c r="AT125" s="179" t="s">
        <v>151</v>
      </c>
      <c r="AU125" s="179" t="s">
        <v>156</v>
      </c>
      <c r="AY125" s="15" t="s">
        <v>149</v>
      </c>
      <c r="BE125" s="180">
        <f>IF(N125="základná",J125,0)</f>
        <v>0</v>
      </c>
      <c r="BF125" s="180">
        <f>IF(N125="znížená",J125,0)</f>
        <v>104.5</v>
      </c>
      <c r="BG125" s="180">
        <f>IF(N125="zákl. prenesená",J125,0)</f>
        <v>0</v>
      </c>
      <c r="BH125" s="180">
        <f>IF(N125="zníž. prenesená",J125,0)</f>
        <v>0</v>
      </c>
      <c r="BI125" s="180">
        <f>IF(N125="nulová",J125,0)</f>
        <v>0</v>
      </c>
      <c r="BJ125" s="15" t="s">
        <v>156</v>
      </c>
      <c r="BK125" s="180">
        <f>ROUND(I125*H125,2)</f>
        <v>104.5</v>
      </c>
      <c r="BL125" s="15" t="s">
        <v>155</v>
      </c>
      <c r="BM125" s="179" t="s">
        <v>198</v>
      </c>
    </row>
    <row r="126" s="2" customFormat="1" ht="24.15" customHeight="1">
      <c r="A126" s="28"/>
      <c r="B126" s="167"/>
      <c r="C126" s="168" t="s">
        <v>155</v>
      </c>
      <c r="D126" s="168" t="s">
        <v>151</v>
      </c>
      <c r="E126" s="169" t="s">
        <v>886</v>
      </c>
      <c r="F126" s="170" t="s">
        <v>887</v>
      </c>
      <c r="G126" s="171" t="s">
        <v>154</v>
      </c>
      <c r="H126" s="172">
        <v>0.20000000000000001</v>
      </c>
      <c r="I126" s="173">
        <v>11.15</v>
      </c>
      <c r="J126" s="173">
        <f>ROUND(I126*H126,2)</f>
        <v>2.23</v>
      </c>
      <c r="K126" s="174"/>
      <c r="L126" s="29"/>
      <c r="M126" s="175" t="s">
        <v>1</v>
      </c>
      <c r="N126" s="176" t="s">
        <v>39</v>
      </c>
      <c r="O126" s="177">
        <v>0</v>
      </c>
      <c r="P126" s="177">
        <f>O126*H126</f>
        <v>0</v>
      </c>
      <c r="Q126" s="177">
        <v>0</v>
      </c>
      <c r="R126" s="177">
        <f>Q126*H126</f>
        <v>0</v>
      </c>
      <c r="S126" s="177">
        <v>0</v>
      </c>
      <c r="T126" s="178">
        <f>S126*H126</f>
        <v>0</v>
      </c>
      <c r="U126" s="28"/>
      <c r="V126" s="28"/>
      <c r="W126" s="28"/>
      <c r="X126" s="28"/>
      <c r="Y126" s="28"/>
      <c r="Z126" s="28"/>
      <c r="AA126" s="28"/>
      <c r="AB126" s="28"/>
      <c r="AC126" s="28"/>
      <c r="AD126" s="28"/>
      <c r="AE126" s="28"/>
      <c r="AR126" s="179" t="s">
        <v>155</v>
      </c>
      <c r="AT126" s="179" t="s">
        <v>151</v>
      </c>
      <c r="AU126" s="179" t="s">
        <v>156</v>
      </c>
      <c r="AY126" s="15" t="s">
        <v>149</v>
      </c>
      <c r="BE126" s="180">
        <f>IF(N126="základná",J126,0)</f>
        <v>0</v>
      </c>
      <c r="BF126" s="180">
        <f>IF(N126="znížená",J126,0)</f>
        <v>2.23</v>
      </c>
      <c r="BG126" s="180">
        <f>IF(N126="zákl. prenesená",J126,0)</f>
        <v>0</v>
      </c>
      <c r="BH126" s="180">
        <f>IF(N126="zníž. prenesená",J126,0)</f>
        <v>0</v>
      </c>
      <c r="BI126" s="180">
        <f>IF(N126="nulová",J126,0)</f>
        <v>0</v>
      </c>
      <c r="BJ126" s="15" t="s">
        <v>156</v>
      </c>
      <c r="BK126" s="180">
        <f>ROUND(I126*H126,2)</f>
        <v>2.23</v>
      </c>
      <c r="BL126" s="15" t="s">
        <v>155</v>
      </c>
      <c r="BM126" s="179" t="s">
        <v>201</v>
      </c>
    </row>
    <row r="127" s="12" customFormat="1" ht="25.92" customHeight="1">
      <c r="A127" s="12"/>
      <c r="B127" s="157"/>
      <c r="C127" s="12"/>
      <c r="D127" s="158" t="s">
        <v>72</v>
      </c>
      <c r="E127" s="159" t="s">
        <v>148</v>
      </c>
      <c r="F127" s="159" t="s">
        <v>1</v>
      </c>
      <c r="G127" s="12"/>
      <c r="H127" s="12"/>
      <c r="I127" s="12"/>
      <c r="J127" s="160">
        <f>BK127</f>
        <v>84689.489999999976</v>
      </c>
      <c r="K127" s="12"/>
      <c r="L127" s="157"/>
      <c r="M127" s="161"/>
      <c r="N127" s="162"/>
      <c r="O127" s="162"/>
      <c r="P127" s="163">
        <f>P128</f>
        <v>0</v>
      </c>
      <c r="Q127" s="162"/>
      <c r="R127" s="163">
        <f>R128</f>
        <v>0</v>
      </c>
      <c r="S127" s="162"/>
      <c r="T127" s="164">
        <f>T128</f>
        <v>0</v>
      </c>
      <c r="U127" s="12"/>
      <c r="V127" s="12"/>
      <c r="W127" s="12"/>
      <c r="X127" s="12"/>
      <c r="Y127" s="12"/>
      <c r="Z127" s="12"/>
      <c r="AA127" s="12"/>
      <c r="AB127" s="12"/>
      <c r="AC127" s="12"/>
      <c r="AD127" s="12"/>
      <c r="AE127" s="12"/>
      <c r="AR127" s="158" t="s">
        <v>81</v>
      </c>
      <c r="AT127" s="165" t="s">
        <v>72</v>
      </c>
      <c r="AU127" s="165" t="s">
        <v>73</v>
      </c>
      <c r="AY127" s="158" t="s">
        <v>149</v>
      </c>
      <c r="BK127" s="166">
        <f>BK128</f>
        <v>84689.489999999976</v>
      </c>
    </row>
    <row r="128" s="12" customFormat="1" ht="22.8" customHeight="1">
      <c r="A128" s="12"/>
      <c r="B128" s="157"/>
      <c r="C128" s="12"/>
      <c r="D128" s="158" t="s">
        <v>72</v>
      </c>
      <c r="E128" s="181" t="s">
        <v>148</v>
      </c>
      <c r="F128" s="181" t="s">
        <v>1</v>
      </c>
      <c r="G128" s="12"/>
      <c r="H128" s="12"/>
      <c r="I128" s="12"/>
      <c r="J128" s="182">
        <f>BK128</f>
        <v>84689.489999999976</v>
      </c>
      <c r="K128" s="12"/>
      <c r="L128" s="157"/>
      <c r="M128" s="161"/>
      <c r="N128" s="162"/>
      <c r="O128" s="162"/>
      <c r="P128" s="163">
        <f>SUM(P129:P165)</f>
        <v>0</v>
      </c>
      <c r="Q128" s="162"/>
      <c r="R128" s="163">
        <f>SUM(R129:R165)</f>
        <v>0</v>
      </c>
      <c r="S128" s="162"/>
      <c r="T128" s="164">
        <f>SUM(T129:T165)</f>
        <v>0</v>
      </c>
      <c r="U128" s="12"/>
      <c r="V128" s="12"/>
      <c r="W128" s="12"/>
      <c r="X128" s="12"/>
      <c r="Y128" s="12"/>
      <c r="Z128" s="12"/>
      <c r="AA128" s="12"/>
      <c r="AB128" s="12"/>
      <c r="AC128" s="12"/>
      <c r="AD128" s="12"/>
      <c r="AE128" s="12"/>
      <c r="AR128" s="158" t="s">
        <v>81</v>
      </c>
      <c r="AT128" s="165" t="s">
        <v>72</v>
      </c>
      <c r="AU128" s="165" t="s">
        <v>81</v>
      </c>
      <c r="AY128" s="158" t="s">
        <v>149</v>
      </c>
      <c r="BK128" s="166">
        <f>SUM(BK129:BK165)</f>
        <v>84689.489999999976</v>
      </c>
    </row>
    <row r="129" s="2" customFormat="1" ht="24.15" customHeight="1">
      <c r="A129" s="28"/>
      <c r="B129" s="167"/>
      <c r="C129" s="168" t="s">
        <v>202</v>
      </c>
      <c r="D129" s="168" t="s">
        <v>151</v>
      </c>
      <c r="E129" s="169" t="s">
        <v>493</v>
      </c>
      <c r="F129" s="170" t="s">
        <v>494</v>
      </c>
      <c r="G129" s="171" t="s">
        <v>161</v>
      </c>
      <c r="H129" s="172">
        <v>30</v>
      </c>
      <c r="I129" s="173">
        <v>0.69999999999999996</v>
      </c>
      <c r="J129" s="173">
        <f>ROUND(I129*H129,2)</f>
        <v>21</v>
      </c>
      <c r="K129" s="174"/>
      <c r="L129" s="29"/>
      <c r="M129" s="175" t="s">
        <v>1</v>
      </c>
      <c r="N129" s="176" t="s">
        <v>39</v>
      </c>
      <c r="O129" s="177">
        <v>0</v>
      </c>
      <c r="P129" s="177">
        <f>O129*H129</f>
        <v>0</v>
      </c>
      <c r="Q129" s="177">
        <v>0</v>
      </c>
      <c r="R129" s="177">
        <f>Q129*H129</f>
        <v>0</v>
      </c>
      <c r="S129" s="177">
        <v>0</v>
      </c>
      <c r="T129" s="178">
        <f>S129*H129</f>
        <v>0</v>
      </c>
      <c r="U129" s="28"/>
      <c r="V129" s="28"/>
      <c r="W129" s="28"/>
      <c r="X129" s="28"/>
      <c r="Y129" s="28"/>
      <c r="Z129" s="28"/>
      <c r="AA129" s="28"/>
      <c r="AB129" s="28"/>
      <c r="AC129" s="28"/>
      <c r="AD129" s="28"/>
      <c r="AE129" s="28"/>
      <c r="AR129" s="179" t="s">
        <v>155</v>
      </c>
      <c r="AT129" s="179" t="s">
        <v>151</v>
      </c>
      <c r="AU129" s="179" t="s">
        <v>156</v>
      </c>
      <c r="AY129" s="15" t="s">
        <v>149</v>
      </c>
      <c r="BE129" s="180">
        <f>IF(N129="základná",J129,0)</f>
        <v>0</v>
      </c>
      <c r="BF129" s="180">
        <f>IF(N129="znížená",J129,0)</f>
        <v>21</v>
      </c>
      <c r="BG129" s="180">
        <f>IF(N129="zákl. prenesená",J129,0)</f>
        <v>0</v>
      </c>
      <c r="BH129" s="180">
        <f>IF(N129="zníž. prenesená",J129,0)</f>
        <v>0</v>
      </c>
      <c r="BI129" s="180">
        <f>IF(N129="nulová",J129,0)</f>
        <v>0</v>
      </c>
      <c r="BJ129" s="15" t="s">
        <v>156</v>
      </c>
      <c r="BK129" s="180">
        <f>ROUND(I129*H129,2)</f>
        <v>21</v>
      </c>
      <c r="BL129" s="15" t="s">
        <v>155</v>
      </c>
      <c r="BM129" s="179" t="s">
        <v>205</v>
      </c>
    </row>
    <row r="130" s="2" customFormat="1" ht="21.75" customHeight="1">
      <c r="A130" s="28"/>
      <c r="B130" s="167"/>
      <c r="C130" s="168" t="s">
        <v>198</v>
      </c>
      <c r="D130" s="168" t="s">
        <v>151</v>
      </c>
      <c r="E130" s="169" t="s">
        <v>495</v>
      </c>
      <c r="F130" s="170" t="s">
        <v>888</v>
      </c>
      <c r="G130" s="171" t="s">
        <v>161</v>
      </c>
      <c r="H130" s="172">
        <v>30</v>
      </c>
      <c r="I130" s="173">
        <v>0.45000000000000001</v>
      </c>
      <c r="J130" s="173">
        <f>ROUND(I130*H130,2)</f>
        <v>13.5</v>
      </c>
      <c r="K130" s="174"/>
      <c r="L130" s="29"/>
      <c r="M130" s="175" t="s">
        <v>1</v>
      </c>
      <c r="N130" s="176" t="s">
        <v>39</v>
      </c>
      <c r="O130" s="177">
        <v>0</v>
      </c>
      <c r="P130" s="177">
        <f>O130*H130</f>
        <v>0</v>
      </c>
      <c r="Q130" s="177">
        <v>0</v>
      </c>
      <c r="R130" s="177">
        <f>Q130*H130</f>
        <v>0</v>
      </c>
      <c r="S130" s="177">
        <v>0</v>
      </c>
      <c r="T130" s="178">
        <f>S130*H130</f>
        <v>0</v>
      </c>
      <c r="U130" s="28"/>
      <c r="V130" s="28"/>
      <c r="W130" s="28"/>
      <c r="X130" s="28"/>
      <c r="Y130" s="28"/>
      <c r="Z130" s="28"/>
      <c r="AA130" s="28"/>
      <c r="AB130" s="28"/>
      <c r="AC130" s="28"/>
      <c r="AD130" s="28"/>
      <c r="AE130" s="28"/>
      <c r="AR130" s="179" t="s">
        <v>155</v>
      </c>
      <c r="AT130" s="179" t="s">
        <v>151</v>
      </c>
      <c r="AU130" s="179" t="s">
        <v>156</v>
      </c>
      <c r="AY130" s="15" t="s">
        <v>149</v>
      </c>
      <c r="BE130" s="180">
        <f>IF(N130="základná",J130,0)</f>
        <v>0</v>
      </c>
      <c r="BF130" s="180">
        <f>IF(N130="znížená",J130,0)</f>
        <v>13.5</v>
      </c>
      <c r="BG130" s="180">
        <f>IF(N130="zákl. prenesená",J130,0)</f>
        <v>0</v>
      </c>
      <c r="BH130" s="180">
        <f>IF(N130="zníž. prenesená",J130,0)</f>
        <v>0</v>
      </c>
      <c r="BI130" s="180">
        <f>IF(N130="nulová",J130,0)</f>
        <v>0</v>
      </c>
      <c r="BJ130" s="15" t="s">
        <v>156</v>
      </c>
      <c r="BK130" s="180">
        <f>ROUND(I130*H130,2)</f>
        <v>13.5</v>
      </c>
      <c r="BL130" s="15" t="s">
        <v>155</v>
      </c>
      <c r="BM130" s="179" t="s">
        <v>208</v>
      </c>
    </row>
    <row r="131" s="2" customFormat="1" ht="16.5" customHeight="1">
      <c r="A131" s="28"/>
      <c r="B131" s="167"/>
      <c r="C131" s="168" t="s">
        <v>209</v>
      </c>
      <c r="D131" s="168" t="s">
        <v>151</v>
      </c>
      <c r="E131" s="169" t="s">
        <v>889</v>
      </c>
      <c r="F131" s="170" t="s">
        <v>890</v>
      </c>
      <c r="G131" s="171" t="s">
        <v>161</v>
      </c>
      <c r="H131" s="172">
        <v>320</v>
      </c>
      <c r="I131" s="173">
        <v>3.48</v>
      </c>
      <c r="J131" s="173">
        <f>ROUND(I131*H131,2)</f>
        <v>1113.5999999999999</v>
      </c>
      <c r="K131" s="174"/>
      <c r="L131" s="29"/>
      <c r="M131" s="175" t="s">
        <v>1</v>
      </c>
      <c r="N131" s="176" t="s">
        <v>39</v>
      </c>
      <c r="O131" s="177">
        <v>0</v>
      </c>
      <c r="P131" s="177">
        <f>O131*H131</f>
        <v>0</v>
      </c>
      <c r="Q131" s="177">
        <v>0</v>
      </c>
      <c r="R131" s="177">
        <f>Q131*H131</f>
        <v>0</v>
      </c>
      <c r="S131" s="177">
        <v>0</v>
      </c>
      <c r="T131" s="178">
        <f>S131*H131</f>
        <v>0</v>
      </c>
      <c r="U131" s="28"/>
      <c r="V131" s="28"/>
      <c r="W131" s="28"/>
      <c r="X131" s="28"/>
      <c r="Y131" s="28"/>
      <c r="Z131" s="28"/>
      <c r="AA131" s="28"/>
      <c r="AB131" s="28"/>
      <c r="AC131" s="28"/>
      <c r="AD131" s="28"/>
      <c r="AE131" s="28"/>
      <c r="AR131" s="179" t="s">
        <v>155</v>
      </c>
      <c r="AT131" s="179" t="s">
        <v>151</v>
      </c>
      <c r="AU131" s="179" t="s">
        <v>156</v>
      </c>
      <c r="AY131" s="15" t="s">
        <v>149</v>
      </c>
      <c r="BE131" s="180">
        <f>IF(N131="základná",J131,0)</f>
        <v>0</v>
      </c>
      <c r="BF131" s="180">
        <f>IF(N131="znížená",J131,0)</f>
        <v>1113.5999999999999</v>
      </c>
      <c r="BG131" s="180">
        <f>IF(N131="zákl. prenesená",J131,0)</f>
        <v>0</v>
      </c>
      <c r="BH131" s="180">
        <f>IF(N131="zníž. prenesená",J131,0)</f>
        <v>0</v>
      </c>
      <c r="BI131" s="180">
        <f>IF(N131="nulová",J131,0)</f>
        <v>0</v>
      </c>
      <c r="BJ131" s="15" t="s">
        <v>156</v>
      </c>
      <c r="BK131" s="180">
        <f>ROUND(I131*H131,2)</f>
        <v>1113.5999999999999</v>
      </c>
      <c r="BL131" s="15" t="s">
        <v>155</v>
      </c>
      <c r="BM131" s="179" t="s">
        <v>212</v>
      </c>
    </row>
    <row r="132" s="2" customFormat="1" ht="24.15" customHeight="1">
      <c r="A132" s="28"/>
      <c r="B132" s="167"/>
      <c r="C132" s="168" t="s">
        <v>201</v>
      </c>
      <c r="D132" s="168" t="s">
        <v>151</v>
      </c>
      <c r="E132" s="169" t="s">
        <v>891</v>
      </c>
      <c r="F132" s="170" t="s">
        <v>892</v>
      </c>
      <c r="G132" s="171" t="s">
        <v>161</v>
      </c>
      <c r="H132" s="172">
        <v>320</v>
      </c>
      <c r="I132" s="173">
        <v>2.6600000000000001</v>
      </c>
      <c r="J132" s="173">
        <f>ROUND(I132*H132,2)</f>
        <v>851.20000000000005</v>
      </c>
      <c r="K132" s="174"/>
      <c r="L132" s="29"/>
      <c r="M132" s="175" t="s">
        <v>1</v>
      </c>
      <c r="N132" s="176" t="s">
        <v>39</v>
      </c>
      <c r="O132" s="177">
        <v>0</v>
      </c>
      <c r="P132" s="177">
        <f>O132*H132</f>
        <v>0</v>
      </c>
      <c r="Q132" s="177">
        <v>0</v>
      </c>
      <c r="R132" s="177">
        <f>Q132*H132</f>
        <v>0</v>
      </c>
      <c r="S132" s="177">
        <v>0</v>
      </c>
      <c r="T132" s="178">
        <f>S132*H132</f>
        <v>0</v>
      </c>
      <c r="U132" s="28"/>
      <c r="V132" s="28"/>
      <c r="W132" s="28"/>
      <c r="X132" s="28"/>
      <c r="Y132" s="28"/>
      <c r="Z132" s="28"/>
      <c r="AA132" s="28"/>
      <c r="AB132" s="28"/>
      <c r="AC132" s="28"/>
      <c r="AD132" s="28"/>
      <c r="AE132" s="28"/>
      <c r="AR132" s="179" t="s">
        <v>155</v>
      </c>
      <c r="AT132" s="179" t="s">
        <v>151</v>
      </c>
      <c r="AU132" s="179" t="s">
        <v>156</v>
      </c>
      <c r="AY132" s="15" t="s">
        <v>149</v>
      </c>
      <c r="BE132" s="180">
        <f>IF(N132="základná",J132,0)</f>
        <v>0</v>
      </c>
      <c r="BF132" s="180">
        <f>IF(N132="znížená",J132,0)</f>
        <v>851.20000000000005</v>
      </c>
      <c r="BG132" s="180">
        <f>IF(N132="zákl. prenesená",J132,0)</f>
        <v>0</v>
      </c>
      <c r="BH132" s="180">
        <f>IF(N132="zníž. prenesená",J132,0)</f>
        <v>0</v>
      </c>
      <c r="BI132" s="180">
        <f>IF(N132="nulová",J132,0)</f>
        <v>0</v>
      </c>
      <c r="BJ132" s="15" t="s">
        <v>156</v>
      </c>
      <c r="BK132" s="180">
        <f>ROUND(I132*H132,2)</f>
        <v>851.20000000000005</v>
      </c>
      <c r="BL132" s="15" t="s">
        <v>155</v>
      </c>
      <c r="BM132" s="179" t="s">
        <v>215</v>
      </c>
    </row>
    <row r="133" s="2" customFormat="1" ht="24.15" customHeight="1">
      <c r="A133" s="28"/>
      <c r="B133" s="167"/>
      <c r="C133" s="168" t="s">
        <v>216</v>
      </c>
      <c r="D133" s="168" t="s">
        <v>151</v>
      </c>
      <c r="E133" s="169" t="s">
        <v>893</v>
      </c>
      <c r="F133" s="170" t="s">
        <v>894</v>
      </c>
      <c r="G133" s="171" t="s">
        <v>161</v>
      </c>
      <c r="H133" s="172">
        <v>320</v>
      </c>
      <c r="I133" s="173">
        <v>27.760000000000002</v>
      </c>
      <c r="J133" s="173">
        <f>ROUND(I133*H133,2)</f>
        <v>8883.2000000000007</v>
      </c>
      <c r="K133" s="174"/>
      <c r="L133" s="29"/>
      <c r="M133" s="175" t="s">
        <v>1</v>
      </c>
      <c r="N133" s="176" t="s">
        <v>39</v>
      </c>
      <c r="O133" s="177">
        <v>0</v>
      </c>
      <c r="P133" s="177">
        <f>O133*H133</f>
        <v>0</v>
      </c>
      <c r="Q133" s="177">
        <v>0</v>
      </c>
      <c r="R133" s="177">
        <f>Q133*H133</f>
        <v>0</v>
      </c>
      <c r="S133" s="177">
        <v>0</v>
      </c>
      <c r="T133" s="178">
        <f>S133*H133</f>
        <v>0</v>
      </c>
      <c r="U133" s="28"/>
      <c r="V133" s="28"/>
      <c r="W133" s="28"/>
      <c r="X133" s="28"/>
      <c r="Y133" s="28"/>
      <c r="Z133" s="28"/>
      <c r="AA133" s="28"/>
      <c r="AB133" s="28"/>
      <c r="AC133" s="28"/>
      <c r="AD133" s="28"/>
      <c r="AE133" s="28"/>
      <c r="AR133" s="179" t="s">
        <v>155</v>
      </c>
      <c r="AT133" s="179" t="s">
        <v>151</v>
      </c>
      <c r="AU133" s="179" t="s">
        <v>156</v>
      </c>
      <c r="AY133" s="15" t="s">
        <v>149</v>
      </c>
      <c r="BE133" s="180">
        <f>IF(N133="základná",J133,0)</f>
        <v>0</v>
      </c>
      <c r="BF133" s="180">
        <f>IF(N133="znížená",J133,0)</f>
        <v>8883.2000000000007</v>
      </c>
      <c r="BG133" s="180">
        <f>IF(N133="zákl. prenesená",J133,0)</f>
        <v>0</v>
      </c>
      <c r="BH133" s="180">
        <f>IF(N133="zníž. prenesená",J133,0)</f>
        <v>0</v>
      </c>
      <c r="BI133" s="180">
        <f>IF(N133="nulová",J133,0)</f>
        <v>0</v>
      </c>
      <c r="BJ133" s="15" t="s">
        <v>156</v>
      </c>
      <c r="BK133" s="180">
        <f>ROUND(I133*H133,2)</f>
        <v>8883.2000000000007</v>
      </c>
      <c r="BL133" s="15" t="s">
        <v>155</v>
      </c>
      <c r="BM133" s="179" t="s">
        <v>219</v>
      </c>
    </row>
    <row r="134" s="2" customFormat="1" ht="24.15" customHeight="1">
      <c r="A134" s="28"/>
      <c r="B134" s="167"/>
      <c r="C134" s="168" t="s">
        <v>205</v>
      </c>
      <c r="D134" s="168" t="s">
        <v>151</v>
      </c>
      <c r="E134" s="169" t="s">
        <v>556</v>
      </c>
      <c r="F134" s="170" t="s">
        <v>557</v>
      </c>
      <c r="G134" s="171" t="s">
        <v>154</v>
      </c>
      <c r="H134" s="172">
        <v>0.10000000000000001</v>
      </c>
      <c r="I134" s="173">
        <v>69.650000000000006</v>
      </c>
      <c r="J134" s="173">
        <f>ROUND(I134*H134,2)</f>
        <v>6.9699999999999998</v>
      </c>
      <c r="K134" s="174"/>
      <c r="L134" s="29"/>
      <c r="M134" s="175" t="s">
        <v>1</v>
      </c>
      <c r="N134" s="176" t="s">
        <v>39</v>
      </c>
      <c r="O134" s="177">
        <v>0</v>
      </c>
      <c r="P134" s="177">
        <f>O134*H134</f>
        <v>0</v>
      </c>
      <c r="Q134" s="177">
        <v>0</v>
      </c>
      <c r="R134" s="177">
        <f>Q134*H134</f>
        <v>0</v>
      </c>
      <c r="S134" s="177">
        <v>0</v>
      </c>
      <c r="T134" s="178">
        <f>S134*H134</f>
        <v>0</v>
      </c>
      <c r="U134" s="28"/>
      <c r="V134" s="28"/>
      <c r="W134" s="28"/>
      <c r="X134" s="28"/>
      <c r="Y134" s="28"/>
      <c r="Z134" s="28"/>
      <c r="AA134" s="28"/>
      <c r="AB134" s="28"/>
      <c r="AC134" s="28"/>
      <c r="AD134" s="28"/>
      <c r="AE134" s="28"/>
      <c r="AR134" s="179" t="s">
        <v>155</v>
      </c>
      <c r="AT134" s="179" t="s">
        <v>151</v>
      </c>
      <c r="AU134" s="179" t="s">
        <v>156</v>
      </c>
      <c r="AY134" s="15" t="s">
        <v>149</v>
      </c>
      <c r="BE134" s="180">
        <f>IF(N134="základná",J134,0)</f>
        <v>0</v>
      </c>
      <c r="BF134" s="180">
        <f>IF(N134="znížená",J134,0)</f>
        <v>6.9699999999999998</v>
      </c>
      <c r="BG134" s="180">
        <f>IF(N134="zákl. prenesená",J134,0)</f>
        <v>0</v>
      </c>
      <c r="BH134" s="180">
        <f>IF(N134="zníž. prenesená",J134,0)</f>
        <v>0</v>
      </c>
      <c r="BI134" s="180">
        <f>IF(N134="nulová",J134,0)</f>
        <v>0</v>
      </c>
      <c r="BJ134" s="15" t="s">
        <v>156</v>
      </c>
      <c r="BK134" s="180">
        <f>ROUND(I134*H134,2)</f>
        <v>6.9699999999999998</v>
      </c>
      <c r="BL134" s="15" t="s">
        <v>155</v>
      </c>
      <c r="BM134" s="179" t="s">
        <v>7</v>
      </c>
    </row>
    <row r="135" s="2" customFormat="1" ht="21.75" customHeight="1">
      <c r="A135" s="28"/>
      <c r="B135" s="167"/>
      <c r="C135" s="168" t="s">
        <v>222</v>
      </c>
      <c r="D135" s="168" t="s">
        <v>151</v>
      </c>
      <c r="E135" s="169" t="s">
        <v>559</v>
      </c>
      <c r="F135" s="170" t="s">
        <v>560</v>
      </c>
      <c r="G135" s="171" t="s">
        <v>368</v>
      </c>
      <c r="H135" s="172">
        <v>2</v>
      </c>
      <c r="I135" s="173">
        <v>15.48</v>
      </c>
      <c r="J135" s="173">
        <f>ROUND(I135*H135,2)</f>
        <v>30.960000000000001</v>
      </c>
      <c r="K135" s="174"/>
      <c r="L135" s="29"/>
      <c r="M135" s="175" t="s">
        <v>1</v>
      </c>
      <c r="N135" s="176" t="s">
        <v>39</v>
      </c>
      <c r="O135" s="177">
        <v>0</v>
      </c>
      <c r="P135" s="177">
        <f>O135*H135</f>
        <v>0</v>
      </c>
      <c r="Q135" s="177">
        <v>0</v>
      </c>
      <c r="R135" s="177">
        <f>Q135*H135</f>
        <v>0</v>
      </c>
      <c r="S135" s="177">
        <v>0</v>
      </c>
      <c r="T135" s="178">
        <f>S135*H135</f>
        <v>0</v>
      </c>
      <c r="U135" s="28"/>
      <c r="V135" s="28"/>
      <c r="W135" s="28"/>
      <c r="X135" s="28"/>
      <c r="Y135" s="28"/>
      <c r="Z135" s="28"/>
      <c r="AA135" s="28"/>
      <c r="AB135" s="28"/>
      <c r="AC135" s="28"/>
      <c r="AD135" s="28"/>
      <c r="AE135" s="28"/>
      <c r="AR135" s="179" t="s">
        <v>155</v>
      </c>
      <c r="AT135" s="179" t="s">
        <v>151</v>
      </c>
      <c r="AU135" s="179" t="s">
        <v>156</v>
      </c>
      <c r="AY135" s="15" t="s">
        <v>149</v>
      </c>
      <c r="BE135" s="180">
        <f>IF(N135="základná",J135,0)</f>
        <v>0</v>
      </c>
      <c r="BF135" s="180">
        <f>IF(N135="znížená",J135,0)</f>
        <v>30.960000000000001</v>
      </c>
      <c r="BG135" s="180">
        <f>IF(N135="zákl. prenesená",J135,0)</f>
        <v>0</v>
      </c>
      <c r="BH135" s="180">
        <f>IF(N135="zníž. prenesená",J135,0)</f>
        <v>0</v>
      </c>
      <c r="BI135" s="180">
        <f>IF(N135="nulová",J135,0)</f>
        <v>0</v>
      </c>
      <c r="BJ135" s="15" t="s">
        <v>156</v>
      </c>
      <c r="BK135" s="180">
        <f>ROUND(I135*H135,2)</f>
        <v>30.960000000000001</v>
      </c>
      <c r="BL135" s="15" t="s">
        <v>155</v>
      </c>
      <c r="BM135" s="179" t="s">
        <v>225</v>
      </c>
    </row>
    <row r="136" s="2" customFormat="1" ht="21.75" customHeight="1">
      <c r="A136" s="28"/>
      <c r="B136" s="167"/>
      <c r="C136" s="168" t="s">
        <v>208</v>
      </c>
      <c r="D136" s="168" t="s">
        <v>151</v>
      </c>
      <c r="E136" s="169" t="s">
        <v>568</v>
      </c>
      <c r="F136" s="170" t="s">
        <v>569</v>
      </c>
      <c r="G136" s="171" t="s">
        <v>368</v>
      </c>
      <c r="H136" s="172">
        <v>80</v>
      </c>
      <c r="I136" s="173">
        <v>1.6699999999999999</v>
      </c>
      <c r="J136" s="173">
        <f>ROUND(I136*H136,2)</f>
        <v>133.59999999999999</v>
      </c>
      <c r="K136" s="174"/>
      <c r="L136" s="29"/>
      <c r="M136" s="175" t="s">
        <v>1</v>
      </c>
      <c r="N136" s="176" t="s">
        <v>39</v>
      </c>
      <c r="O136" s="177">
        <v>0</v>
      </c>
      <c r="P136" s="177">
        <f>O136*H136</f>
        <v>0</v>
      </c>
      <c r="Q136" s="177">
        <v>0</v>
      </c>
      <c r="R136" s="177">
        <f>Q136*H136</f>
        <v>0</v>
      </c>
      <c r="S136" s="177">
        <v>0</v>
      </c>
      <c r="T136" s="178">
        <f>S136*H136</f>
        <v>0</v>
      </c>
      <c r="U136" s="28"/>
      <c r="V136" s="28"/>
      <c r="W136" s="28"/>
      <c r="X136" s="28"/>
      <c r="Y136" s="28"/>
      <c r="Z136" s="28"/>
      <c r="AA136" s="28"/>
      <c r="AB136" s="28"/>
      <c r="AC136" s="28"/>
      <c r="AD136" s="28"/>
      <c r="AE136" s="28"/>
      <c r="AR136" s="179" t="s">
        <v>155</v>
      </c>
      <c r="AT136" s="179" t="s">
        <v>151</v>
      </c>
      <c r="AU136" s="179" t="s">
        <v>156</v>
      </c>
      <c r="AY136" s="15" t="s">
        <v>149</v>
      </c>
      <c r="BE136" s="180">
        <f>IF(N136="základná",J136,0)</f>
        <v>0</v>
      </c>
      <c r="BF136" s="180">
        <f>IF(N136="znížená",J136,0)</f>
        <v>133.59999999999999</v>
      </c>
      <c r="BG136" s="180">
        <f>IF(N136="zákl. prenesená",J136,0)</f>
        <v>0</v>
      </c>
      <c r="BH136" s="180">
        <f>IF(N136="zníž. prenesená",J136,0)</f>
        <v>0</v>
      </c>
      <c r="BI136" s="180">
        <f>IF(N136="nulová",J136,0)</f>
        <v>0</v>
      </c>
      <c r="BJ136" s="15" t="s">
        <v>156</v>
      </c>
      <c r="BK136" s="180">
        <f>ROUND(I136*H136,2)</f>
        <v>133.59999999999999</v>
      </c>
      <c r="BL136" s="15" t="s">
        <v>155</v>
      </c>
      <c r="BM136" s="179" t="s">
        <v>229</v>
      </c>
    </row>
    <row r="137" s="2" customFormat="1" ht="21.75" customHeight="1">
      <c r="A137" s="28"/>
      <c r="B137" s="167"/>
      <c r="C137" s="168" t="s">
        <v>241</v>
      </c>
      <c r="D137" s="168" t="s">
        <v>151</v>
      </c>
      <c r="E137" s="169" t="s">
        <v>571</v>
      </c>
      <c r="F137" s="170" t="s">
        <v>572</v>
      </c>
      <c r="G137" s="171" t="s">
        <v>368</v>
      </c>
      <c r="H137" s="172">
        <v>12</v>
      </c>
      <c r="I137" s="173">
        <v>1.6699999999999999</v>
      </c>
      <c r="J137" s="173">
        <f>ROUND(I137*H137,2)</f>
        <v>20.039999999999999</v>
      </c>
      <c r="K137" s="174"/>
      <c r="L137" s="29"/>
      <c r="M137" s="175" t="s">
        <v>1</v>
      </c>
      <c r="N137" s="176" t="s">
        <v>39</v>
      </c>
      <c r="O137" s="177">
        <v>0</v>
      </c>
      <c r="P137" s="177">
        <f>O137*H137</f>
        <v>0</v>
      </c>
      <c r="Q137" s="177">
        <v>0</v>
      </c>
      <c r="R137" s="177">
        <f>Q137*H137</f>
        <v>0</v>
      </c>
      <c r="S137" s="177">
        <v>0</v>
      </c>
      <c r="T137" s="178">
        <f>S137*H137</f>
        <v>0</v>
      </c>
      <c r="U137" s="28"/>
      <c r="V137" s="28"/>
      <c r="W137" s="28"/>
      <c r="X137" s="28"/>
      <c r="Y137" s="28"/>
      <c r="Z137" s="28"/>
      <c r="AA137" s="28"/>
      <c r="AB137" s="28"/>
      <c r="AC137" s="28"/>
      <c r="AD137" s="28"/>
      <c r="AE137" s="28"/>
      <c r="AR137" s="179" t="s">
        <v>155</v>
      </c>
      <c r="AT137" s="179" t="s">
        <v>151</v>
      </c>
      <c r="AU137" s="179" t="s">
        <v>156</v>
      </c>
      <c r="AY137" s="15" t="s">
        <v>149</v>
      </c>
      <c r="BE137" s="180">
        <f>IF(N137="základná",J137,0)</f>
        <v>0</v>
      </c>
      <c r="BF137" s="180">
        <f>IF(N137="znížená",J137,0)</f>
        <v>20.039999999999999</v>
      </c>
      <c r="BG137" s="180">
        <f>IF(N137="zákl. prenesená",J137,0)</f>
        <v>0</v>
      </c>
      <c r="BH137" s="180">
        <f>IF(N137="zníž. prenesená",J137,0)</f>
        <v>0</v>
      </c>
      <c r="BI137" s="180">
        <f>IF(N137="nulová",J137,0)</f>
        <v>0</v>
      </c>
      <c r="BJ137" s="15" t="s">
        <v>156</v>
      </c>
      <c r="BK137" s="180">
        <f>ROUND(I137*H137,2)</f>
        <v>20.039999999999999</v>
      </c>
      <c r="BL137" s="15" t="s">
        <v>155</v>
      </c>
      <c r="BM137" s="179" t="s">
        <v>244</v>
      </c>
    </row>
    <row r="138" s="2" customFormat="1" ht="24.15" customHeight="1">
      <c r="A138" s="28"/>
      <c r="B138" s="167"/>
      <c r="C138" s="168" t="s">
        <v>212</v>
      </c>
      <c r="D138" s="168" t="s">
        <v>151</v>
      </c>
      <c r="E138" s="169" t="s">
        <v>594</v>
      </c>
      <c r="F138" s="170" t="s">
        <v>895</v>
      </c>
      <c r="G138" s="171" t="s">
        <v>368</v>
      </c>
      <c r="H138" s="172">
        <v>16</v>
      </c>
      <c r="I138" s="173">
        <v>2.0899999999999999</v>
      </c>
      <c r="J138" s="173">
        <f>ROUND(I138*H138,2)</f>
        <v>33.439999999999998</v>
      </c>
      <c r="K138" s="174"/>
      <c r="L138" s="29"/>
      <c r="M138" s="175" t="s">
        <v>1</v>
      </c>
      <c r="N138" s="176" t="s">
        <v>39</v>
      </c>
      <c r="O138" s="177">
        <v>0</v>
      </c>
      <c r="P138" s="177">
        <f>O138*H138</f>
        <v>0</v>
      </c>
      <c r="Q138" s="177">
        <v>0</v>
      </c>
      <c r="R138" s="177">
        <f>Q138*H138</f>
        <v>0</v>
      </c>
      <c r="S138" s="177">
        <v>0</v>
      </c>
      <c r="T138" s="178">
        <f>S138*H138</f>
        <v>0</v>
      </c>
      <c r="U138" s="28"/>
      <c r="V138" s="28"/>
      <c r="W138" s="28"/>
      <c r="X138" s="28"/>
      <c r="Y138" s="28"/>
      <c r="Z138" s="28"/>
      <c r="AA138" s="28"/>
      <c r="AB138" s="28"/>
      <c r="AC138" s="28"/>
      <c r="AD138" s="28"/>
      <c r="AE138" s="28"/>
      <c r="AR138" s="179" t="s">
        <v>155</v>
      </c>
      <c r="AT138" s="179" t="s">
        <v>151</v>
      </c>
      <c r="AU138" s="179" t="s">
        <v>156</v>
      </c>
      <c r="AY138" s="15" t="s">
        <v>149</v>
      </c>
      <c r="BE138" s="180">
        <f>IF(N138="základná",J138,0)</f>
        <v>0</v>
      </c>
      <c r="BF138" s="180">
        <f>IF(N138="znížená",J138,0)</f>
        <v>33.439999999999998</v>
      </c>
      <c r="BG138" s="180">
        <f>IF(N138="zákl. prenesená",J138,0)</f>
        <v>0</v>
      </c>
      <c r="BH138" s="180">
        <f>IF(N138="zníž. prenesená",J138,0)</f>
        <v>0</v>
      </c>
      <c r="BI138" s="180">
        <f>IF(N138="nulová",J138,0)</f>
        <v>0</v>
      </c>
      <c r="BJ138" s="15" t="s">
        <v>156</v>
      </c>
      <c r="BK138" s="180">
        <f>ROUND(I138*H138,2)</f>
        <v>33.439999999999998</v>
      </c>
      <c r="BL138" s="15" t="s">
        <v>155</v>
      </c>
      <c r="BM138" s="179" t="s">
        <v>249</v>
      </c>
    </row>
    <row r="139" s="2" customFormat="1" ht="24.15" customHeight="1">
      <c r="A139" s="28"/>
      <c r="B139" s="167"/>
      <c r="C139" s="168" t="s">
        <v>250</v>
      </c>
      <c r="D139" s="168" t="s">
        <v>151</v>
      </c>
      <c r="E139" s="169" t="s">
        <v>896</v>
      </c>
      <c r="F139" s="170" t="s">
        <v>897</v>
      </c>
      <c r="G139" s="171" t="s">
        <v>368</v>
      </c>
      <c r="H139" s="172">
        <v>4</v>
      </c>
      <c r="I139" s="173">
        <v>2.0899999999999999</v>
      </c>
      <c r="J139" s="173">
        <f>ROUND(I139*H139,2)</f>
        <v>8.3599999999999994</v>
      </c>
      <c r="K139" s="174"/>
      <c r="L139" s="29"/>
      <c r="M139" s="175" t="s">
        <v>1</v>
      </c>
      <c r="N139" s="176" t="s">
        <v>39</v>
      </c>
      <c r="O139" s="177">
        <v>0</v>
      </c>
      <c r="P139" s="177">
        <f>O139*H139</f>
        <v>0</v>
      </c>
      <c r="Q139" s="177">
        <v>0</v>
      </c>
      <c r="R139" s="177">
        <f>Q139*H139</f>
        <v>0</v>
      </c>
      <c r="S139" s="177">
        <v>0</v>
      </c>
      <c r="T139" s="178">
        <f>S139*H139</f>
        <v>0</v>
      </c>
      <c r="U139" s="28"/>
      <c r="V139" s="28"/>
      <c r="W139" s="28"/>
      <c r="X139" s="28"/>
      <c r="Y139" s="28"/>
      <c r="Z139" s="28"/>
      <c r="AA139" s="28"/>
      <c r="AB139" s="28"/>
      <c r="AC139" s="28"/>
      <c r="AD139" s="28"/>
      <c r="AE139" s="28"/>
      <c r="AR139" s="179" t="s">
        <v>155</v>
      </c>
      <c r="AT139" s="179" t="s">
        <v>151</v>
      </c>
      <c r="AU139" s="179" t="s">
        <v>156</v>
      </c>
      <c r="AY139" s="15" t="s">
        <v>149</v>
      </c>
      <c r="BE139" s="180">
        <f>IF(N139="základná",J139,0)</f>
        <v>0</v>
      </c>
      <c r="BF139" s="180">
        <f>IF(N139="znížená",J139,0)</f>
        <v>8.3599999999999994</v>
      </c>
      <c r="BG139" s="180">
        <f>IF(N139="zákl. prenesená",J139,0)</f>
        <v>0</v>
      </c>
      <c r="BH139" s="180">
        <f>IF(N139="zníž. prenesená",J139,0)</f>
        <v>0</v>
      </c>
      <c r="BI139" s="180">
        <f>IF(N139="nulová",J139,0)</f>
        <v>0</v>
      </c>
      <c r="BJ139" s="15" t="s">
        <v>156</v>
      </c>
      <c r="BK139" s="180">
        <f>ROUND(I139*H139,2)</f>
        <v>8.3599999999999994</v>
      </c>
      <c r="BL139" s="15" t="s">
        <v>155</v>
      </c>
      <c r="BM139" s="179" t="s">
        <v>253</v>
      </c>
    </row>
    <row r="140" s="2" customFormat="1" ht="16.5" customHeight="1">
      <c r="A140" s="28"/>
      <c r="B140" s="167"/>
      <c r="C140" s="168" t="s">
        <v>215</v>
      </c>
      <c r="D140" s="168" t="s">
        <v>151</v>
      </c>
      <c r="E140" s="169" t="s">
        <v>898</v>
      </c>
      <c r="F140" s="170" t="s">
        <v>899</v>
      </c>
      <c r="G140" s="171" t="s">
        <v>368</v>
      </c>
      <c r="H140" s="172">
        <v>2</v>
      </c>
      <c r="I140" s="173">
        <v>27.870000000000001</v>
      </c>
      <c r="J140" s="173">
        <f>ROUND(I140*H140,2)</f>
        <v>55.740000000000002</v>
      </c>
      <c r="K140" s="174"/>
      <c r="L140" s="29"/>
      <c r="M140" s="175" t="s">
        <v>1</v>
      </c>
      <c r="N140" s="176" t="s">
        <v>39</v>
      </c>
      <c r="O140" s="177">
        <v>0</v>
      </c>
      <c r="P140" s="177">
        <f>O140*H140</f>
        <v>0</v>
      </c>
      <c r="Q140" s="177">
        <v>0</v>
      </c>
      <c r="R140" s="177">
        <f>Q140*H140</f>
        <v>0</v>
      </c>
      <c r="S140" s="177">
        <v>0</v>
      </c>
      <c r="T140" s="178">
        <f>S140*H140</f>
        <v>0</v>
      </c>
      <c r="U140" s="28"/>
      <c r="V140" s="28"/>
      <c r="W140" s="28"/>
      <c r="X140" s="28"/>
      <c r="Y140" s="28"/>
      <c r="Z140" s="28"/>
      <c r="AA140" s="28"/>
      <c r="AB140" s="28"/>
      <c r="AC140" s="28"/>
      <c r="AD140" s="28"/>
      <c r="AE140" s="28"/>
      <c r="AR140" s="179" t="s">
        <v>155</v>
      </c>
      <c r="AT140" s="179" t="s">
        <v>151</v>
      </c>
      <c r="AU140" s="179" t="s">
        <v>156</v>
      </c>
      <c r="AY140" s="15" t="s">
        <v>149</v>
      </c>
      <c r="BE140" s="180">
        <f>IF(N140="základná",J140,0)</f>
        <v>0</v>
      </c>
      <c r="BF140" s="180">
        <f>IF(N140="znížená",J140,0)</f>
        <v>55.740000000000002</v>
      </c>
      <c r="BG140" s="180">
        <f>IF(N140="zákl. prenesená",J140,0)</f>
        <v>0</v>
      </c>
      <c r="BH140" s="180">
        <f>IF(N140="zníž. prenesená",J140,0)</f>
        <v>0</v>
      </c>
      <c r="BI140" s="180">
        <f>IF(N140="nulová",J140,0)</f>
        <v>0</v>
      </c>
      <c r="BJ140" s="15" t="s">
        <v>156</v>
      </c>
      <c r="BK140" s="180">
        <f>ROUND(I140*H140,2)</f>
        <v>55.740000000000002</v>
      </c>
      <c r="BL140" s="15" t="s">
        <v>155</v>
      </c>
      <c r="BM140" s="179" t="s">
        <v>258</v>
      </c>
    </row>
    <row r="141" s="2" customFormat="1" ht="16.5" customHeight="1">
      <c r="A141" s="28"/>
      <c r="B141" s="167"/>
      <c r="C141" s="168" t="s">
        <v>259</v>
      </c>
      <c r="D141" s="168" t="s">
        <v>151</v>
      </c>
      <c r="E141" s="169" t="s">
        <v>900</v>
      </c>
      <c r="F141" s="170" t="s">
        <v>901</v>
      </c>
      <c r="G141" s="171" t="s">
        <v>368</v>
      </c>
      <c r="H141" s="172">
        <v>33</v>
      </c>
      <c r="I141" s="173">
        <v>10.449999999999999</v>
      </c>
      <c r="J141" s="173">
        <f>ROUND(I141*H141,2)</f>
        <v>344.85000000000002</v>
      </c>
      <c r="K141" s="174"/>
      <c r="L141" s="29"/>
      <c r="M141" s="175" t="s">
        <v>1</v>
      </c>
      <c r="N141" s="176" t="s">
        <v>39</v>
      </c>
      <c r="O141" s="177">
        <v>0</v>
      </c>
      <c r="P141" s="177">
        <f>O141*H141</f>
        <v>0</v>
      </c>
      <c r="Q141" s="177">
        <v>0</v>
      </c>
      <c r="R141" s="177">
        <f>Q141*H141</f>
        <v>0</v>
      </c>
      <c r="S141" s="177">
        <v>0</v>
      </c>
      <c r="T141" s="178">
        <f>S141*H141</f>
        <v>0</v>
      </c>
      <c r="U141" s="28"/>
      <c r="V141" s="28"/>
      <c r="W141" s="28"/>
      <c r="X141" s="28"/>
      <c r="Y141" s="28"/>
      <c r="Z141" s="28"/>
      <c r="AA141" s="28"/>
      <c r="AB141" s="28"/>
      <c r="AC141" s="28"/>
      <c r="AD141" s="28"/>
      <c r="AE141" s="28"/>
      <c r="AR141" s="179" t="s">
        <v>155</v>
      </c>
      <c r="AT141" s="179" t="s">
        <v>151</v>
      </c>
      <c r="AU141" s="179" t="s">
        <v>156</v>
      </c>
      <c r="AY141" s="15" t="s">
        <v>149</v>
      </c>
      <c r="BE141" s="180">
        <f>IF(N141="základná",J141,0)</f>
        <v>0</v>
      </c>
      <c r="BF141" s="180">
        <f>IF(N141="znížená",J141,0)</f>
        <v>344.85000000000002</v>
      </c>
      <c r="BG141" s="180">
        <f>IF(N141="zákl. prenesená",J141,0)</f>
        <v>0</v>
      </c>
      <c r="BH141" s="180">
        <f>IF(N141="zníž. prenesená",J141,0)</f>
        <v>0</v>
      </c>
      <c r="BI141" s="180">
        <f>IF(N141="nulová",J141,0)</f>
        <v>0</v>
      </c>
      <c r="BJ141" s="15" t="s">
        <v>156</v>
      </c>
      <c r="BK141" s="180">
        <f>ROUND(I141*H141,2)</f>
        <v>344.85000000000002</v>
      </c>
      <c r="BL141" s="15" t="s">
        <v>155</v>
      </c>
      <c r="BM141" s="179" t="s">
        <v>150</v>
      </c>
    </row>
    <row r="142" s="2" customFormat="1" ht="66.75" customHeight="1">
      <c r="A142" s="28"/>
      <c r="B142" s="167"/>
      <c r="C142" s="168" t="s">
        <v>219</v>
      </c>
      <c r="D142" s="168" t="s">
        <v>151</v>
      </c>
      <c r="E142" s="169" t="s">
        <v>902</v>
      </c>
      <c r="F142" s="170" t="s">
        <v>903</v>
      </c>
      <c r="G142" s="171" t="s">
        <v>368</v>
      </c>
      <c r="H142" s="172">
        <v>3</v>
      </c>
      <c r="I142" s="173">
        <v>299.67000000000002</v>
      </c>
      <c r="J142" s="173">
        <f>ROUND(I142*H142,2)</f>
        <v>899.00999999999999</v>
      </c>
      <c r="K142" s="174"/>
      <c r="L142" s="29"/>
      <c r="M142" s="175" t="s">
        <v>1</v>
      </c>
      <c r="N142" s="176" t="s">
        <v>39</v>
      </c>
      <c r="O142" s="177">
        <v>0</v>
      </c>
      <c r="P142" s="177">
        <f>O142*H142</f>
        <v>0</v>
      </c>
      <c r="Q142" s="177">
        <v>0</v>
      </c>
      <c r="R142" s="177">
        <f>Q142*H142</f>
        <v>0</v>
      </c>
      <c r="S142" s="177">
        <v>0</v>
      </c>
      <c r="T142" s="178">
        <f>S142*H142</f>
        <v>0</v>
      </c>
      <c r="U142" s="28"/>
      <c r="V142" s="28"/>
      <c r="W142" s="28"/>
      <c r="X142" s="28"/>
      <c r="Y142" s="28"/>
      <c r="Z142" s="28"/>
      <c r="AA142" s="28"/>
      <c r="AB142" s="28"/>
      <c r="AC142" s="28"/>
      <c r="AD142" s="28"/>
      <c r="AE142" s="28"/>
      <c r="AR142" s="179" t="s">
        <v>155</v>
      </c>
      <c r="AT142" s="179" t="s">
        <v>151</v>
      </c>
      <c r="AU142" s="179" t="s">
        <v>156</v>
      </c>
      <c r="AY142" s="15" t="s">
        <v>149</v>
      </c>
      <c r="BE142" s="180">
        <f>IF(N142="základná",J142,0)</f>
        <v>0</v>
      </c>
      <c r="BF142" s="180">
        <f>IF(N142="znížená",J142,0)</f>
        <v>899.00999999999999</v>
      </c>
      <c r="BG142" s="180">
        <f>IF(N142="zákl. prenesená",J142,0)</f>
        <v>0</v>
      </c>
      <c r="BH142" s="180">
        <f>IF(N142="zníž. prenesená",J142,0)</f>
        <v>0</v>
      </c>
      <c r="BI142" s="180">
        <f>IF(N142="nulová",J142,0)</f>
        <v>0</v>
      </c>
      <c r="BJ142" s="15" t="s">
        <v>156</v>
      </c>
      <c r="BK142" s="180">
        <f>ROUND(I142*H142,2)</f>
        <v>899.00999999999999</v>
      </c>
      <c r="BL142" s="15" t="s">
        <v>155</v>
      </c>
      <c r="BM142" s="179" t="s">
        <v>163</v>
      </c>
    </row>
    <row r="143" s="2" customFormat="1" ht="24.15" customHeight="1">
      <c r="A143" s="28"/>
      <c r="B143" s="167"/>
      <c r="C143" s="168" t="s">
        <v>270</v>
      </c>
      <c r="D143" s="168" t="s">
        <v>151</v>
      </c>
      <c r="E143" s="169" t="s">
        <v>904</v>
      </c>
      <c r="F143" s="170" t="s">
        <v>905</v>
      </c>
      <c r="G143" s="171" t="s">
        <v>368</v>
      </c>
      <c r="H143" s="172">
        <v>3</v>
      </c>
      <c r="I143" s="173">
        <v>36.490000000000002</v>
      </c>
      <c r="J143" s="173">
        <f>ROUND(I143*H143,2)</f>
        <v>109.47</v>
      </c>
      <c r="K143" s="174"/>
      <c r="L143" s="29"/>
      <c r="M143" s="175" t="s">
        <v>1</v>
      </c>
      <c r="N143" s="176" t="s">
        <v>39</v>
      </c>
      <c r="O143" s="177">
        <v>0</v>
      </c>
      <c r="P143" s="177">
        <f>O143*H143</f>
        <v>0</v>
      </c>
      <c r="Q143" s="177">
        <v>0</v>
      </c>
      <c r="R143" s="177">
        <f>Q143*H143</f>
        <v>0</v>
      </c>
      <c r="S143" s="177">
        <v>0</v>
      </c>
      <c r="T143" s="178">
        <f>S143*H143</f>
        <v>0</v>
      </c>
      <c r="U143" s="28"/>
      <c r="V143" s="28"/>
      <c r="W143" s="28"/>
      <c r="X143" s="28"/>
      <c r="Y143" s="28"/>
      <c r="Z143" s="28"/>
      <c r="AA143" s="28"/>
      <c r="AB143" s="28"/>
      <c r="AC143" s="28"/>
      <c r="AD143" s="28"/>
      <c r="AE143" s="28"/>
      <c r="AR143" s="179" t="s">
        <v>155</v>
      </c>
      <c r="AT143" s="179" t="s">
        <v>151</v>
      </c>
      <c r="AU143" s="179" t="s">
        <v>156</v>
      </c>
      <c r="AY143" s="15" t="s">
        <v>149</v>
      </c>
      <c r="BE143" s="180">
        <f>IF(N143="základná",J143,0)</f>
        <v>0</v>
      </c>
      <c r="BF143" s="180">
        <f>IF(N143="znížená",J143,0)</f>
        <v>109.47</v>
      </c>
      <c r="BG143" s="180">
        <f>IF(N143="zákl. prenesená",J143,0)</f>
        <v>0</v>
      </c>
      <c r="BH143" s="180">
        <f>IF(N143="zníž. prenesená",J143,0)</f>
        <v>0</v>
      </c>
      <c r="BI143" s="180">
        <f>IF(N143="nulová",J143,0)</f>
        <v>0</v>
      </c>
      <c r="BJ143" s="15" t="s">
        <v>156</v>
      </c>
      <c r="BK143" s="180">
        <f>ROUND(I143*H143,2)</f>
        <v>109.47</v>
      </c>
      <c r="BL143" s="15" t="s">
        <v>155</v>
      </c>
      <c r="BM143" s="179" t="s">
        <v>172</v>
      </c>
    </row>
    <row r="144" s="2" customFormat="1" ht="66.75" customHeight="1">
      <c r="A144" s="28"/>
      <c r="B144" s="167"/>
      <c r="C144" s="168" t="s">
        <v>7</v>
      </c>
      <c r="D144" s="168" t="s">
        <v>151</v>
      </c>
      <c r="E144" s="169" t="s">
        <v>906</v>
      </c>
      <c r="F144" s="170" t="s">
        <v>907</v>
      </c>
      <c r="G144" s="171" t="s">
        <v>368</v>
      </c>
      <c r="H144" s="172">
        <v>30</v>
      </c>
      <c r="I144" s="173">
        <v>517.50999999999999</v>
      </c>
      <c r="J144" s="173">
        <f>ROUND(I144*H144,2)</f>
        <v>15525.299999999999</v>
      </c>
      <c r="K144" s="174"/>
      <c r="L144" s="29"/>
      <c r="M144" s="175" t="s">
        <v>1</v>
      </c>
      <c r="N144" s="176" t="s">
        <v>39</v>
      </c>
      <c r="O144" s="177">
        <v>0</v>
      </c>
      <c r="P144" s="177">
        <f>O144*H144</f>
        <v>0</v>
      </c>
      <c r="Q144" s="177">
        <v>0</v>
      </c>
      <c r="R144" s="177">
        <f>Q144*H144</f>
        <v>0</v>
      </c>
      <c r="S144" s="177">
        <v>0</v>
      </c>
      <c r="T144" s="178">
        <f>S144*H144</f>
        <v>0</v>
      </c>
      <c r="U144" s="28"/>
      <c r="V144" s="28"/>
      <c r="W144" s="28"/>
      <c r="X144" s="28"/>
      <c r="Y144" s="28"/>
      <c r="Z144" s="28"/>
      <c r="AA144" s="28"/>
      <c r="AB144" s="28"/>
      <c r="AC144" s="28"/>
      <c r="AD144" s="28"/>
      <c r="AE144" s="28"/>
      <c r="AR144" s="179" t="s">
        <v>155</v>
      </c>
      <c r="AT144" s="179" t="s">
        <v>151</v>
      </c>
      <c r="AU144" s="179" t="s">
        <v>156</v>
      </c>
      <c r="AY144" s="15" t="s">
        <v>149</v>
      </c>
      <c r="BE144" s="180">
        <f>IF(N144="základná",J144,0)</f>
        <v>0</v>
      </c>
      <c r="BF144" s="180">
        <f>IF(N144="znížená",J144,0)</f>
        <v>15525.299999999999</v>
      </c>
      <c r="BG144" s="180">
        <f>IF(N144="zákl. prenesená",J144,0)</f>
        <v>0</v>
      </c>
      <c r="BH144" s="180">
        <f>IF(N144="zníž. prenesená",J144,0)</f>
        <v>0</v>
      </c>
      <c r="BI144" s="180">
        <f>IF(N144="nulová",J144,0)</f>
        <v>0</v>
      </c>
      <c r="BJ144" s="15" t="s">
        <v>156</v>
      </c>
      <c r="BK144" s="180">
        <f>ROUND(I144*H144,2)</f>
        <v>15525.299999999999</v>
      </c>
      <c r="BL144" s="15" t="s">
        <v>155</v>
      </c>
      <c r="BM144" s="179" t="s">
        <v>176</v>
      </c>
    </row>
    <row r="145" s="2" customFormat="1" ht="16.5" customHeight="1">
      <c r="A145" s="28"/>
      <c r="B145" s="167"/>
      <c r="C145" s="168" t="s">
        <v>230</v>
      </c>
      <c r="D145" s="168" t="s">
        <v>151</v>
      </c>
      <c r="E145" s="169" t="s">
        <v>648</v>
      </c>
      <c r="F145" s="170" t="s">
        <v>908</v>
      </c>
      <c r="G145" s="171" t="s">
        <v>368</v>
      </c>
      <c r="H145" s="172">
        <v>33</v>
      </c>
      <c r="I145" s="173">
        <v>0.45000000000000001</v>
      </c>
      <c r="J145" s="173">
        <f>ROUND(I145*H145,2)</f>
        <v>14.85</v>
      </c>
      <c r="K145" s="174"/>
      <c r="L145" s="29"/>
      <c r="M145" s="175" t="s">
        <v>1</v>
      </c>
      <c r="N145" s="176" t="s">
        <v>39</v>
      </c>
      <c r="O145" s="177">
        <v>0</v>
      </c>
      <c r="P145" s="177">
        <f>O145*H145</f>
        <v>0</v>
      </c>
      <c r="Q145" s="177">
        <v>0</v>
      </c>
      <c r="R145" s="177">
        <f>Q145*H145</f>
        <v>0</v>
      </c>
      <c r="S145" s="177">
        <v>0</v>
      </c>
      <c r="T145" s="178">
        <f>S145*H145</f>
        <v>0</v>
      </c>
      <c r="U145" s="28"/>
      <c r="V145" s="28"/>
      <c r="W145" s="28"/>
      <c r="X145" s="28"/>
      <c r="Y145" s="28"/>
      <c r="Z145" s="28"/>
      <c r="AA145" s="28"/>
      <c r="AB145" s="28"/>
      <c r="AC145" s="28"/>
      <c r="AD145" s="28"/>
      <c r="AE145" s="28"/>
      <c r="AR145" s="179" t="s">
        <v>155</v>
      </c>
      <c r="AT145" s="179" t="s">
        <v>151</v>
      </c>
      <c r="AU145" s="179" t="s">
        <v>156</v>
      </c>
      <c r="AY145" s="15" t="s">
        <v>149</v>
      </c>
      <c r="BE145" s="180">
        <f>IF(N145="základná",J145,0)</f>
        <v>0</v>
      </c>
      <c r="BF145" s="180">
        <f>IF(N145="znížená",J145,0)</f>
        <v>14.85</v>
      </c>
      <c r="BG145" s="180">
        <f>IF(N145="zákl. prenesená",J145,0)</f>
        <v>0</v>
      </c>
      <c r="BH145" s="180">
        <f>IF(N145="zníž. prenesená",J145,0)</f>
        <v>0</v>
      </c>
      <c r="BI145" s="180">
        <f>IF(N145="nulová",J145,0)</f>
        <v>0</v>
      </c>
      <c r="BJ145" s="15" t="s">
        <v>156</v>
      </c>
      <c r="BK145" s="180">
        <f>ROUND(I145*H145,2)</f>
        <v>14.85</v>
      </c>
      <c r="BL145" s="15" t="s">
        <v>155</v>
      </c>
      <c r="BM145" s="179" t="s">
        <v>381</v>
      </c>
    </row>
    <row r="146" s="2" customFormat="1" ht="16.5" customHeight="1">
      <c r="A146" s="28"/>
      <c r="B146" s="167"/>
      <c r="C146" s="168" t="s">
        <v>225</v>
      </c>
      <c r="D146" s="168" t="s">
        <v>151</v>
      </c>
      <c r="E146" s="169" t="s">
        <v>909</v>
      </c>
      <c r="F146" s="170" t="s">
        <v>910</v>
      </c>
      <c r="G146" s="171" t="s">
        <v>228</v>
      </c>
      <c r="H146" s="172">
        <v>1</v>
      </c>
      <c r="I146" s="173">
        <v>436.5</v>
      </c>
      <c r="J146" s="173">
        <f>ROUND(I146*H146,2)</f>
        <v>436.5</v>
      </c>
      <c r="K146" s="174"/>
      <c r="L146" s="29"/>
      <c r="M146" s="175" t="s">
        <v>1</v>
      </c>
      <c r="N146" s="176" t="s">
        <v>39</v>
      </c>
      <c r="O146" s="177">
        <v>0</v>
      </c>
      <c r="P146" s="177">
        <f>O146*H146</f>
        <v>0</v>
      </c>
      <c r="Q146" s="177">
        <v>0</v>
      </c>
      <c r="R146" s="177">
        <f>Q146*H146</f>
        <v>0</v>
      </c>
      <c r="S146" s="177">
        <v>0</v>
      </c>
      <c r="T146" s="178">
        <f>S146*H146</f>
        <v>0</v>
      </c>
      <c r="U146" s="28"/>
      <c r="V146" s="28"/>
      <c r="W146" s="28"/>
      <c r="X146" s="28"/>
      <c r="Y146" s="28"/>
      <c r="Z146" s="28"/>
      <c r="AA146" s="28"/>
      <c r="AB146" s="28"/>
      <c r="AC146" s="28"/>
      <c r="AD146" s="28"/>
      <c r="AE146" s="28"/>
      <c r="AR146" s="179" t="s">
        <v>155</v>
      </c>
      <c r="AT146" s="179" t="s">
        <v>151</v>
      </c>
      <c r="AU146" s="179" t="s">
        <v>156</v>
      </c>
      <c r="AY146" s="15" t="s">
        <v>149</v>
      </c>
      <c r="BE146" s="180">
        <f>IF(N146="základná",J146,0)</f>
        <v>0</v>
      </c>
      <c r="BF146" s="180">
        <f>IF(N146="znížená",J146,0)</f>
        <v>436.5</v>
      </c>
      <c r="BG146" s="180">
        <f>IF(N146="zákl. prenesená",J146,0)</f>
        <v>0</v>
      </c>
      <c r="BH146" s="180">
        <f>IF(N146="zníž. prenesená",J146,0)</f>
        <v>0</v>
      </c>
      <c r="BI146" s="180">
        <f>IF(N146="nulová",J146,0)</f>
        <v>0</v>
      </c>
      <c r="BJ146" s="15" t="s">
        <v>156</v>
      </c>
      <c r="BK146" s="180">
        <f>ROUND(I146*H146,2)</f>
        <v>436.5</v>
      </c>
      <c r="BL146" s="15" t="s">
        <v>155</v>
      </c>
      <c r="BM146" s="179" t="s">
        <v>385</v>
      </c>
    </row>
    <row r="147" s="2" customFormat="1" ht="24.15" customHeight="1">
      <c r="A147" s="28"/>
      <c r="B147" s="167"/>
      <c r="C147" s="168" t="s">
        <v>276</v>
      </c>
      <c r="D147" s="168" t="s">
        <v>151</v>
      </c>
      <c r="E147" s="169" t="s">
        <v>911</v>
      </c>
      <c r="F147" s="170" t="s">
        <v>912</v>
      </c>
      <c r="G147" s="171" t="s">
        <v>368</v>
      </c>
      <c r="H147" s="172">
        <v>2</v>
      </c>
      <c r="I147" s="173">
        <v>4857.7799999999997</v>
      </c>
      <c r="J147" s="173">
        <f>ROUND(I147*H147,2)</f>
        <v>9715.5599999999995</v>
      </c>
      <c r="K147" s="174"/>
      <c r="L147" s="29"/>
      <c r="M147" s="175" t="s">
        <v>1</v>
      </c>
      <c r="N147" s="176" t="s">
        <v>39</v>
      </c>
      <c r="O147" s="177">
        <v>0</v>
      </c>
      <c r="P147" s="177">
        <f>O147*H147</f>
        <v>0</v>
      </c>
      <c r="Q147" s="177">
        <v>0</v>
      </c>
      <c r="R147" s="177">
        <f>Q147*H147</f>
        <v>0</v>
      </c>
      <c r="S147" s="177">
        <v>0</v>
      </c>
      <c r="T147" s="178">
        <f>S147*H147</f>
        <v>0</v>
      </c>
      <c r="U147" s="28"/>
      <c r="V147" s="28"/>
      <c r="W147" s="28"/>
      <c r="X147" s="28"/>
      <c r="Y147" s="28"/>
      <c r="Z147" s="28"/>
      <c r="AA147" s="28"/>
      <c r="AB147" s="28"/>
      <c r="AC147" s="28"/>
      <c r="AD147" s="28"/>
      <c r="AE147" s="28"/>
      <c r="AR147" s="179" t="s">
        <v>155</v>
      </c>
      <c r="AT147" s="179" t="s">
        <v>151</v>
      </c>
      <c r="AU147" s="179" t="s">
        <v>156</v>
      </c>
      <c r="AY147" s="15" t="s">
        <v>149</v>
      </c>
      <c r="BE147" s="180">
        <f>IF(N147="základná",J147,0)</f>
        <v>0</v>
      </c>
      <c r="BF147" s="180">
        <f>IF(N147="znížená",J147,0)</f>
        <v>9715.5599999999995</v>
      </c>
      <c r="BG147" s="180">
        <f>IF(N147="zákl. prenesená",J147,0)</f>
        <v>0</v>
      </c>
      <c r="BH147" s="180">
        <f>IF(N147="zníž. prenesená",J147,0)</f>
        <v>0</v>
      </c>
      <c r="BI147" s="180">
        <f>IF(N147="nulová",J147,0)</f>
        <v>0</v>
      </c>
      <c r="BJ147" s="15" t="s">
        <v>156</v>
      </c>
      <c r="BK147" s="180">
        <f>ROUND(I147*H147,2)</f>
        <v>9715.5599999999995</v>
      </c>
      <c r="BL147" s="15" t="s">
        <v>155</v>
      </c>
      <c r="BM147" s="179" t="s">
        <v>388</v>
      </c>
    </row>
    <row r="148" s="2" customFormat="1" ht="16.5" customHeight="1">
      <c r="A148" s="28"/>
      <c r="B148" s="167"/>
      <c r="C148" s="168" t="s">
        <v>229</v>
      </c>
      <c r="D148" s="168" t="s">
        <v>151</v>
      </c>
      <c r="E148" s="169" t="s">
        <v>913</v>
      </c>
      <c r="F148" s="170" t="s">
        <v>914</v>
      </c>
      <c r="G148" s="171" t="s">
        <v>368</v>
      </c>
      <c r="H148" s="172">
        <v>2</v>
      </c>
      <c r="I148" s="173">
        <v>2903.8299999999999</v>
      </c>
      <c r="J148" s="173">
        <f>ROUND(I148*H148,2)</f>
        <v>5807.6599999999999</v>
      </c>
      <c r="K148" s="174"/>
      <c r="L148" s="29"/>
      <c r="M148" s="175" t="s">
        <v>1</v>
      </c>
      <c r="N148" s="176" t="s">
        <v>39</v>
      </c>
      <c r="O148" s="177">
        <v>0</v>
      </c>
      <c r="P148" s="177">
        <f>O148*H148</f>
        <v>0</v>
      </c>
      <c r="Q148" s="177">
        <v>0</v>
      </c>
      <c r="R148" s="177">
        <f>Q148*H148</f>
        <v>0</v>
      </c>
      <c r="S148" s="177">
        <v>0</v>
      </c>
      <c r="T148" s="178">
        <f>S148*H148</f>
        <v>0</v>
      </c>
      <c r="U148" s="28"/>
      <c r="V148" s="28"/>
      <c r="W148" s="28"/>
      <c r="X148" s="28"/>
      <c r="Y148" s="28"/>
      <c r="Z148" s="28"/>
      <c r="AA148" s="28"/>
      <c r="AB148" s="28"/>
      <c r="AC148" s="28"/>
      <c r="AD148" s="28"/>
      <c r="AE148" s="28"/>
      <c r="AR148" s="179" t="s">
        <v>155</v>
      </c>
      <c r="AT148" s="179" t="s">
        <v>151</v>
      </c>
      <c r="AU148" s="179" t="s">
        <v>156</v>
      </c>
      <c r="AY148" s="15" t="s">
        <v>149</v>
      </c>
      <c r="BE148" s="180">
        <f>IF(N148="základná",J148,0)</f>
        <v>0</v>
      </c>
      <c r="BF148" s="180">
        <f>IF(N148="znížená",J148,0)</f>
        <v>5807.6599999999999</v>
      </c>
      <c r="BG148" s="180">
        <f>IF(N148="zákl. prenesená",J148,0)</f>
        <v>0</v>
      </c>
      <c r="BH148" s="180">
        <f>IF(N148="zníž. prenesená",J148,0)</f>
        <v>0</v>
      </c>
      <c r="BI148" s="180">
        <f>IF(N148="nulová",J148,0)</f>
        <v>0</v>
      </c>
      <c r="BJ148" s="15" t="s">
        <v>156</v>
      </c>
      <c r="BK148" s="180">
        <f>ROUND(I148*H148,2)</f>
        <v>5807.6599999999999</v>
      </c>
      <c r="BL148" s="15" t="s">
        <v>155</v>
      </c>
      <c r="BM148" s="179" t="s">
        <v>391</v>
      </c>
    </row>
    <row r="149" s="2" customFormat="1" ht="16.5" customHeight="1">
      <c r="A149" s="28"/>
      <c r="B149" s="167"/>
      <c r="C149" s="168" t="s">
        <v>283</v>
      </c>
      <c r="D149" s="168" t="s">
        <v>151</v>
      </c>
      <c r="E149" s="169" t="s">
        <v>915</v>
      </c>
      <c r="F149" s="170" t="s">
        <v>916</v>
      </c>
      <c r="G149" s="171" t="s">
        <v>368</v>
      </c>
      <c r="H149" s="172">
        <v>2</v>
      </c>
      <c r="I149" s="173">
        <v>1049.4000000000001</v>
      </c>
      <c r="J149" s="173">
        <f>ROUND(I149*H149,2)</f>
        <v>2098.8000000000002</v>
      </c>
      <c r="K149" s="174"/>
      <c r="L149" s="29"/>
      <c r="M149" s="175" t="s">
        <v>1</v>
      </c>
      <c r="N149" s="176" t="s">
        <v>39</v>
      </c>
      <c r="O149" s="177">
        <v>0</v>
      </c>
      <c r="P149" s="177">
        <f>O149*H149</f>
        <v>0</v>
      </c>
      <c r="Q149" s="177">
        <v>0</v>
      </c>
      <c r="R149" s="177">
        <f>Q149*H149</f>
        <v>0</v>
      </c>
      <c r="S149" s="177">
        <v>0</v>
      </c>
      <c r="T149" s="178">
        <f>S149*H149</f>
        <v>0</v>
      </c>
      <c r="U149" s="28"/>
      <c r="V149" s="28"/>
      <c r="W149" s="28"/>
      <c r="X149" s="28"/>
      <c r="Y149" s="28"/>
      <c r="Z149" s="28"/>
      <c r="AA149" s="28"/>
      <c r="AB149" s="28"/>
      <c r="AC149" s="28"/>
      <c r="AD149" s="28"/>
      <c r="AE149" s="28"/>
      <c r="AR149" s="179" t="s">
        <v>155</v>
      </c>
      <c r="AT149" s="179" t="s">
        <v>151</v>
      </c>
      <c r="AU149" s="179" t="s">
        <v>156</v>
      </c>
      <c r="AY149" s="15" t="s">
        <v>149</v>
      </c>
      <c r="BE149" s="180">
        <f>IF(N149="základná",J149,0)</f>
        <v>0</v>
      </c>
      <c r="BF149" s="180">
        <f>IF(N149="znížená",J149,0)</f>
        <v>2098.8000000000002</v>
      </c>
      <c r="BG149" s="180">
        <f>IF(N149="zákl. prenesená",J149,0)</f>
        <v>0</v>
      </c>
      <c r="BH149" s="180">
        <f>IF(N149="zníž. prenesená",J149,0)</f>
        <v>0</v>
      </c>
      <c r="BI149" s="180">
        <f>IF(N149="nulová",J149,0)</f>
        <v>0</v>
      </c>
      <c r="BJ149" s="15" t="s">
        <v>156</v>
      </c>
      <c r="BK149" s="180">
        <f>ROUND(I149*H149,2)</f>
        <v>2098.8000000000002</v>
      </c>
      <c r="BL149" s="15" t="s">
        <v>155</v>
      </c>
      <c r="BM149" s="179" t="s">
        <v>398</v>
      </c>
    </row>
    <row r="150" s="2" customFormat="1" ht="16.5" customHeight="1">
      <c r="A150" s="28"/>
      <c r="B150" s="167"/>
      <c r="C150" s="168" t="s">
        <v>244</v>
      </c>
      <c r="D150" s="168" t="s">
        <v>151</v>
      </c>
      <c r="E150" s="169" t="s">
        <v>917</v>
      </c>
      <c r="F150" s="170" t="s">
        <v>918</v>
      </c>
      <c r="G150" s="171" t="s">
        <v>368</v>
      </c>
      <c r="H150" s="172">
        <v>2</v>
      </c>
      <c r="I150" s="173">
        <v>442.31999999999999</v>
      </c>
      <c r="J150" s="173">
        <f>ROUND(I150*H150,2)</f>
        <v>884.63999999999999</v>
      </c>
      <c r="K150" s="174"/>
      <c r="L150" s="29"/>
      <c r="M150" s="175" t="s">
        <v>1</v>
      </c>
      <c r="N150" s="176" t="s">
        <v>39</v>
      </c>
      <c r="O150" s="177">
        <v>0</v>
      </c>
      <c r="P150" s="177">
        <f>O150*H150</f>
        <v>0</v>
      </c>
      <c r="Q150" s="177">
        <v>0</v>
      </c>
      <c r="R150" s="177">
        <f>Q150*H150</f>
        <v>0</v>
      </c>
      <c r="S150" s="177">
        <v>0</v>
      </c>
      <c r="T150" s="178">
        <f>S150*H150</f>
        <v>0</v>
      </c>
      <c r="U150" s="28"/>
      <c r="V150" s="28"/>
      <c r="W150" s="28"/>
      <c r="X150" s="28"/>
      <c r="Y150" s="28"/>
      <c r="Z150" s="28"/>
      <c r="AA150" s="28"/>
      <c r="AB150" s="28"/>
      <c r="AC150" s="28"/>
      <c r="AD150" s="28"/>
      <c r="AE150" s="28"/>
      <c r="AR150" s="179" t="s">
        <v>155</v>
      </c>
      <c r="AT150" s="179" t="s">
        <v>151</v>
      </c>
      <c r="AU150" s="179" t="s">
        <v>156</v>
      </c>
      <c r="AY150" s="15" t="s">
        <v>149</v>
      </c>
      <c r="BE150" s="180">
        <f>IF(N150="základná",J150,0)</f>
        <v>0</v>
      </c>
      <c r="BF150" s="180">
        <f>IF(N150="znížená",J150,0)</f>
        <v>884.63999999999999</v>
      </c>
      <c r="BG150" s="180">
        <f>IF(N150="zákl. prenesená",J150,0)</f>
        <v>0</v>
      </c>
      <c r="BH150" s="180">
        <f>IF(N150="zníž. prenesená",J150,0)</f>
        <v>0</v>
      </c>
      <c r="BI150" s="180">
        <f>IF(N150="nulová",J150,0)</f>
        <v>0</v>
      </c>
      <c r="BJ150" s="15" t="s">
        <v>156</v>
      </c>
      <c r="BK150" s="180">
        <f>ROUND(I150*H150,2)</f>
        <v>884.63999999999999</v>
      </c>
      <c r="BL150" s="15" t="s">
        <v>155</v>
      </c>
      <c r="BM150" s="179" t="s">
        <v>399</v>
      </c>
    </row>
    <row r="151" s="2" customFormat="1" ht="16.5" customHeight="1">
      <c r="A151" s="28"/>
      <c r="B151" s="167"/>
      <c r="C151" s="168" t="s">
        <v>293</v>
      </c>
      <c r="D151" s="168" t="s">
        <v>151</v>
      </c>
      <c r="E151" s="169" t="s">
        <v>919</v>
      </c>
      <c r="F151" s="170" t="s">
        <v>920</v>
      </c>
      <c r="G151" s="171" t="s">
        <v>368</v>
      </c>
      <c r="H151" s="172">
        <v>19</v>
      </c>
      <c r="I151" s="173">
        <v>513.09000000000003</v>
      </c>
      <c r="J151" s="173">
        <f>ROUND(I151*H151,2)</f>
        <v>9748.7099999999991</v>
      </c>
      <c r="K151" s="174"/>
      <c r="L151" s="29"/>
      <c r="M151" s="175" t="s">
        <v>1</v>
      </c>
      <c r="N151" s="176" t="s">
        <v>39</v>
      </c>
      <c r="O151" s="177">
        <v>0</v>
      </c>
      <c r="P151" s="177">
        <f>O151*H151</f>
        <v>0</v>
      </c>
      <c r="Q151" s="177">
        <v>0</v>
      </c>
      <c r="R151" s="177">
        <f>Q151*H151</f>
        <v>0</v>
      </c>
      <c r="S151" s="177">
        <v>0</v>
      </c>
      <c r="T151" s="178">
        <f>S151*H151</f>
        <v>0</v>
      </c>
      <c r="U151" s="28"/>
      <c r="V151" s="28"/>
      <c r="W151" s="28"/>
      <c r="X151" s="28"/>
      <c r="Y151" s="28"/>
      <c r="Z151" s="28"/>
      <c r="AA151" s="28"/>
      <c r="AB151" s="28"/>
      <c r="AC151" s="28"/>
      <c r="AD151" s="28"/>
      <c r="AE151" s="28"/>
      <c r="AR151" s="179" t="s">
        <v>155</v>
      </c>
      <c r="AT151" s="179" t="s">
        <v>151</v>
      </c>
      <c r="AU151" s="179" t="s">
        <v>156</v>
      </c>
      <c r="AY151" s="15" t="s">
        <v>149</v>
      </c>
      <c r="BE151" s="180">
        <f>IF(N151="základná",J151,0)</f>
        <v>0</v>
      </c>
      <c r="BF151" s="180">
        <f>IF(N151="znížená",J151,0)</f>
        <v>9748.7099999999991</v>
      </c>
      <c r="BG151" s="180">
        <f>IF(N151="zákl. prenesená",J151,0)</f>
        <v>0</v>
      </c>
      <c r="BH151" s="180">
        <f>IF(N151="zníž. prenesená",J151,0)</f>
        <v>0</v>
      </c>
      <c r="BI151" s="180">
        <f>IF(N151="nulová",J151,0)</f>
        <v>0</v>
      </c>
      <c r="BJ151" s="15" t="s">
        <v>156</v>
      </c>
      <c r="BK151" s="180">
        <f>ROUND(I151*H151,2)</f>
        <v>9748.7099999999991</v>
      </c>
      <c r="BL151" s="15" t="s">
        <v>155</v>
      </c>
      <c r="BM151" s="179" t="s">
        <v>539</v>
      </c>
    </row>
    <row r="152" s="2" customFormat="1" ht="21.75" customHeight="1">
      <c r="A152" s="28"/>
      <c r="B152" s="167"/>
      <c r="C152" s="168" t="s">
        <v>249</v>
      </c>
      <c r="D152" s="168" t="s">
        <v>151</v>
      </c>
      <c r="E152" s="169" t="s">
        <v>921</v>
      </c>
      <c r="F152" s="170" t="s">
        <v>922</v>
      </c>
      <c r="G152" s="171" t="s">
        <v>368</v>
      </c>
      <c r="H152" s="172">
        <v>6</v>
      </c>
      <c r="I152" s="173">
        <v>341.69</v>
      </c>
      <c r="J152" s="173">
        <f>ROUND(I152*H152,2)</f>
        <v>2050.1399999999999</v>
      </c>
      <c r="K152" s="174"/>
      <c r="L152" s="29"/>
      <c r="M152" s="175" t="s">
        <v>1</v>
      </c>
      <c r="N152" s="176" t="s">
        <v>39</v>
      </c>
      <c r="O152" s="177">
        <v>0</v>
      </c>
      <c r="P152" s="177">
        <f>O152*H152</f>
        <v>0</v>
      </c>
      <c r="Q152" s="177">
        <v>0</v>
      </c>
      <c r="R152" s="177">
        <f>Q152*H152</f>
        <v>0</v>
      </c>
      <c r="S152" s="177">
        <v>0</v>
      </c>
      <c r="T152" s="178">
        <f>S152*H152</f>
        <v>0</v>
      </c>
      <c r="U152" s="28"/>
      <c r="V152" s="28"/>
      <c r="W152" s="28"/>
      <c r="X152" s="28"/>
      <c r="Y152" s="28"/>
      <c r="Z152" s="28"/>
      <c r="AA152" s="28"/>
      <c r="AB152" s="28"/>
      <c r="AC152" s="28"/>
      <c r="AD152" s="28"/>
      <c r="AE152" s="28"/>
      <c r="AR152" s="179" t="s">
        <v>155</v>
      </c>
      <c r="AT152" s="179" t="s">
        <v>151</v>
      </c>
      <c r="AU152" s="179" t="s">
        <v>156</v>
      </c>
      <c r="AY152" s="15" t="s">
        <v>149</v>
      </c>
      <c r="BE152" s="180">
        <f>IF(N152="základná",J152,0)</f>
        <v>0</v>
      </c>
      <c r="BF152" s="180">
        <f>IF(N152="znížená",J152,0)</f>
        <v>2050.1399999999999</v>
      </c>
      <c r="BG152" s="180">
        <f>IF(N152="zákl. prenesená",J152,0)</f>
        <v>0</v>
      </c>
      <c r="BH152" s="180">
        <f>IF(N152="zníž. prenesená",J152,0)</f>
        <v>0</v>
      </c>
      <c r="BI152" s="180">
        <f>IF(N152="nulová",J152,0)</f>
        <v>0</v>
      </c>
      <c r="BJ152" s="15" t="s">
        <v>156</v>
      </c>
      <c r="BK152" s="180">
        <f>ROUND(I152*H152,2)</f>
        <v>2050.1399999999999</v>
      </c>
      <c r="BL152" s="15" t="s">
        <v>155</v>
      </c>
      <c r="BM152" s="179" t="s">
        <v>542</v>
      </c>
    </row>
    <row r="153" s="2" customFormat="1" ht="24.15" customHeight="1">
      <c r="A153" s="28"/>
      <c r="B153" s="167"/>
      <c r="C153" s="168" t="s">
        <v>300</v>
      </c>
      <c r="D153" s="168" t="s">
        <v>151</v>
      </c>
      <c r="E153" s="169" t="s">
        <v>923</v>
      </c>
      <c r="F153" s="170" t="s">
        <v>924</v>
      </c>
      <c r="G153" s="171" t="s">
        <v>368</v>
      </c>
      <c r="H153" s="172">
        <v>1</v>
      </c>
      <c r="I153" s="173">
        <v>284.19</v>
      </c>
      <c r="J153" s="173">
        <f>ROUND(I153*H153,2)</f>
        <v>284.19</v>
      </c>
      <c r="K153" s="174"/>
      <c r="L153" s="29"/>
      <c r="M153" s="175" t="s">
        <v>1</v>
      </c>
      <c r="N153" s="176" t="s">
        <v>39</v>
      </c>
      <c r="O153" s="177">
        <v>0</v>
      </c>
      <c r="P153" s="177">
        <f>O153*H153</f>
        <v>0</v>
      </c>
      <c r="Q153" s="177">
        <v>0</v>
      </c>
      <c r="R153" s="177">
        <f>Q153*H153</f>
        <v>0</v>
      </c>
      <c r="S153" s="177">
        <v>0</v>
      </c>
      <c r="T153" s="178">
        <f>S153*H153</f>
        <v>0</v>
      </c>
      <c r="U153" s="28"/>
      <c r="V153" s="28"/>
      <c r="W153" s="28"/>
      <c r="X153" s="28"/>
      <c r="Y153" s="28"/>
      <c r="Z153" s="28"/>
      <c r="AA153" s="28"/>
      <c r="AB153" s="28"/>
      <c r="AC153" s="28"/>
      <c r="AD153" s="28"/>
      <c r="AE153" s="28"/>
      <c r="AR153" s="179" t="s">
        <v>155</v>
      </c>
      <c r="AT153" s="179" t="s">
        <v>151</v>
      </c>
      <c r="AU153" s="179" t="s">
        <v>156</v>
      </c>
      <c r="AY153" s="15" t="s">
        <v>149</v>
      </c>
      <c r="BE153" s="180">
        <f>IF(N153="základná",J153,0)</f>
        <v>0</v>
      </c>
      <c r="BF153" s="180">
        <f>IF(N153="znížená",J153,0)</f>
        <v>284.19</v>
      </c>
      <c r="BG153" s="180">
        <f>IF(N153="zákl. prenesená",J153,0)</f>
        <v>0</v>
      </c>
      <c r="BH153" s="180">
        <f>IF(N153="zníž. prenesená",J153,0)</f>
        <v>0</v>
      </c>
      <c r="BI153" s="180">
        <f>IF(N153="nulová",J153,0)</f>
        <v>0</v>
      </c>
      <c r="BJ153" s="15" t="s">
        <v>156</v>
      </c>
      <c r="BK153" s="180">
        <f>ROUND(I153*H153,2)</f>
        <v>284.19</v>
      </c>
      <c r="BL153" s="15" t="s">
        <v>155</v>
      </c>
      <c r="BM153" s="179" t="s">
        <v>546</v>
      </c>
    </row>
    <row r="154" s="2" customFormat="1" ht="16.5" customHeight="1">
      <c r="A154" s="28"/>
      <c r="B154" s="167"/>
      <c r="C154" s="168" t="s">
        <v>253</v>
      </c>
      <c r="D154" s="168" t="s">
        <v>151</v>
      </c>
      <c r="E154" s="169" t="s">
        <v>925</v>
      </c>
      <c r="F154" s="170" t="s">
        <v>926</v>
      </c>
      <c r="G154" s="171" t="s">
        <v>368</v>
      </c>
      <c r="H154" s="172">
        <v>2</v>
      </c>
      <c r="I154" s="173">
        <v>2095.4899999999998</v>
      </c>
      <c r="J154" s="173">
        <f>ROUND(I154*H154,2)</f>
        <v>4190.9799999999996</v>
      </c>
      <c r="K154" s="174"/>
      <c r="L154" s="29"/>
      <c r="M154" s="175" t="s">
        <v>1</v>
      </c>
      <c r="N154" s="176" t="s">
        <v>39</v>
      </c>
      <c r="O154" s="177">
        <v>0</v>
      </c>
      <c r="P154" s="177">
        <f>O154*H154</f>
        <v>0</v>
      </c>
      <c r="Q154" s="177">
        <v>0</v>
      </c>
      <c r="R154" s="177">
        <f>Q154*H154</f>
        <v>0</v>
      </c>
      <c r="S154" s="177">
        <v>0</v>
      </c>
      <c r="T154" s="178">
        <f>S154*H154</f>
        <v>0</v>
      </c>
      <c r="U154" s="28"/>
      <c r="V154" s="28"/>
      <c r="W154" s="28"/>
      <c r="X154" s="28"/>
      <c r="Y154" s="28"/>
      <c r="Z154" s="28"/>
      <c r="AA154" s="28"/>
      <c r="AB154" s="28"/>
      <c r="AC154" s="28"/>
      <c r="AD154" s="28"/>
      <c r="AE154" s="28"/>
      <c r="AR154" s="179" t="s">
        <v>155</v>
      </c>
      <c r="AT154" s="179" t="s">
        <v>151</v>
      </c>
      <c r="AU154" s="179" t="s">
        <v>156</v>
      </c>
      <c r="AY154" s="15" t="s">
        <v>149</v>
      </c>
      <c r="BE154" s="180">
        <f>IF(N154="základná",J154,0)</f>
        <v>0</v>
      </c>
      <c r="BF154" s="180">
        <f>IF(N154="znížená",J154,0)</f>
        <v>4190.9799999999996</v>
      </c>
      <c r="BG154" s="180">
        <f>IF(N154="zákl. prenesená",J154,0)</f>
        <v>0</v>
      </c>
      <c r="BH154" s="180">
        <f>IF(N154="zníž. prenesená",J154,0)</f>
        <v>0</v>
      </c>
      <c r="BI154" s="180">
        <f>IF(N154="nulová",J154,0)</f>
        <v>0</v>
      </c>
      <c r="BJ154" s="15" t="s">
        <v>156</v>
      </c>
      <c r="BK154" s="180">
        <f>ROUND(I154*H154,2)</f>
        <v>4190.9799999999996</v>
      </c>
      <c r="BL154" s="15" t="s">
        <v>155</v>
      </c>
      <c r="BM154" s="179" t="s">
        <v>549</v>
      </c>
    </row>
    <row r="155" s="2" customFormat="1" ht="24.15" customHeight="1">
      <c r="A155" s="28"/>
      <c r="B155" s="167"/>
      <c r="C155" s="168" t="s">
        <v>307</v>
      </c>
      <c r="D155" s="168" t="s">
        <v>151</v>
      </c>
      <c r="E155" s="169" t="s">
        <v>927</v>
      </c>
      <c r="F155" s="170" t="s">
        <v>928</v>
      </c>
      <c r="G155" s="171" t="s">
        <v>368</v>
      </c>
      <c r="H155" s="172">
        <v>1</v>
      </c>
      <c r="I155" s="173">
        <v>514.20000000000005</v>
      </c>
      <c r="J155" s="173">
        <f>ROUND(I155*H155,2)</f>
        <v>514.20000000000005</v>
      </c>
      <c r="K155" s="174"/>
      <c r="L155" s="29"/>
      <c r="M155" s="175" t="s">
        <v>1</v>
      </c>
      <c r="N155" s="176" t="s">
        <v>39</v>
      </c>
      <c r="O155" s="177">
        <v>0</v>
      </c>
      <c r="P155" s="177">
        <f>O155*H155</f>
        <v>0</v>
      </c>
      <c r="Q155" s="177">
        <v>0</v>
      </c>
      <c r="R155" s="177">
        <f>Q155*H155</f>
        <v>0</v>
      </c>
      <c r="S155" s="177">
        <v>0</v>
      </c>
      <c r="T155" s="178">
        <f>S155*H155</f>
        <v>0</v>
      </c>
      <c r="U155" s="28"/>
      <c r="V155" s="28"/>
      <c r="W155" s="28"/>
      <c r="X155" s="28"/>
      <c r="Y155" s="28"/>
      <c r="Z155" s="28"/>
      <c r="AA155" s="28"/>
      <c r="AB155" s="28"/>
      <c r="AC155" s="28"/>
      <c r="AD155" s="28"/>
      <c r="AE155" s="28"/>
      <c r="AR155" s="179" t="s">
        <v>155</v>
      </c>
      <c r="AT155" s="179" t="s">
        <v>151</v>
      </c>
      <c r="AU155" s="179" t="s">
        <v>156</v>
      </c>
      <c r="AY155" s="15" t="s">
        <v>149</v>
      </c>
      <c r="BE155" s="180">
        <f>IF(N155="základná",J155,0)</f>
        <v>0</v>
      </c>
      <c r="BF155" s="180">
        <f>IF(N155="znížená",J155,0)</f>
        <v>514.20000000000005</v>
      </c>
      <c r="BG155" s="180">
        <f>IF(N155="zákl. prenesená",J155,0)</f>
        <v>0</v>
      </c>
      <c r="BH155" s="180">
        <f>IF(N155="zníž. prenesená",J155,0)</f>
        <v>0</v>
      </c>
      <c r="BI155" s="180">
        <f>IF(N155="nulová",J155,0)</f>
        <v>0</v>
      </c>
      <c r="BJ155" s="15" t="s">
        <v>156</v>
      </c>
      <c r="BK155" s="180">
        <f>ROUND(I155*H155,2)</f>
        <v>514.20000000000005</v>
      </c>
      <c r="BL155" s="15" t="s">
        <v>155</v>
      </c>
      <c r="BM155" s="179" t="s">
        <v>552</v>
      </c>
    </row>
    <row r="156" s="2" customFormat="1" ht="16.5" customHeight="1">
      <c r="A156" s="28"/>
      <c r="B156" s="167"/>
      <c r="C156" s="168" t="s">
        <v>258</v>
      </c>
      <c r="D156" s="168" t="s">
        <v>151</v>
      </c>
      <c r="E156" s="169" t="s">
        <v>929</v>
      </c>
      <c r="F156" s="170" t="s">
        <v>930</v>
      </c>
      <c r="G156" s="171" t="s">
        <v>161</v>
      </c>
      <c r="H156" s="172">
        <v>120</v>
      </c>
      <c r="I156" s="173">
        <v>1.1599999999999999</v>
      </c>
      <c r="J156" s="173">
        <f>ROUND(I156*H156,2)</f>
        <v>139.19999999999999</v>
      </c>
      <c r="K156" s="174"/>
      <c r="L156" s="29"/>
      <c r="M156" s="175" t="s">
        <v>1</v>
      </c>
      <c r="N156" s="176" t="s">
        <v>39</v>
      </c>
      <c r="O156" s="177">
        <v>0</v>
      </c>
      <c r="P156" s="177">
        <f>O156*H156</f>
        <v>0</v>
      </c>
      <c r="Q156" s="177">
        <v>0</v>
      </c>
      <c r="R156" s="177">
        <f>Q156*H156</f>
        <v>0</v>
      </c>
      <c r="S156" s="177">
        <v>0</v>
      </c>
      <c r="T156" s="178">
        <f>S156*H156</f>
        <v>0</v>
      </c>
      <c r="U156" s="28"/>
      <c r="V156" s="28"/>
      <c r="W156" s="28"/>
      <c r="X156" s="28"/>
      <c r="Y156" s="28"/>
      <c r="Z156" s="28"/>
      <c r="AA156" s="28"/>
      <c r="AB156" s="28"/>
      <c r="AC156" s="28"/>
      <c r="AD156" s="28"/>
      <c r="AE156" s="28"/>
      <c r="AR156" s="179" t="s">
        <v>155</v>
      </c>
      <c r="AT156" s="179" t="s">
        <v>151</v>
      </c>
      <c r="AU156" s="179" t="s">
        <v>156</v>
      </c>
      <c r="AY156" s="15" t="s">
        <v>149</v>
      </c>
      <c r="BE156" s="180">
        <f>IF(N156="základná",J156,0)</f>
        <v>0</v>
      </c>
      <c r="BF156" s="180">
        <f>IF(N156="znížená",J156,0)</f>
        <v>139.19999999999999</v>
      </c>
      <c r="BG156" s="180">
        <f>IF(N156="zákl. prenesená",J156,0)</f>
        <v>0</v>
      </c>
      <c r="BH156" s="180">
        <f>IF(N156="zníž. prenesená",J156,0)</f>
        <v>0</v>
      </c>
      <c r="BI156" s="180">
        <f>IF(N156="nulová",J156,0)</f>
        <v>0</v>
      </c>
      <c r="BJ156" s="15" t="s">
        <v>156</v>
      </c>
      <c r="BK156" s="180">
        <f>ROUND(I156*H156,2)</f>
        <v>139.19999999999999</v>
      </c>
      <c r="BL156" s="15" t="s">
        <v>155</v>
      </c>
      <c r="BM156" s="179" t="s">
        <v>555</v>
      </c>
    </row>
    <row r="157" s="2" customFormat="1" ht="24.15" customHeight="1">
      <c r="A157" s="28"/>
      <c r="B157" s="167"/>
      <c r="C157" s="168" t="s">
        <v>314</v>
      </c>
      <c r="D157" s="168" t="s">
        <v>151</v>
      </c>
      <c r="E157" s="169" t="s">
        <v>931</v>
      </c>
      <c r="F157" s="170" t="s">
        <v>932</v>
      </c>
      <c r="G157" s="171" t="s">
        <v>161</v>
      </c>
      <c r="H157" s="172">
        <v>120</v>
      </c>
      <c r="I157" s="173">
        <v>0.59999999999999998</v>
      </c>
      <c r="J157" s="173">
        <f>ROUND(I157*H157,2)</f>
        <v>72</v>
      </c>
      <c r="K157" s="174"/>
      <c r="L157" s="29"/>
      <c r="M157" s="175" t="s">
        <v>1</v>
      </c>
      <c r="N157" s="176" t="s">
        <v>39</v>
      </c>
      <c r="O157" s="177">
        <v>0</v>
      </c>
      <c r="P157" s="177">
        <f>O157*H157</f>
        <v>0</v>
      </c>
      <c r="Q157" s="177">
        <v>0</v>
      </c>
      <c r="R157" s="177">
        <f>Q157*H157</f>
        <v>0</v>
      </c>
      <c r="S157" s="177">
        <v>0</v>
      </c>
      <c r="T157" s="178">
        <f>S157*H157</f>
        <v>0</v>
      </c>
      <c r="U157" s="28"/>
      <c r="V157" s="28"/>
      <c r="W157" s="28"/>
      <c r="X157" s="28"/>
      <c r="Y157" s="28"/>
      <c r="Z157" s="28"/>
      <c r="AA157" s="28"/>
      <c r="AB157" s="28"/>
      <c r="AC157" s="28"/>
      <c r="AD157" s="28"/>
      <c r="AE157" s="28"/>
      <c r="AR157" s="179" t="s">
        <v>155</v>
      </c>
      <c r="AT157" s="179" t="s">
        <v>151</v>
      </c>
      <c r="AU157" s="179" t="s">
        <v>156</v>
      </c>
      <c r="AY157" s="15" t="s">
        <v>149</v>
      </c>
      <c r="BE157" s="180">
        <f>IF(N157="základná",J157,0)</f>
        <v>0</v>
      </c>
      <c r="BF157" s="180">
        <f>IF(N157="znížená",J157,0)</f>
        <v>72</v>
      </c>
      <c r="BG157" s="180">
        <f>IF(N157="zákl. prenesená",J157,0)</f>
        <v>0</v>
      </c>
      <c r="BH157" s="180">
        <f>IF(N157="zníž. prenesená",J157,0)</f>
        <v>0</v>
      </c>
      <c r="BI157" s="180">
        <f>IF(N157="nulová",J157,0)</f>
        <v>0</v>
      </c>
      <c r="BJ157" s="15" t="s">
        <v>156</v>
      </c>
      <c r="BK157" s="180">
        <f>ROUND(I157*H157,2)</f>
        <v>72</v>
      </c>
      <c r="BL157" s="15" t="s">
        <v>155</v>
      </c>
      <c r="BM157" s="179" t="s">
        <v>558</v>
      </c>
    </row>
    <row r="158" s="2" customFormat="1" ht="16.5" customHeight="1">
      <c r="A158" s="28"/>
      <c r="B158" s="167"/>
      <c r="C158" s="168" t="s">
        <v>150</v>
      </c>
      <c r="D158" s="168" t="s">
        <v>151</v>
      </c>
      <c r="E158" s="169" t="s">
        <v>700</v>
      </c>
      <c r="F158" s="170" t="s">
        <v>933</v>
      </c>
      <c r="G158" s="171" t="s">
        <v>161</v>
      </c>
      <c r="H158" s="172">
        <v>2280</v>
      </c>
      <c r="I158" s="173">
        <v>1.1599999999999999</v>
      </c>
      <c r="J158" s="173">
        <f>ROUND(I158*H158,2)</f>
        <v>2644.8000000000002</v>
      </c>
      <c r="K158" s="174"/>
      <c r="L158" s="29"/>
      <c r="M158" s="175" t="s">
        <v>1</v>
      </c>
      <c r="N158" s="176" t="s">
        <v>39</v>
      </c>
      <c r="O158" s="177">
        <v>0</v>
      </c>
      <c r="P158" s="177">
        <f>O158*H158</f>
        <v>0</v>
      </c>
      <c r="Q158" s="177">
        <v>0</v>
      </c>
      <c r="R158" s="177">
        <f>Q158*H158</f>
        <v>0</v>
      </c>
      <c r="S158" s="177">
        <v>0</v>
      </c>
      <c r="T158" s="178">
        <f>S158*H158</f>
        <v>0</v>
      </c>
      <c r="U158" s="28"/>
      <c r="V158" s="28"/>
      <c r="W158" s="28"/>
      <c r="X158" s="28"/>
      <c r="Y158" s="28"/>
      <c r="Z158" s="28"/>
      <c r="AA158" s="28"/>
      <c r="AB158" s="28"/>
      <c r="AC158" s="28"/>
      <c r="AD158" s="28"/>
      <c r="AE158" s="28"/>
      <c r="AR158" s="179" t="s">
        <v>155</v>
      </c>
      <c r="AT158" s="179" t="s">
        <v>151</v>
      </c>
      <c r="AU158" s="179" t="s">
        <v>156</v>
      </c>
      <c r="AY158" s="15" t="s">
        <v>149</v>
      </c>
      <c r="BE158" s="180">
        <f>IF(N158="základná",J158,0)</f>
        <v>0</v>
      </c>
      <c r="BF158" s="180">
        <f>IF(N158="znížená",J158,0)</f>
        <v>2644.8000000000002</v>
      </c>
      <c r="BG158" s="180">
        <f>IF(N158="zákl. prenesená",J158,0)</f>
        <v>0</v>
      </c>
      <c r="BH158" s="180">
        <f>IF(N158="zníž. prenesená",J158,0)</f>
        <v>0</v>
      </c>
      <c r="BI158" s="180">
        <f>IF(N158="nulová",J158,0)</f>
        <v>0</v>
      </c>
      <c r="BJ158" s="15" t="s">
        <v>156</v>
      </c>
      <c r="BK158" s="180">
        <f>ROUND(I158*H158,2)</f>
        <v>2644.8000000000002</v>
      </c>
      <c r="BL158" s="15" t="s">
        <v>155</v>
      </c>
      <c r="BM158" s="179" t="s">
        <v>561</v>
      </c>
    </row>
    <row r="159" s="2" customFormat="1" ht="24.15" customHeight="1">
      <c r="A159" s="28"/>
      <c r="B159" s="167"/>
      <c r="C159" s="168" t="s">
        <v>158</v>
      </c>
      <c r="D159" s="168" t="s">
        <v>151</v>
      </c>
      <c r="E159" s="169" t="s">
        <v>934</v>
      </c>
      <c r="F159" s="170" t="s">
        <v>935</v>
      </c>
      <c r="G159" s="171" t="s">
        <v>161</v>
      </c>
      <c r="H159" s="172">
        <v>2280</v>
      </c>
      <c r="I159" s="173">
        <v>3.5</v>
      </c>
      <c r="J159" s="173">
        <f>ROUND(I159*H159,2)</f>
        <v>7980</v>
      </c>
      <c r="K159" s="174"/>
      <c r="L159" s="29"/>
      <c r="M159" s="175" t="s">
        <v>1</v>
      </c>
      <c r="N159" s="176" t="s">
        <v>39</v>
      </c>
      <c r="O159" s="177">
        <v>0</v>
      </c>
      <c r="P159" s="177">
        <f>O159*H159</f>
        <v>0</v>
      </c>
      <c r="Q159" s="177">
        <v>0</v>
      </c>
      <c r="R159" s="177">
        <f>Q159*H159</f>
        <v>0</v>
      </c>
      <c r="S159" s="177">
        <v>0</v>
      </c>
      <c r="T159" s="178">
        <f>S159*H159</f>
        <v>0</v>
      </c>
      <c r="U159" s="28"/>
      <c r="V159" s="28"/>
      <c r="W159" s="28"/>
      <c r="X159" s="28"/>
      <c r="Y159" s="28"/>
      <c r="Z159" s="28"/>
      <c r="AA159" s="28"/>
      <c r="AB159" s="28"/>
      <c r="AC159" s="28"/>
      <c r="AD159" s="28"/>
      <c r="AE159" s="28"/>
      <c r="AR159" s="179" t="s">
        <v>155</v>
      </c>
      <c r="AT159" s="179" t="s">
        <v>151</v>
      </c>
      <c r="AU159" s="179" t="s">
        <v>156</v>
      </c>
      <c r="AY159" s="15" t="s">
        <v>149</v>
      </c>
      <c r="BE159" s="180">
        <f>IF(N159="základná",J159,0)</f>
        <v>0</v>
      </c>
      <c r="BF159" s="180">
        <f>IF(N159="znížená",J159,0)</f>
        <v>7980</v>
      </c>
      <c r="BG159" s="180">
        <f>IF(N159="zákl. prenesená",J159,0)</f>
        <v>0</v>
      </c>
      <c r="BH159" s="180">
        <f>IF(N159="zníž. prenesená",J159,0)</f>
        <v>0</v>
      </c>
      <c r="BI159" s="180">
        <f>IF(N159="nulová",J159,0)</f>
        <v>0</v>
      </c>
      <c r="BJ159" s="15" t="s">
        <v>156</v>
      </c>
      <c r="BK159" s="180">
        <f>ROUND(I159*H159,2)</f>
        <v>7980</v>
      </c>
      <c r="BL159" s="15" t="s">
        <v>155</v>
      </c>
      <c r="BM159" s="179" t="s">
        <v>564</v>
      </c>
    </row>
    <row r="160" s="2" customFormat="1" ht="21.75" customHeight="1">
      <c r="A160" s="28"/>
      <c r="B160" s="167"/>
      <c r="C160" s="168" t="s">
        <v>163</v>
      </c>
      <c r="D160" s="168" t="s">
        <v>151</v>
      </c>
      <c r="E160" s="169" t="s">
        <v>936</v>
      </c>
      <c r="F160" s="170" t="s">
        <v>937</v>
      </c>
      <c r="G160" s="171" t="s">
        <v>161</v>
      </c>
      <c r="H160" s="172">
        <v>66</v>
      </c>
      <c r="I160" s="173">
        <v>1.1599999999999999</v>
      </c>
      <c r="J160" s="173">
        <f>ROUND(I160*H160,2)</f>
        <v>76.560000000000002</v>
      </c>
      <c r="K160" s="174"/>
      <c r="L160" s="29"/>
      <c r="M160" s="175" t="s">
        <v>1</v>
      </c>
      <c r="N160" s="176" t="s">
        <v>39</v>
      </c>
      <c r="O160" s="177">
        <v>0</v>
      </c>
      <c r="P160" s="177">
        <f>O160*H160</f>
        <v>0</v>
      </c>
      <c r="Q160" s="177">
        <v>0</v>
      </c>
      <c r="R160" s="177">
        <f>Q160*H160</f>
        <v>0</v>
      </c>
      <c r="S160" s="177">
        <v>0</v>
      </c>
      <c r="T160" s="178">
        <f>S160*H160</f>
        <v>0</v>
      </c>
      <c r="U160" s="28"/>
      <c r="V160" s="28"/>
      <c r="W160" s="28"/>
      <c r="X160" s="28"/>
      <c r="Y160" s="28"/>
      <c r="Z160" s="28"/>
      <c r="AA160" s="28"/>
      <c r="AB160" s="28"/>
      <c r="AC160" s="28"/>
      <c r="AD160" s="28"/>
      <c r="AE160" s="28"/>
      <c r="AR160" s="179" t="s">
        <v>155</v>
      </c>
      <c r="AT160" s="179" t="s">
        <v>151</v>
      </c>
      <c r="AU160" s="179" t="s">
        <v>156</v>
      </c>
      <c r="AY160" s="15" t="s">
        <v>149</v>
      </c>
      <c r="BE160" s="180">
        <f>IF(N160="základná",J160,0)</f>
        <v>0</v>
      </c>
      <c r="BF160" s="180">
        <f>IF(N160="znížená",J160,0)</f>
        <v>76.560000000000002</v>
      </c>
      <c r="BG160" s="180">
        <f>IF(N160="zákl. prenesená",J160,0)</f>
        <v>0</v>
      </c>
      <c r="BH160" s="180">
        <f>IF(N160="zníž. prenesená",J160,0)</f>
        <v>0</v>
      </c>
      <c r="BI160" s="180">
        <f>IF(N160="nulová",J160,0)</f>
        <v>0</v>
      </c>
      <c r="BJ160" s="15" t="s">
        <v>156</v>
      </c>
      <c r="BK160" s="180">
        <f>ROUND(I160*H160,2)</f>
        <v>76.560000000000002</v>
      </c>
      <c r="BL160" s="15" t="s">
        <v>155</v>
      </c>
      <c r="BM160" s="179" t="s">
        <v>567</v>
      </c>
    </row>
    <row r="161" s="2" customFormat="1" ht="24.15" customHeight="1">
      <c r="A161" s="28"/>
      <c r="B161" s="167"/>
      <c r="C161" s="168" t="s">
        <v>168</v>
      </c>
      <c r="D161" s="168" t="s">
        <v>151</v>
      </c>
      <c r="E161" s="169" t="s">
        <v>696</v>
      </c>
      <c r="F161" s="170" t="s">
        <v>697</v>
      </c>
      <c r="G161" s="171" t="s">
        <v>161</v>
      </c>
      <c r="H161" s="172">
        <v>66</v>
      </c>
      <c r="I161" s="173">
        <v>3.1600000000000001</v>
      </c>
      <c r="J161" s="173">
        <f>ROUND(I161*H161,2)</f>
        <v>208.56</v>
      </c>
      <c r="K161" s="174"/>
      <c r="L161" s="29"/>
      <c r="M161" s="175" t="s">
        <v>1</v>
      </c>
      <c r="N161" s="176" t="s">
        <v>39</v>
      </c>
      <c r="O161" s="177">
        <v>0</v>
      </c>
      <c r="P161" s="177">
        <f>O161*H161</f>
        <v>0</v>
      </c>
      <c r="Q161" s="177">
        <v>0</v>
      </c>
      <c r="R161" s="177">
        <f>Q161*H161</f>
        <v>0</v>
      </c>
      <c r="S161" s="177">
        <v>0</v>
      </c>
      <c r="T161" s="178">
        <f>S161*H161</f>
        <v>0</v>
      </c>
      <c r="U161" s="28"/>
      <c r="V161" s="28"/>
      <c r="W161" s="28"/>
      <c r="X161" s="28"/>
      <c r="Y161" s="28"/>
      <c r="Z161" s="28"/>
      <c r="AA161" s="28"/>
      <c r="AB161" s="28"/>
      <c r="AC161" s="28"/>
      <c r="AD161" s="28"/>
      <c r="AE161" s="28"/>
      <c r="AR161" s="179" t="s">
        <v>155</v>
      </c>
      <c r="AT161" s="179" t="s">
        <v>151</v>
      </c>
      <c r="AU161" s="179" t="s">
        <v>156</v>
      </c>
      <c r="AY161" s="15" t="s">
        <v>149</v>
      </c>
      <c r="BE161" s="180">
        <f>IF(N161="základná",J161,0)</f>
        <v>0</v>
      </c>
      <c r="BF161" s="180">
        <f>IF(N161="znížená",J161,0)</f>
        <v>208.56</v>
      </c>
      <c r="BG161" s="180">
        <f>IF(N161="zákl. prenesená",J161,0)</f>
        <v>0</v>
      </c>
      <c r="BH161" s="180">
        <f>IF(N161="zníž. prenesená",J161,0)</f>
        <v>0</v>
      </c>
      <c r="BI161" s="180">
        <f>IF(N161="nulová",J161,0)</f>
        <v>0</v>
      </c>
      <c r="BJ161" s="15" t="s">
        <v>156</v>
      </c>
      <c r="BK161" s="180">
        <f>ROUND(I161*H161,2)</f>
        <v>208.56</v>
      </c>
      <c r="BL161" s="15" t="s">
        <v>155</v>
      </c>
      <c r="BM161" s="179" t="s">
        <v>570</v>
      </c>
    </row>
    <row r="162" s="2" customFormat="1" ht="16.5" customHeight="1">
      <c r="A162" s="28"/>
      <c r="B162" s="167"/>
      <c r="C162" s="168" t="s">
        <v>172</v>
      </c>
      <c r="D162" s="168" t="s">
        <v>151</v>
      </c>
      <c r="E162" s="169" t="s">
        <v>728</v>
      </c>
      <c r="F162" s="170" t="s">
        <v>729</v>
      </c>
      <c r="G162" s="171" t="s">
        <v>368</v>
      </c>
      <c r="H162" s="172">
        <v>950</v>
      </c>
      <c r="I162" s="173">
        <v>3.3399999999999999</v>
      </c>
      <c r="J162" s="173">
        <f>ROUND(I162*H162,2)</f>
        <v>3173</v>
      </c>
      <c r="K162" s="174"/>
      <c r="L162" s="29"/>
      <c r="M162" s="175" t="s">
        <v>1</v>
      </c>
      <c r="N162" s="176" t="s">
        <v>39</v>
      </c>
      <c r="O162" s="177">
        <v>0</v>
      </c>
      <c r="P162" s="177">
        <f>O162*H162</f>
        <v>0</v>
      </c>
      <c r="Q162" s="177">
        <v>0</v>
      </c>
      <c r="R162" s="177">
        <f>Q162*H162</f>
        <v>0</v>
      </c>
      <c r="S162" s="177">
        <v>0</v>
      </c>
      <c r="T162" s="178">
        <f>S162*H162</f>
        <v>0</v>
      </c>
      <c r="U162" s="28"/>
      <c r="V162" s="28"/>
      <c r="W162" s="28"/>
      <c r="X162" s="28"/>
      <c r="Y162" s="28"/>
      <c r="Z162" s="28"/>
      <c r="AA162" s="28"/>
      <c r="AB162" s="28"/>
      <c r="AC162" s="28"/>
      <c r="AD162" s="28"/>
      <c r="AE162" s="28"/>
      <c r="AR162" s="179" t="s">
        <v>155</v>
      </c>
      <c r="AT162" s="179" t="s">
        <v>151</v>
      </c>
      <c r="AU162" s="179" t="s">
        <v>156</v>
      </c>
      <c r="AY162" s="15" t="s">
        <v>149</v>
      </c>
      <c r="BE162" s="180">
        <f>IF(N162="základná",J162,0)</f>
        <v>0</v>
      </c>
      <c r="BF162" s="180">
        <f>IF(N162="znížená",J162,0)</f>
        <v>3173</v>
      </c>
      <c r="BG162" s="180">
        <f>IF(N162="zákl. prenesená",J162,0)</f>
        <v>0</v>
      </c>
      <c r="BH162" s="180">
        <f>IF(N162="zníž. prenesená",J162,0)</f>
        <v>0</v>
      </c>
      <c r="BI162" s="180">
        <f>IF(N162="nulová",J162,0)</f>
        <v>0</v>
      </c>
      <c r="BJ162" s="15" t="s">
        <v>156</v>
      </c>
      <c r="BK162" s="180">
        <f>ROUND(I162*H162,2)</f>
        <v>3173</v>
      </c>
      <c r="BL162" s="15" t="s">
        <v>155</v>
      </c>
      <c r="BM162" s="179" t="s">
        <v>573</v>
      </c>
    </row>
    <row r="163" s="2" customFormat="1" ht="16.5" customHeight="1">
      <c r="A163" s="28"/>
      <c r="B163" s="167"/>
      <c r="C163" s="168" t="s">
        <v>184</v>
      </c>
      <c r="D163" s="168" t="s">
        <v>151</v>
      </c>
      <c r="E163" s="169" t="s">
        <v>731</v>
      </c>
      <c r="F163" s="170" t="s">
        <v>732</v>
      </c>
      <c r="G163" s="171" t="s">
        <v>368</v>
      </c>
      <c r="H163" s="172">
        <v>950</v>
      </c>
      <c r="I163" s="173">
        <v>4.8099999999999996</v>
      </c>
      <c r="J163" s="173">
        <f>ROUND(I163*H163,2)</f>
        <v>4569.5</v>
      </c>
      <c r="K163" s="174"/>
      <c r="L163" s="29"/>
      <c r="M163" s="175" t="s">
        <v>1</v>
      </c>
      <c r="N163" s="176" t="s">
        <v>39</v>
      </c>
      <c r="O163" s="177">
        <v>0</v>
      </c>
      <c r="P163" s="177">
        <f>O163*H163</f>
        <v>0</v>
      </c>
      <c r="Q163" s="177">
        <v>0</v>
      </c>
      <c r="R163" s="177">
        <f>Q163*H163</f>
        <v>0</v>
      </c>
      <c r="S163" s="177">
        <v>0</v>
      </c>
      <c r="T163" s="178">
        <f>S163*H163</f>
        <v>0</v>
      </c>
      <c r="U163" s="28"/>
      <c r="V163" s="28"/>
      <c r="W163" s="28"/>
      <c r="X163" s="28"/>
      <c r="Y163" s="28"/>
      <c r="Z163" s="28"/>
      <c r="AA163" s="28"/>
      <c r="AB163" s="28"/>
      <c r="AC163" s="28"/>
      <c r="AD163" s="28"/>
      <c r="AE163" s="28"/>
      <c r="AR163" s="179" t="s">
        <v>155</v>
      </c>
      <c r="AT163" s="179" t="s">
        <v>151</v>
      </c>
      <c r="AU163" s="179" t="s">
        <v>156</v>
      </c>
      <c r="AY163" s="15" t="s">
        <v>149</v>
      </c>
      <c r="BE163" s="180">
        <f>IF(N163="základná",J163,0)</f>
        <v>0</v>
      </c>
      <c r="BF163" s="180">
        <f>IF(N163="znížená",J163,0)</f>
        <v>4569.5</v>
      </c>
      <c r="BG163" s="180">
        <f>IF(N163="zákl. prenesená",J163,0)</f>
        <v>0</v>
      </c>
      <c r="BH163" s="180">
        <f>IF(N163="zníž. prenesená",J163,0)</f>
        <v>0</v>
      </c>
      <c r="BI163" s="180">
        <f>IF(N163="nulová",J163,0)</f>
        <v>0</v>
      </c>
      <c r="BJ163" s="15" t="s">
        <v>156</v>
      </c>
      <c r="BK163" s="180">
        <f>ROUND(I163*H163,2)</f>
        <v>4569.5</v>
      </c>
      <c r="BL163" s="15" t="s">
        <v>155</v>
      </c>
      <c r="BM163" s="179" t="s">
        <v>576</v>
      </c>
    </row>
    <row r="164" s="2" customFormat="1" ht="16.5" customHeight="1">
      <c r="A164" s="28"/>
      <c r="B164" s="167"/>
      <c r="C164" s="168" t="s">
        <v>176</v>
      </c>
      <c r="D164" s="168" t="s">
        <v>151</v>
      </c>
      <c r="E164" s="169" t="s">
        <v>938</v>
      </c>
      <c r="F164" s="170" t="s">
        <v>743</v>
      </c>
      <c r="G164" s="171" t="s">
        <v>317</v>
      </c>
      <c r="H164" s="172">
        <v>60</v>
      </c>
      <c r="I164" s="173">
        <v>14.07</v>
      </c>
      <c r="J164" s="173">
        <f>ROUND(I164*H164,2)</f>
        <v>844.20000000000005</v>
      </c>
      <c r="K164" s="174"/>
      <c r="L164" s="29"/>
      <c r="M164" s="175" t="s">
        <v>1</v>
      </c>
      <c r="N164" s="176" t="s">
        <v>39</v>
      </c>
      <c r="O164" s="177">
        <v>0</v>
      </c>
      <c r="P164" s="177">
        <f>O164*H164</f>
        <v>0</v>
      </c>
      <c r="Q164" s="177">
        <v>0</v>
      </c>
      <c r="R164" s="177">
        <f>Q164*H164</f>
        <v>0</v>
      </c>
      <c r="S164" s="177">
        <v>0</v>
      </c>
      <c r="T164" s="178">
        <f>S164*H164</f>
        <v>0</v>
      </c>
      <c r="U164" s="28"/>
      <c r="V164" s="28"/>
      <c r="W164" s="28"/>
      <c r="X164" s="28"/>
      <c r="Y164" s="28"/>
      <c r="Z164" s="28"/>
      <c r="AA164" s="28"/>
      <c r="AB164" s="28"/>
      <c r="AC164" s="28"/>
      <c r="AD164" s="28"/>
      <c r="AE164" s="28"/>
      <c r="AR164" s="179" t="s">
        <v>155</v>
      </c>
      <c r="AT164" s="179" t="s">
        <v>151</v>
      </c>
      <c r="AU164" s="179" t="s">
        <v>156</v>
      </c>
      <c r="AY164" s="15" t="s">
        <v>149</v>
      </c>
      <c r="BE164" s="180">
        <f>IF(N164="základná",J164,0)</f>
        <v>0</v>
      </c>
      <c r="BF164" s="180">
        <f>IF(N164="znížená",J164,0)</f>
        <v>844.20000000000005</v>
      </c>
      <c r="BG164" s="180">
        <f>IF(N164="zákl. prenesená",J164,0)</f>
        <v>0</v>
      </c>
      <c r="BH164" s="180">
        <f>IF(N164="zníž. prenesená",J164,0)</f>
        <v>0</v>
      </c>
      <c r="BI164" s="180">
        <f>IF(N164="nulová",J164,0)</f>
        <v>0</v>
      </c>
      <c r="BJ164" s="15" t="s">
        <v>156</v>
      </c>
      <c r="BK164" s="180">
        <f>ROUND(I164*H164,2)</f>
        <v>844.20000000000005</v>
      </c>
      <c r="BL164" s="15" t="s">
        <v>155</v>
      </c>
      <c r="BM164" s="179" t="s">
        <v>579</v>
      </c>
    </row>
    <row r="165" s="2" customFormat="1" ht="16.5" customHeight="1">
      <c r="A165" s="28"/>
      <c r="B165" s="167"/>
      <c r="C165" s="168" t="s">
        <v>180</v>
      </c>
      <c r="D165" s="168" t="s">
        <v>151</v>
      </c>
      <c r="E165" s="169" t="s">
        <v>939</v>
      </c>
      <c r="F165" s="170" t="s">
        <v>940</v>
      </c>
      <c r="G165" s="171" t="s">
        <v>317</v>
      </c>
      <c r="H165" s="172">
        <v>40</v>
      </c>
      <c r="I165" s="173">
        <v>29.629999999999999</v>
      </c>
      <c r="J165" s="173">
        <f>ROUND(I165*H165,2)</f>
        <v>1185.2000000000001</v>
      </c>
      <c r="K165" s="174"/>
      <c r="L165" s="29"/>
      <c r="M165" s="183" t="s">
        <v>1</v>
      </c>
      <c r="N165" s="184" t="s">
        <v>39</v>
      </c>
      <c r="O165" s="185">
        <v>0</v>
      </c>
      <c r="P165" s="185">
        <f>O165*H165</f>
        <v>0</v>
      </c>
      <c r="Q165" s="185">
        <v>0</v>
      </c>
      <c r="R165" s="185">
        <f>Q165*H165</f>
        <v>0</v>
      </c>
      <c r="S165" s="185">
        <v>0</v>
      </c>
      <c r="T165" s="186">
        <f>S165*H165</f>
        <v>0</v>
      </c>
      <c r="U165" s="28"/>
      <c r="V165" s="28"/>
      <c r="W165" s="28"/>
      <c r="X165" s="28"/>
      <c r="Y165" s="28"/>
      <c r="Z165" s="28"/>
      <c r="AA165" s="28"/>
      <c r="AB165" s="28"/>
      <c r="AC165" s="28"/>
      <c r="AD165" s="28"/>
      <c r="AE165" s="28"/>
      <c r="AR165" s="179" t="s">
        <v>155</v>
      </c>
      <c r="AT165" s="179" t="s">
        <v>151</v>
      </c>
      <c r="AU165" s="179" t="s">
        <v>156</v>
      </c>
      <c r="AY165" s="15" t="s">
        <v>149</v>
      </c>
      <c r="BE165" s="180">
        <f>IF(N165="základná",J165,0)</f>
        <v>0</v>
      </c>
      <c r="BF165" s="180">
        <f>IF(N165="znížená",J165,0)</f>
        <v>1185.2000000000001</v>
      </c>
      <c r="BG165" s="180">
        <f>IF(N165="zákl. prenesená",J165,0)</f>
        <v>0</v>
      </c>
      <c r="BH165" s="180">
        <f>IF(N165="zníž. prenesená",J165,0)</f>
        <v>0</v>
      </c>
      <c r="BI165" s="180">
        <f>IF(N165="nulová",J165,0)</f>
        <v>0</v>
      </c>
      <c r="BJ165" s="15" t="s">
        <v>156</v>
      </c>
      <c r="BK165" s="180">
        <f>ROUND(I165*H165,2)</f>
        <v>1185.2000000000001</v>
      </c>
      <c r="BL165" s="15" t="s">
        <v>155</v>
      </c>
      <c r="BM165" s="179" t="s">
        <v>582</v>
      </c>
    </row>
    <row r="166" s="2" customFormat="1" ht="6.96" customHeight="1">
      <c r="A166" s="28"/>
      <c r="B166" s="54"/>
      <c r="C166" s="55"/>
      <c r="D166" s="55"/>
      <c r="E166" s="55"/>
      <c r="F166" s="55"/>
      <c r="G166" s="55"/>
      <c r="H166" s="55"/>
      <c r="I166" s="55"/>
      <c r="J166" s="55"/>
      <c r="K166" s="55"/>
      <c r="L166" s="29"/>
      <c r="M166" s="28"/>
      <c r="O166" s="28"/>
      <c r="P166" s="28"/>
      <c r="Q166" s="28"/>
      <c r="R166" s="28"/>
      <c r="S166" s="28"/>
      <c r="T166" s="28"/>
      <c r="U166" s="28"/>
      <c r="V166" s="28"/>
      <c r="W166" s="28"/>
      <c r="X166" s="28"/>
      <c r="Y166" s="28"/>
      <c r="Z166" s="28"/>
      <c r="AA166" s="28"/>
      <c r="AB166" s="28"/>
      <c r="AC166" s="28"/>
      <c r="AD166" s="28"/>
      <c r="AE166" s="28"/>
    </row>
  </sheetData>
  <autoFilter ref="C119:K165"/>
  <mergeCells count="8">
    <mergeCell ref="E7:H7"/>
    <mergeCell ref="E9:H9"/>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worksheet>
</file>

<file path=docProps/core.xml><?xml version="1.0" encoding="utf-8"?>
<cp:coreProperties xmlns:dc="http://purl.org/dc/elements/1.1/" xmlns:dcterms="http://purl.org/dc/terms/" xmlns:xsi="http://www.w3.org/2001/XMLSchema-instance" xmlns:cp="http://schemas.openxmlformats.org/package/2006/metadata/core-properties">
  <dc:creator>Peter Forner</dc:creator>
  <cp:lastModifiedBy>Peter Forner</cp:lastModifiedBy>
  <dcterms:created xsi:type="dcterms:W3CDTF">2022-12-07T12:29:59Z</dcterms:created>
  <dcterms:modified xsi:type="dcterms:W3CDTF">2022-12-07T12:30:06Z</dcterms:modified>
</cp:coreProperties>
</file>