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CenkrosData\Export\"/>
    </mc:Choice>
  </mc:AlternateContent>
  <xr:revisionPtr revIDLastSave="0" documentId="13_ncr:1_{0664AB7E-B2A0-471C-BB85-B01830D6484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kapitulácia stavby" sheetId="1" r:id="rId1"/>
    <sheet name="02 - Pavilón A,B,C,D,E,F ..." sheetId="2" r:id="rId2"/>
    <sheet name="03 - Pavilón A,B,C,D,E,F ..." sheetId="3" r:id="rId3"/>
    <sheet name="04 - Pavilón A,B,C,D,E,F ..." sheetId="4" r:id="rId4"/>
    <sheet name="05 - Pavilón A,B,C,D,E,F ..." sheetId="5" r:id="rId5"/>
    <sheet name="06 - Elektroinštalácie" sheetId="6" r:id="rId6"/>
    <sheet name="06.1 - Elektroinštalácie " sheetId="7" r:id="rId7"/>
    <sheet name="07 - Technológia kuchyne" sheetId="8" r:id="rId8"/>
    <sheet name="09 - Vykurovanie" sheetId="9" r:id="rId9"/>
    <sheet name="09.1 - Vykurovanie" sheetId="10" r:id="rId10"/>
    <sheet name="10 - Vzduchotechnika" sheetId="11" r:id="rId11"/>
    <sheet name="10.1 - Vzduchotechnika" sheetId="12" r:id="rId12"/>
  </sheets>
  <definedNames>
    <definedName name="_xlnm._FilterDatabase" localSheetId="1" hidden="1">'02 - Pavilón A,B,C,D,E,F ...'!$C$127:$K$668</definedName>
    <definedName name="_xlnm._FilterDatabase" localSheetId="2" hidden="1">'03 - Pavilón A,B,C,D,E,F ...'!$C$133:$K$494</definedName>
    <definedName name="_xlnm._FilterDatabase" localSheetId="3" hidden="1">'04 - Pavilón A,B,C,D,E,F ...'!$C$132:$K$440</definedName>
    <definedName name="_xlnm._FilterDatabase" localSheetId="4" hidden="1">'05 - Pavilón A,B,C,D,E,F ...'!$C$126:$K$320</definedName>
    <definedName name="_xlnm._FilterDatabase" localSheetId="5" hidden="1">'06 - Elektroinštalácie'!$C$116:$K$119</definedName>
    <definedName name="_xlnm._FilterDatabase" localSheetId="6" hidden="1">'06.1 - Elektroinštalácie '!$C$126:$K$189</definedName>
    <definedName name="_xlnm._FilterDatabase" localSheetId="7" hidden="1">'07 - Technológia kuchyne'!$C$116:$K$124</definedName>
    <definedName name="_xlnm._FilterDatabase" localSheetId="8" hidden="1">'09 - Vykurovanie'!$C$116:$K$119</definedName>
    <definedName name="_xlnm._FilterDatabase" localSheetId="9" hidden="1">'09.1 - Vykurovanie'!$C$130:$K$217</definedName>
    <definedName name="_xlnm._FilterDatabase" localSheetId="10" hidden="1">'10 - Vzduchotechnika'!$C$116:$K$119</definedName>
    <definedName name="_xlnm._FilterDatabase" localSheetId="11" hidden="1">'10.1 - Vzduchotechnika'!$C$123:$K$182</definedName>
    <definedName name="_xlnm.Print_Titles" localSheetId="1">'02 - Pavilón A,B,C,D,E,F ...'!$127:$127</definedName>
    <definedName name="_xlnm.Print_Titles" localSheetId="2">'03 - Pavilón A,B,C,D,E,F ...'!$133:$133</definedName>
    <definedName name="_xlnm.Print_Titles" localSheetId="3">'04 - Pavilón A,B,C,D,E,F ...'!$132:$132</definedName>
    <definedName name="_xlnm.Print_Titles" localSheetId="4">'05 - Pavilón A,B,C,D,E,F ...'!$126:$126</definedName>
    <definedName name="_xlnm.Print_Titles" localSheetId="5">'06 - Elektroinštalácie'!$116:$116</definedName>
    <definedName name="_xlnm.Print_Titles" localSheetId="6">'06.1 - Elektroinštalácie '!$126:$126</definedName>
    <definedName name="_xlnm.Print_Titles" localSheetId="7">'07 - Technológia kuchyne'!$116:$116</definedName>
    <definedName name="_xlnm.Print_Titles" localSheetId="8">'09 - Vykurovanie'!$116:$116</definedName>
    <definedName name="_xlnm.Print_Titles" localSheetId="9">'09.1 - Vykurovanie'!$130:$130</definedName>
    <definedName name="_xlnm.Print_Titles" localSheetId="10">'10 - Vzduchotechnika'!$116:$116</definedName>
    <definedName name="_xlnm.Print_Titles" localSheetId="11">'10.1 - Vzduchotechnika'!$123:$123</definedName>
    <definedName name="_xlnm.Print_Titles" localSheetId="0">'Rekapitulácia stavby'!$92:$92</definedName>
    <definedName name="_xlnm.Print_Area" localSheetId="1">'02 - Pavilón A,B,C,D,E,F ...'!$C$115:$J$668</definedName>
    <definedName name="_xlnm.Print_Area" localSheetId="2">'03 - Pavilón A,B,C,D,E,F ...'!$C$121:$J$494</definedName>
    <definedName name="_xlnm.Print_Area" localSheetId="3">'04 - Pavilón A,B,C,D,E,F ...'!$C$120:$J$440</definedName>
    <definedName name="_xlnm.Print_Area" localSheetId="4">'05 - Pavilón A,B,C,D,E,F ...'!$C$114:$J$320</definedName>
    <definedName name="_xlnm.Print_Area" localSheetId="5">'06 - Elektroinštalácie'!$C$104:$J$119</definedName>
    <definedName name="_xlnm.Print_Area" localSheetId="6">'06.1 - Elektroinštalácie '!$C$112:$J$189</definedName>
    <definedName name="_xlnm.Print_Area" localSheetId="7">'07 - Technológia kuchyne'!$C$104:$J$124</definedName>
    <definedName name="_xlnm.Print_Area" localSheetId="8">'09 - Vykurovanie'!$C$104:$J$119</definedName>
    <definedName name="_xlnm.Print_Area" localSheetId="9">'09.1 - Vykurovanie'!$C$116:$J$217</definedName>
    <definedName name="_xlnm.Print_Area" localSheetId="10">'10 - Vzduchotechnika'!$C$104:$J$119</definedName>
    <definedName name="_xlnm.Print_Area" localSheetId="11">'10.1 - Vzduchotechnika'!$C$109:$J$182</definedName>
    <definedName name="_xlnm.Print_Area" localSheetId="0">'Rekapitulácia stavby'!$D$4:$AO$76,'Rekapitulácia stavby'!$C$82:$AQ$109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9" i="12" l="1"/>
  <c r="J38" i="12"/>
  <c r="AY108" i="1"/>
  <c r="J37" i="12"/>
  <c r="AX108" i="1"/>
  <c r="BI182" i="12"/>
  <c r="BH182" i="12"/>
  <c r="BG182" i="12"/>
  <c r="BE182" i="12"/>
  <c r="T182" i="12"/>
  <c r="R182" i="12"/>
  <c r="P182" i="12"/>
  <c r="BI181" i="12"/>
  <c r="BH181" i="12"/>
  <c r="BG181" i="12"/>
  <c r="BE181" i="12"/>
  <c r="T181" i="12"/>
  <c r="R181" i="12"/>
  <c r="P181" i="12"/>
  <c r="BI180" i="12"/>
  <c r="BH180" i="12"/>
  <c r="BG180" i="12"/>
  <c r="BE180" i="12"/>
  <c r="T180" i="12"/>
  <c r="R180" i="12"/>
  <c r="P180" i="12"/>
  <c r="BI179" i="12"/>
  <c r="BH179" i="12"/>
  <c r="BG179" i="12"/>
  <c r="BE179" i="12"/>
  <c r="T179" i="12"/>
  <c r="R179" i="12"/>
  <c r="P179" i="12"/>
  <c r="BI178" i="12"/>
  <c r="BH178" i="12"/>
  <c r="BG178" i="12"/>
  <c r="BE178" i="12"/>
  <c r="T178" i="12"/>
  <c r="R178" i="12"/>
  <c r="P178" i="12"/>
  <c r="BI177" i="12"/>
  <c r="BH177" i="12"/>
  <c r="BG177" i="12"/>
  <c r="BE177" i="12"/>
  <c r="T177" i="12"/>
  <c r="R177" i="12"/>
  <c r="P177" i="12"/>
  <c r="BI176" i="12"/>
  <c r="BH176" i="12"/>
  <c r="BG176" i="12"/>
  <c r="BE176" i="12"/>
  <c r="T176" i="12"/>
  <c r="R176" i="12"/>
  <c r="P176" i="12"/>
  <c r="BI175" i="12"/>
  <c r="BH175" i="12"/>
  <c r="BG175" i="12"/>
  <c r="BE175" i="12"/>
  <c r="T175" i="12"/>
  <c r="R175" i="12"/>
  <c r="P175" i="12"/>
  <c r="BI174" i="12"/>
  <c r="BH174" i="12"/>
  <c r="BG174" i="12"/>
  <c r="BE174" i="12"/>
  <c r="T174" i="12"/>
  <c r="R174" i="12"/>
  <c r="P174" i="12"/>
  <c r="BI173" i="12"/>
  <c r="BH173" i="12"/>
  <c r="BG173" i="12"/>
  <c r="BE173" i="12"/>
  <c r="T173" i="12"/>
  <c r="R173" i="12"/>
  <c r="P173" i="12"/>
  <c r="BI172" i="12"/>
  <c r="BH172" i="12"/>
  <c r="BG172" i="12"/>
  <c r="BE172" i="12"/>
  <c r="T172" i="12"/>
  <c r="R172" i="12"/>
  <c r="P172" i="12"/>
  <c r="BI171" i="12"/>
  <c r="BH171" i="12"/>
  <c r="BG171" i="12"/>
  <c r="BE171" i="12"/>
  <c r="T171" i="12"/>
  <c r="R171" i="12"/>
  <c r="P171" i="12"/>
  <c r="BI170" i="12"/>
  <c r="BH170" i="12"/>
  <c r="BG170" i="12"/>
  <c r="BE170" i="12"/>
  <c r="T170" i="12"/>
  <c r="R170" i="12"/>
  <c r="P170" i="12"/>
  <c r="BI169" i="12"/>
  <c r="BH169" i="12"/>
  <c r="BG169" i="12"/>
  <c r="BE169" i="12"/>
  <c r="T169" i="12"/>
  <c r="R169" i="12"/>
  <c r="P169" i="12"/>
  <c r="BI168" i="12"/>
  <c r="BH168" i="12"/>
  <c r="BG168" i="12"/>
  <c r="BE168" i="12"/>
  <c r="T168" i="12"/>
  <c r="R168" i="12"/>
  <c r="P168" i="12"/>
  <c r="BI167" i="12"/>
  <c r="BH167" i="12"/>
  <c r="BG167" i="12"/>
  <c r="BE167" i="12"/>
  <c r="T167" i="12"/>
  <c r="R167" i="12"/>
  <c r="P167" i="12"/>
  <c r="BI166" i="12"/>
  <c r="BH166" i="12"/>
  <c r="BG166" i="12"/>
  <c r="BE166" i="12"/>
  <c r="T166" i="12"/>
  <c r="R166" i="12"/>
  <c r="P166" i="12"/>
  <c r="BI165" i="12"/>
  <c r="BH165" i="12"/>
  <c r="BG165" i="12"/>
  <c r="BE165" i="12"/>
  <c r="T165" i="12"/>
  <c r="R165" i="12"/>
  <c r="P165" i="12"/>
  <c r="BI162" i="12"/>
  <c r="BH162" i="12"/>
  <c r="BG162" i="12"/>
  <c r="BE162" i="12"/>
  <c r="T162" i="12"/>
  <c r="R162" i="12"/>
  <c r="P162" i="12"/>
  <c r="BI161" i="12"/>
  <c r="BH161" i="12"/>
  <c r="BG161" i="12"/>
  <c r="BE161" i="12"/>
  <c r="T161" i="12"/>
  <c r="R161" i="12"/>
  <c r="P161" i="12"/>
  <c r="BI160" i="12"/>
  <c r="BH160" i="12"/>
  <c r="BG160" i="12"/>
  <c r="BE160" i="12"/>
  <c r="T160" i="12"/>
  <c r="R160" i="12"/>
  <c r="P160" i="12"/>
  <c r="BI159" i="12"/>
  <c r="BH159" i="12"/>
  <c r="BG159" i="12"/>
  <c r="BE159" i="12"/>
  <c r="T159" i="12"/>
  <c r="R159" i="12"/>
  <c r="P159" i="12"/>
  <c r="BI158" i="12"/>
  <c r="BH158" i="12"/>
  <c r="BG158" i="12"/>
  <c r="BE158" i="12"/>
  <c r="T158" i="12"/>
  <c r="R158" i="12"/>
  <c r="P158" i="12"/>
  <c r="BI157" i="12"/>
  <c r="BH157" i="12"/>
  <c r="BG157" i="12"/>
  <c r="BE157" i="12"/>
  <c r="T157" i="12"/>
  <c r="R157" i="12"/>
  <c r="P157" i="12"/>
  <c r="BI156" i="12"/>
  <c r="BH156" i="12"/>
  <c r="BG156" i="12"/>
  <c r="BE156" i="12"/>
  <c r="T156" i="12"/>
  <c r="R156" i="12"/>
  <c r="P156" i="12"/>
  <c r="BI155" i="12"/>
  <c r="BH155" i="12"/>
  <c r="BG155" i="12"/>
  <c r="BE155" i="12"/>
  <c r="T155" i="12"/>
  <c r="R155" i="12"/>
  <c r="P155" i="12"/>
  <c r="BI154" i="12"/>
  <c r="BH154" i="12"/>
  <c r="BG154" i="12"/>
  <c r="BE154" i="12"/>
  <c r="T154" i="12"/>
  <c r="R154" i="12"/>
  <c r="P154" i="12"/>
  <c r="BI153" i="12"/>
  <c r="BH153" i="12"/>
  <c r="BG153" i="12"/>
  <c r="BE153" i="12"/>
  <c r="T153" i="12"/>
  <c r="R153" i="12"/>
  <c r="P153" i="12"/>
  <c r="BI152" i="12"/>
  <c r="BH152" i="12"/>
  <c r="BG152" i="12"/>
  <c r="BE152" i="12"/>
  <c r="T152" i="12"/>
  <c r="R152" i="12"/>
  <c r="P152" i="12"/>
  <c r="BI151" i="12"/>
  <c r="BH151" i="12"/>
  <c r="BG151" i="12"/>
  <c r="BE151" i="12"/>
  <c r="T151" i="12"/>
  <c r="R151" i="12"/>
  <c r="P151" i="12"/>
  <c r="BI150" i="12"/>
  <c r="BH150" i="12"/>
  <c r="BG150" i="12"/>
  <c r="BE150" i="12"/>
  <c r="T150" i="12"/>
  <c r="R150" i="12"/>
  <c r="P150" i="12"/>
  <c r="BI149" i="12"/>
  <c r="BH149" i="12"/>
  <c r="BG149" i="12"/>
  <c r="BE149" i="12"/>
  <c r="T149" i="12"/>
  <c r="R149" i="12"/>
  <c r="P149" i="12"/>
  <c r="BI148" i="12"/>
  <c r="BH148" i="12"/>
  <c r="BG148" i="12"/>
  <c r="BE148" i="12"/>
  <c r="T148" i="12"/>
  <c r="R148" i="12"/>
  <c r="P148" i="12"/>
  <c r="BI147" i="12"/>
  <c r="BH147" i="12"/>
  <c r="BG147" i="12"/>
  <c r="BE147" i="12"/>
  <c r="T147" i="12"/>
  <c r="R147" i="12"/>
  <c r="P147" i="12"/>
  <c r="BI146" i="12"/>
  <c r="BH146" i="12"/>
  <c r="BG146" i="12"/>
  <c r="BE146" i="12"/>
  <c r="T146" i="12"/>
  <c r="R146" i="12"/>
  <c r="P146" i="12"/>
  <c r="BI145" i="12"/>
  <c r="BH145" i="12"/>
  <c r="BG145" i="12"/>
  <c r="BE145" i="12"/>
  <c r="T145" i="12"/>
  <c r="R145" i="12"/>
  <c r="P145" i="12"/>
  <c r="BI144" i="12"/>
  <c r="BH144" i="12"/>
  <c r="BG144" i="12"/>
  <c r="BE144" i="12"/>
  <c r="T144" i="12"/>
  <c r="R144" i="12"/>
  <c r="P144" i="12"/>
  <c r="BI143" i="12"/>
  <c r="BH143" i="12"/>
  <c r="BG143" i="12"/>
  <c r="BE143" i="12"/>
  <c r="T143" i="12"/>
  <c r="R143" i="12"/>
  <c r="P143" i="12"/>
  <c r="BI142" i="12"/>
  <c r="BH142" i="12"/>
  <c r="BG142" i="12"/>
  <c r="BE142" i="12"/>
  <c r="T142" i="12"/>
  <c r="R142" i="12"/>
  <c r="P142" i="12"/>
  <c r="BI141" i="12"/>
  <c r="BH141" i="12"/>
  <c r="BG141" i="12"/>
  <c r="BE141" i="12"/>
  <c r="T141" i="12"/>
  <c r="R141" i="12"/>
  <c r="P141" i="12"/>
  <c r="BI140" i="12"/>
  <c r="BH140" i="12"/>
  <c r="BG140" i="12"/>
  <c r="BE140" i="12"/>
  <c r="T140" i="12"/>
  <c r="R140" i="12"/>
  <c r="P140" i="12"/>
  <c r="BI139" i="12"/>
  <c r="BH139" i="12"/>
  <c r="BG139" i="12"/>
  <c r="BE139" i="12"/>
  <c r="T139" i="12"/>
  <c r="R139" i="12"/>
  <c r="P139" i="12"/>
  <c r="BI138" i="12"/>
  <c r="BH138" i="12"/>
  <c r="BG138" i="12"/>
  <c r="BE138" i="12"/>
  <c r="T138" i="12"/>
  <c r="R138" i="12"/>
  <c r="P138" i="12"/>
  <c r="BI137" i="12"/>
  <c r="BH137" i="12"/>
  <c r="BG137" i="12"/>
  <c r="BE137" i="12"/>
  <c r="T137" i="12"/>
  <c r="R137" i="12"/>
  <c r="P137" i="12"/>
  <c r="BI136" i="12"/>
  <c r="BH136" i="12"/>
  <c r="BG136" i="12"/>
  <c r="BE136" i="12"/>
  <c r="T136" i="12"/>
  <c r="R136" i="12"/>
  <c r="P136" i="12"/>
  <c r="BI135" i="12"/>
  <c r="BH135" i="12"/>
  <c r="BG135" i="12"/>
  <c r="BE135" i="12"/>
  <c r="T135" i="12"/>
  <c r="R135" i="12"/>
  <c r="P135" i="12"/>
  <c r="BI134" i="12"/>
  <c r="BH134" i="12"/>
  <c r="BG134" i="12"/>
  <c r="BE134" i="12"/>
  <c r="T134" i="12"/>
  <c r="R134" i="12"/>
  <c r="P134" i="12"/>
  <c r="BI133" i="12"/>
  <c r="BH133" i="12"/>
  <c r="BG133" i="12"/>
  <c r="BE133" i="12"/>
  <c r="T133" i="12"/>
  <c r="R133" i="12"/>
  <c r="P133" i="12"/>
  <c r="BI132" i="12"/>
  <c r="BH132" i="12"/>
  <c r="BG132" i="12"/>
  <c r="BE132" i="12"/>
  <c r="T132" i="12"/>
  <c r="R132" i="12"/>
  <c r="P132" i="12"/>
  <c r="BI131" i="12"/>
  <c r="BH131" i="12"/>
  <c r="BG131" i="12"/>
  <c r="BE131" i="12"/>
  <c r="T131" i="12"/>
  <c r="R131" i="12"/>
  <c r="P131" i="12"/>
  <c r="BI130" i="12"/>
  <c r="BH130" i="12"/>
  <c r="BG130" i="12"/>
  <c r="BE130" i="12"/>
  <c r="T130" i="12"/>
  <c r="R130" i="12"/>
  <c r="P130" i="12"/>
  <c r="BI129" i="12"/>
  <c r="BH129" i="12"/>
  <c r="BG129" i="12"/>
  <c r="BE129" i="12"/>
  <c r="T129" i="12"/>
  <c r="R129" i="12"/>
  <c r="P129" i="12"/>
  <c r="BI128" i="12"/>
  <c r="BH128" i="12"/>
  <c r="BG128" i="12"/>
  <c r="BE128" i="12"/>
  <c r="T128" i="12"/>
  <c r="R128" i="12"/>
  <c r="P128" i="12"/>
  <c r="BI127" i="12"/>
  <c r="BH127" i="12"/>
  <c r="BG127" i="12"/>
  <c r="BE127" i="12"/>
  <c r="T127" i="12"/>
  <c r="R127" i="12"/>
  <c r="P127" i="12"/>
  <c r="F121" i="12"/>
  <c r="F120" i="12"/>
  <c r="F118" i="12"/>
  <c r="E116" i="12"/>
  <c r="F94" i="12"/>
  <c r="F93" i="12"/>
  <c r="F91" i="12"/>
  <c r="E89" i="12"/>
  <c r="J26" i="12"/>
  <c r="E26" i="12"/>
  <c r="J94" i="12" s="1"/>
  <c r="J25" i="12"/>
  <c r="J23" i="12"/>
  <c r="E23" i="12"/>
  <c r="J120" i="12"/>
  <c r="J22" i="12"/>
  <c r="J14" i="12"/>
  <c r="J91" i="12"/>
  <c r="E7" i="12"/>
  <c r="E112" i="12" s="1"/>
  <c r="J37" i="11"/>
  <c r="J36" i="11"/>
  <c r="AY107" i="1"/>
  <c r="J35" i="11"/>
  <c r="AX107" i="1" s="1"/>
  <c r="BI119" i="11"/>
  <c r="BH119" i="11"/>
  <c r="BG119" i="11"/>
  <c r="BE119" i="11"/>
  <c r="T119" i="11"/>
  <c r="T118" i="11"/>
  <c r="T117" i="11" s="1"/>
  <c r="R119" i="11"/>
  <c r="R118" i="11" s="1"/>
  <c r="R117" i="11" s="1"/>
  <c r="P119" i="11"/>
  <c r="P118" i="11"/>
  <c r="P117" i="11" s="1"/>
  <c r="AU107" i="1" s="1"/>
  <c r="F114" i="11"/>
  <c r="F113" i="11"/>
  <c r="F111" i="11"/>
  <c r="E109" i="11"/>
  <c r="F92" i="11"/>
  <c r="F91" i="11"/>
  <c r="F89" i="11"/>
  <c r="E87" i="11"/>
  <c r="J24" i="11"/>
  <c r="E24" i="11"/>
  <c r="J114" i="11" s="1"/>
  <c r="J23" i="11"/>
  <c r="J21" i="11"/>
  <c r="E21" i="11"/>
  <c r="J113" i="11" s="1"/>
  <c r="J20" i="11"/>
  <c r="J12" i="11"/>
  <c r="E7" i="11"/>
  <c r="E107" i="11"/>
  <c r="J212" i="10"/>
  <c r="J141" i="10"/>
  <c r="J102" i="10" s="1"/>
  <c r="J133" i="10"/>
  <c r="J39" i="10"/>
  <c r="J38" i="10"/>
  <c r="AY105" i="1"/>
  <c r="J37" i="10"/>
  <c r="AX105" i="1"/>
  <c r="BI217" i="10"/>
  <c r="BH217" i="10"/>
  <c r="BG217" i="10"/>
  <c r="BE217" i="10"/>
  <c r="T217" i="10"/>
  <c r="T216" i="10"/>
  <c r="R217" i="10"/>
  <c r="R216" i="10"/>
  <c r="P217" i="10"/>
  <c r="P216" i="10"/>
  <c r="BI215" i="10"/>
  <c r="BH215" i="10"/>
  <c r="BG215" i="10"/>
  <c r="BE215" i="10"/>
  <c r="T215" i="10"/>
  <c r="R215" i="10"/>
  <c r="P215" i="10"/>
  <c r="BI214" i="10"/>
  <c r="BH214" i="10"/>
  <c r="BG214" i="10"/>
  <c r="BE214" i="10"/>
  <c r="T214" i="10"/>
  <c r="R214" i="10"/>
  <c r="P214" i="10"/>
  <c r="J107" i="10"/>
  <c r="BI211" i="10"/>
  <c r="BH211" i="10"/>
  <c r="BG211" i="10"/>
  <c r="BE211" i="10"/>
  <c r="T211" i="10"/>
  <c r="R211" i="10"/>
  <c r="P211" i="10"/>
  <c r="BI210" i="10"/>
  <c r="BH210" i="10"/>
  <c r="BG210" i="10"/>
  <c r="BE210" i="10"/>
  <c r="T210" i="10"/>
  <c r="R210" i="10"/>
  <c r="P210" i="10"/>
  <c r="BI209" i="10"/>
  <c r="BH209" i="10"/>
  <c r="BG209" i="10"/>
  <c r="BE209" i="10"/>
  <c r="T209" i="10"/>
  <c r="R209" i="10"/>
  <c r="P209" i="10"/>
  <c r="BI208" i="10"/>
  <c r="BH208" i="10"/>
  <c r="BG208" i="10"/>
  <c r="BE208" i="10"/>
  <c r="T208" i="10"/>
  <c r="R208" i="10"/>
  <c r="P208" i="10"/>
  <c r="BI207" i="10"/>
  <c r="BH207" i="10"/>
  <c r="BG207" i="10"/>
  <c r="BE207" i="10"/>
  <c r="T207" i="10"/>
  <c r="R207" i="10"/>
  <c r="P207" i="10"/>
  <c r="BI206" i="10"/>
  <c r="BH206" i="10"/>
  <c r="BG206" i="10"/>
  <c r="BE206" i="10"/>
  <c r="T206" i="10"/>
  <c r="R206" i="10"/>
  <c r="P206" i="10"/>
  <c r="BI204" i="10"/>
  <c r="BH204" i="10"/>
  <c r="BG204" i="10"/>
  <c r="BE204" i="10"/>
  <c r="T204" i="10"/>
  <c r="R204" i="10"/>
  <c r="P204" i="10"/>
  <c r="BI203" i="10"/>
  <c r="BH203" i="10"/>
  <c r="BG203" i="10"/>
  <c r="BE203" i="10"/>
  <c r="T203" i="10"/>
  <c r="R203" i="10"/>
  <c r="P203" i="10"/>
  <c r="BI202" i="10"/>
  <c r="BH202" i="10"/>
  <c r="BG202" i="10"/>
  <c r="BE202" i="10"/>
  <c r="T202" i="10"/>
  <c r="R202" i="10"/>
  <c r="P202" i="10"/>
  <c r="BI201" i="10"/>
  <c r="BH201" i="10"/>
  <c r="BG201" i="10"/>
  <c r="BE201" i="10"/>
  <c r="T201" i="10"/>
  <c r="R201" i="10"/>
  <c r="P201" i="10"/>
  <c r="BI200" i="10"/>
  <c r="BH200" i="10"/>
  <c r="BG200" i="10"/>
  <c r="BE200" i="10"/>
  <c r="T200" i="10"/>
  <c r="R200" i="10"/>
  <c r="P200" i="10"/>
  <c r="BI199" i="10"/>
  <c r="BH199" i="10"/>
  <c r="BG199" i="10"/>
  <c r="BE199" i="10"/>
  <c r="T199" i="10"/>
  <c r="R199" i="10"/>
  <c r="P199" i="10"/>
  <c r="BI198" i="10"/>
  <c r="BH198" i="10"/>
  <c r="BG198" i="10"/>
  <c r="BE198" i="10"/>
  <c r="T198" i="10"/>
  <c r="R198" i="10"/>
  <c r="P198" i="10"/>
  <c r="BI197" i="10"/>
  <c r="BH197" i="10"/>
  <c r="BG197" i="10"/>
  <c r="BE197" i="10"/>
  <c r="T197" i="10"/>
  <c r="R197" i="10"/>
  <c r="P197" i="10"/>
  <c r="BI196" i="10"/>
  <c r="BH196" i="10"/>
  <c r="BG196" i="10"/>
  <c r="BE196" i="10"/>
  <c r="T196" i="10"/>
  <c r="R196" i="10"/>
  <c r="P196" i="10"/>
  <c r="BI195" i="10"/>
  <c r="BH195" i="10"/>
  <c r="BG195" i="10"/>
  <c r="BE195" i="10"/>
  <c r="T195" i="10"/>
  <c r="R195" i="10"/>
  <c r="P195" i="10"/>
  <c r="BI194" i="10"/>
  <c r="BH194" i="10"/>
  <c r="BG194" i="10"/>
  <c r="BE194" i="10"/>
  <c r="T194" i="10"/>
  <c r="R194" i="10"/>
  <c r="P194" i="10"/>
  <c r="BI193" i="10"/>
  <c r="BH193" i="10"/>
  <c r="BG193" i="10"/>
  <c r="BE193" i="10"/>
  <c r="T193" i="10"/>
  <c r="R193" i="10"/>
  <c r="P193" i="10"/>
  <c r="BI192" i="10"/>
  <c r="BH192" i="10"/>
  <c r="BG192" i="10"/>
  <c r="BE192" i="10"/>
  <c r="T192" i="10"/>
  <c r="R192" i="10"/>
  <c r="P192" i="10"/>
  <c r="BI191" i="10"/>
  <c r="BH191" i="10"/>
  <c r="BG191" i="10"/>
  <c r="BE191" i="10"/>
  <c r="T191" i="10"/>
  <c r="R191" i="10"/>
  <c r="P191" i="10"/>
  <c r="BI190" i="10"/>
  <c r="BH190" i="10"/>
  <c r="BG190" i="10"/>
  <c r="BE190" i="10"/>
  <c r="T190" i="10"/>
  <c r="R190" i="10"/>
  <c r="P190" i="10"/>
  <c r="BI189" i="10"/>
  <c r="BH189" i="10"/>
  <c r="BG189" i="10"/>
  <c r="BE189" i="10"/>
  <c r="T189" i="10"/>
  <c r="R189" i="10"/>
  <c r="P189" i="10"/>
  <c r="BI188" i="10"/>
  <c r="BH188" i="10"/>
  <c r="BG188" i="10"/>
  <c r="BE188" i="10"/>
  <c r="T188" i="10"/>
  <c r="R188" i="10"/>
  <c r="P188" i="10"/>
  <c r="BI187" i="10"/>
  <c r="BH187" i="10"/>
  <c r="BG187" i="10"/>
  <c r="BE187" i="10"/>
  <c r="T187" i="10"/>
  <c r="R187" i="10"/>
  <c r="P187" i="10"/>
  <c r="BI186" i="10"/>
  <c r="BH186" i="10"/>
  <c r="BG186" i="10"/>
  <c r="BE186" i="10"/>
  <c r="T186" i="10"/>
  <c r="R186" i="10"/>
  <c r="P186" i="10"/>
  <c r="BI185" i="10"/>
  <c r="BH185" i="10"/>
  <c r="BG185" i="10"/>
  <c r="BE185" i="10"/>
  <c r="T185" i="10"/>
  <c r="R185" i="10"/>
  <c r="P185" i="10"/>
  <c r="BI184" i="10"/>
  <c r="BH184" i="10"/>
  <c r="BG184" i="10"/>
  <c r="BE184" i="10"/>
  <c r="T184" i="10"/>
  <c r="R184" i="10"/>
  <c r="P184" i="10"/>
  <c r="BI183" i="10"/>
  <c r="BH183" i="10"/>
  <c r="BG183" i="10"/>
  <c r="BE183" i="10"/>
  <c r="T183" i="10"/>
  <c r="R183" i="10"/>
  <c r="P183" i="10"/>
  <c r="BI182" i="10"/>
  <c r="BH182" i="10"/>
  <c r="BG182" i="10"/>
  <c r="BE182" i="10"/>
  <c r="T182" i="10"/>
  <c r="R182" i="10"/>
  <c r="P182" i="10"/>
  <c r="BI181" i="10"/>
  <c r="BH181" i="10"/>
  <c r="BG181" i="10"/>
  <c r="BE181" i="10"/>
  <c r="T181" i="10"/>
  <c r="R181" i="10"/>
  <c r="P181" i="10"/>
  <c r="BI180" i="10"/>
  <c r="BH180" i="10"/>
  <c r="BG180" i="10"/>
  <c r="BE180" i="10"/>
  <c r="T180" i="10"/>
  <c r="R180" i="10"/>
  <c r="P180" i="10"/>
  <c r="BI179" i="10"/>
  <c r="BH179" i="10"/>
  <c r="BG179" i="10"/>
  <c r="BE179" i="10"/>
  <c r="T179" i="10"/>
  <c r="R179" i="10"/>
  <c r="P179" i="10"/>
  <c r="BI178" i="10"/>
  <c r="BH178" i="10"/>
  <c r="BG178" i="10"/>
  <c r="BE178" i="10"/>
  <c r="T178" i="10"/>
  <c r="R178" i="10"/>
  <c r="P178" i="10"/>
  <c r="BI177" i="10"/>
  <c r="BH177" i="10"/>
  <c r="BG177" i="10"/>
  <c r="BE177" i="10"/>
  <c r="T177" i="10"/>
  <c r="R177" i="10"/>
  <c r="P177" i="10"/>
  <c r="BI176" i="10"/>
  <c r="BH176" i="10"/>
  <c r="BG176" i="10"/>
  <c r="BE176" i="10"/>
  <c r="T176" i="10"/>
  <c r="R176" i="10"/>
  <c r="P176" i="10"/>
  <c r="BI175" i="10"/>
  <c r="BH175" i="10"/>
  <c r="BG175" i="10"/>
  <c r="BE175" i="10"/>
  <c r="T175" i="10"/>
  <c r="R175" i="10"/>
  <c r="P175" i="10"/>
  <c r="BI174" i="10"/>
  <c r="BH174" i="10"/>
  <c r="BG174" i="10"/>
  <c r="BE174" i="10"/>
  <c r="T174" i="10"/>
  <c r="R174" i="10"/>
  <c r="P174" i="10"/>
  <c r="BI173" i="10"/>
  <c r="BH173" i="10"/>
  <c r="BG173" i="10"/>
  <c r="BE173" i="10"/>
  <c r="T173" i="10"/>
  <c r="R173" i="10"/>
  <c r="P173" i="10"/>
  <c r="BI172" i="10"/>
  <c r="BH172" i="10"/>
  <c r="BG172" i="10"/>
  <c r="BE172" i="10"/>
  <c r="T172" i="10"/>
  <c r="R172" i="10"/>
  <c r="P172" i="10"/>
  <c r="BI171" i="10"/>
  <c r="BH171" i="10"/>
  <c r="BG171" i="10"/>
  <c r="BE171" i="10"/>
  <c r="T171" i="10"/>
  <c r="R171" i="10"/>
  <c r="P171" i="10"/>
  <c r="BI170" i="10"/>
  <c r="BH170" i="10"/>
  <c r="BG170" i="10"/>
  <c r="BE170" i="10"/>
  <c r="T170" i="10"/>
  <c r="R170" i="10"/>
  <c r="P170" i="10"/>
  <c r="BI169" i="10"/>
  <c r="BH169" i="10"/>
  <c r="BG169" i="10"/>
  <c r="BE169" i="10"/>
  <c r="T169" i="10"/>
  <c r="R169" i="10"/>
  <c r="P169" i="10"/>
  <c r="BI168" i="10"/>
  <c r="BH168" i="10"/>
  <c r="BG168" i="10"/>
  <c r="BE168" i="10"/>
  <c r="T168" i="10"/>
  <c r="R168" i="10"/>
  <c r="P168" i="10"/>
  <c r="BI166" i="10"/>
  <c r="BH166" i="10"/>
  <c r="BG166" i="10"/>
  <c r="BE166" i="10"/>
  <c r="T166" i="10"/>
  <c r="R166" i="10"/>
  <c r="P166" i="10"/>
  <c r="BI165" i="10"/>
  <c r="BH165" i="10"/>
  <c r="BG165" i="10"/>
  <c r="BE165" i="10"/>
  <c r="T165" i="10"/>
  <c r="R165" i="10"/>
  <c r="P165" i="10"/>
  <c r="BI164" i="10"/>
  <c r="BH164" i="10"/>
  <c r="BG164" i="10"/>
  <c r="BE164" i="10"/>
  <c r="T164" i="10"/>
  <c r="R164" i="10"/>
  <c r="P164" i="10"/>
  <c r="BI163" i="10"/>
  <c r="BH163" i="10"/>
  <c r="BG163" i="10"/>
  <c r="BE163" i="10"/>
  <c r="T163" i="10"/>
  <c r="R163" i="10"/>
  <c r="P163" i="10"/>
  <c r="BI162" i="10"/>
  <c r="BH162" i="10"/>
  <c r="BG162" i="10"/>
  <c r="BE162" i="10"/>
  <c r="T162" i="10"/>
  <c r="R162" i="10"/>
  <c r="P162" i="10"/>
  <c r="BI161" i="10"/>
  <c r="BH161" i="10"/>
  <c r="BG161" i="10"/>
  <c r="BE161" i="10"/>
  <c r="T161" i="10"/>
  <c r="R161" i="10"/>
  <c r="P161" i="10"/>
  <c r="BI160" i="10"/>
  <c r="BH160" i="10"/>
  <c r="BG160" i="10"/>
  <c r="BE160" i="10"/>
  <c r="T160" i="10"/>
  <c r="R160" i="10"/>
  <c r="P160" i="10"/>
  <c r="BI159" i="10"/>
  <c r="BH159" i="10"/>
  <c r="BG159" i="10"/>
  <c r="BE159" i="10"/>
  <c r="T159" i="10"/>
  <c r="R159" i="10"/>
  <c r="P159" i="10"/>
  <c r="BI158" i="10"/>
  <c r="BH158" i="10"/>
  <c r="BG158" i="10"/>
  <c r="BE158" i="10"/>
  <c r="T158" i="10"/>
  <c r="R158" i="10"/>
  <c r="P158" i="10"/>
  <c r="BI157" i="10"/>
  <c r="BH157" i="10"/>
  <c r="BG157" i="10"/>
  <c r="BE157" i="10"/>
  <c r="T157" i="10"/>
  <c r="R157" i="10"/>
  <c r="P157" i="10"/>
  <c r="BI155" i="10"/>
  <c r="BH155" i="10"/>
  <c r="BG155" i="10"/>
  <c r="BE155" i="10"/>
  <c r="T155" i="10"/>
  <c r="R155" i="10"/>
  <c r="P155" i="10"/>
  <c r="BI154" i="10"/>
  <c r="BH154" i="10"/>
  <c r="BG154" i="10"/>
  <c r="BE154" i="10"/>
  <c r="T154" i="10"/>
  <c r="R154" i="10"/>
  <c r="P154" i="10"/>
  <c r="BI153" i="10"/>
  <c r="BH153" i="10"/>
  <c r="BG153" i="10"/>
  <c r="BE153" i="10"/>
  <c r="T153" i="10"/>
  <c r="R153" i="10"/>
  <c r="P153" i="10"/>
  <c r="BI152" i="10"/>
  <c r="BH152" i="10"/>
  <c r="BG152" i="10"/>
  <c r="BE152" i="10"/>
  <c r="T152" i="10"/>
  <c r="R152" i="10"/>
  <c r="P152" i="10"/>
  <c r="BI151" i="10"/>
  <c r="BH151" i="10"/>
  <c r="BG151" i="10"/>
  <c r="BE151" i="10"/>
  <c r="T151" i="10"/>
  <c r="R151" i="10"/>
  <c r="P151" i="10"/>
  <c r="BI150" i="10"/>
  <c r="BH150" i="10"/>
  <c r="BG150" i="10"/>
  <c r="BE150" i="10"/>
  <c r="T150" i="10"/>
  <c r="R150" i="10"/>
  <c r="P150" i="10"/>
  <c r="BI149" i="10"/>
  <c r="BH149" i="10"/>
  <c r="BG149" i="10"/>
  <c r="BE149" i="10"/>
  <c r="T149" i="10"/>
  <c r="R149" i="10"/>
  <c r="P149" i="10"/>
  <c r="BI148" i="10"/>
  <c r="BH148" i="10"/>
  <c r="BG148" i="10"/>
  <c r="BE148" i="10"/>
  <c r="T148" i="10"/>
  <c r="R148" i="10"/>
  <c r="P148" i="10"/>
  <c r="BI147" i="10"/>
  <c r="BH147" i="10"/>
  <c r="BG147" i="10"/>
  <c r="BE147" i="10"/>
  <c r="T147" i="10"/>
  <c r="R147" i="10"/>
  <c r="P147" i="10"/>
  <c r="BI146" i="10"/>
  <c r="BH146" i="10"/>
  <c r="BG146" i="10"/>
  <c r="BE146" i="10"/>
  <c r="T146" i="10"/>
  <c r="R146" i="10"/>
  <c r="P146" i="10"/>
  <c r="BI145" i="10"/>
  <c r="BH145" i="10"/>
  <c r="BG145" i="10"/>
  <c r="BE145" i="10"/>
  <c r="T145" i="10"/>
  <c r="R145" i="10"/>
  <c r="P145" i="10"/>
  <c r="BI144" i="10"/>
  <c r="BH144" i="10"/>
  <c r="BG144" i="10"/>
  <c r="BE144" i="10"/>
  <c r="T144" i="10"/>
  <c r="R144" i="10"/>
  <c r="P144" i="10"/>
  <c r="BI143" i="10"/>
  <c r="BH143" i="10"/>
  <c r="BG143" i="10"/>
  <c r="BE143" i="10"/>
  <c r="T143" i="10"/>
  <c r="R143" i="10"/>
  <c r="P143" i="10"/>
  <c r="BI140" i="10"/>
  <c r="BH140" i="10"/>
  <c r="BG140" i="10"/>
  <c r="BE140" i="10"/>
  <c r="T140" i="10"/>
  <c r="R140" i="10"/>
  <c r="P140" i="10"/>
  <c r="BI139" i="10"/>
  <c r="BH139" i="10"/>
  <c r="BG139" i="10"/>
  <c r="BE139" i="10"/>
  <c r="T139" i="10"/>
  <c r="R139" i="10"/>
  <c r="P139" i="10"/>
  <c r="BI138" i="10"/>
  <c r="BH138" i="10"/>
  <c r="BG138" i="10"/>
  <c r="BE138" i="10"/>
  <c r="T138" i="10"/>
  <c r="R138" i="10"/>
  <c r="P138" i="10"/>
  <c r="BI137" i="10"/>
  <c r="BH137" i="10"/>
  <c r="BG137" i="10"/>
  <c r="BE137" i="10"/>
  <c r="T137" i="10"/>
  <c r="R137" i="10"/>
  <c r="P137" i="10"/>
  <c r="BI136" i="10"/>
  <c r="BH136" i="10"/>
  <c r="BG136" i="10"/>
  <c r="BE136" i="10"/>
  <c r="T136" i="10"/>
  <c r="R136" i="10"/>
  <c r="P136" i="10"/>
  <c r="BI135" i="10"/>
  <c r="BH135" i="10"/>
  <c r="BG135" i="10"/>
  <c r="BE135" i="10"/>
  <c r="T135" i="10"/>
  <c r="R135" i="10"/>
  <c r="P135" i="10"/>
  <c r="J100" i="10"/>
  <c r="F128" i="10"/>
  <c r="F127" i="10"/>
  <c r="F125" i="10"/>
  <c r="E123" i="10"/>
  <c r="F94" i="10"/>
  <c r="F93" i="10"/>
  <c r="F91" i="10"/>
  <c r="E89" i="10"/>
  <c r="J26" i="10"/>
  <c r="E26" i="10"/>
  <c r="J128" i="10"/>
  <c r="J25" i="10"/>
  <c r="J23" i="10"/>
  <c r="E23" i="10"/>
  <c r="J127" i="10"/>
  <c r="J22" i="10"/>
  <c r="J14" i="10"/>
  <c r="E7" i="10"/>
  <c r="E119" i="10" s="1"/>
  <c r="J37" i="9"/>
  <c r="J36" i="9"/>
  <c r="AY104" i="1"/>
  <c r="J35" i="9"/>
  <c r="AX104" i="1"/>
  <c r="BI119" i="9"/>
  <c r="BH119" i="9"/>
  <c r="BG119" i="9"/>
  <c r="BE119" i="9"/>
  <c r="T119" i="9"/>
  <c r="T118" i="9"/>
  <c r="T117" i="9" s="1"/>
  <c r="R119" i="9"/>
  <c r="R118" i="9" s="1"/>
  <c r="R117" i="9" s="1"/>
  <c r="P119" i="9"/>
  <c r="P118" i="9"/>
  <c r="P117" i="9" s="1"/>
  <c r="AU104" i="1" s="1"/>
  <c r="F114" i="9"/>
  <c r="F113" i="9"/>
  <c r="F111" i="9"/>
  <c r="E109" i="9"/>
  <c r="F92" i="9"/>
  <c r="F91" i="9"/>
  <c r="F89" i="9"/>
  <c r="E87" i="9"/>
  <c r="J24" i="9"/>
  <c r="E24" i="9"/>
  <c r="J114" i="9" s="1"/>
  <c r="J23" i="9"/>
  <c r="J21" i="9"/>
  <c r="E21" i="9"/>
  <c r="J91" i="9" s="1"/>
  <c r="J20" i="9"/>
  <c r="J12" i="9"/>
  <c r="E7" i="9"/>
  <c r="E85" i="9"/>
  <c r="J37" i="8"/>
  <c r="J36" i="8"/>
  <c r="AY102" i="1" s="1"/>
  <c r="J35" i="8"/>
  <c r="AX102" i="1" s="1"/>
  <c r="BI124" i="8"/>
  <c r="BH124" i="8"/>
  <c r="BG124" i="8"/>
  <c r="BE124" i="8"/>
  <c r="T124" i="8"/>
  <c r="R124" i="8"/>
  <c r="P124" i="8"/>
  <c r="BI123" i="8"/>
  <c r="BH123" i="8"/>
  <c r="BG123" i="8"/>
  <c r="BE123" i="8"/>
  <c r="T123" i="8"/>
  <c r="R123" i="8"/>
  <c r="P123" i="8"/>
  <c r="BI122" i="8"/>
  <c r="BH122" i="8"/>
  <c r="BG122" i="8"/>
  <c r="BE122" i="8"/>
  <c r="T122" i="8"/>
  <c r="R122" i="8"/>
  <c r="P122" i="8"/>
  <c r="BI121" i="8"/>
  <c r="BH121" i="8"/>
  <c r="BG121" i="8"/>
  <c r="BE121" i="8"/>
  <c r="T121" i="8"/>
  <c r="R121" i="8"/>
  <c r="P121" i="8"/>
  <c r="BI120" i="8"/>
  <c r="BH120" i="8"/>
  <c r="BG120" i="8"/>
  <c r="BE120" i="8"/>
  <c r="T120" i="8"/>
  <c r="R120" i="8"/>
  <c r="P120" i="8"/>
  <c r="BI119" i="8"/>
  <c r="BH119" i="8"/>
  <c r="BG119" i="8"/>
  <c r="BE119" i="8"/>
  <c r="T119" i="8"/>
  <c r="R119" i="8"/>
  <c r="P119" i="8"/>
  <c r="F114" i="8"/>
  <c r="F113" i="8"/>
  <c r="F111" i="8"/>
  <c r="E109" i="8"/>
  <c r="F92" i="8"/>
  <c r="F91" i="8"/>
  <c r="F89" i="8"/>
  <c r="E87" i="8"/>
  <c r="J24" i="8"/>
  <c r="E24" i="8"/>
  <c r="J92" i="8"/>
  <c r="J23" i="8"/>
  <c r="J21" i="8"/>
  <c r="E21" i="8"/>
  <c r="J113" i="8"/>
  <c r="J20" i="8"/>
  <c r="J12" i="8"/>
  <c r="E7" i="8"/>
  <c r="E85" i="8" s="1"/>
  <c r="J39" i="7"/>
  <c r="J38" i="7"/>
  <c r="AY101" i="1"/>
  <c r="J37" i="7"/>
  <c r="AX101" i="1"/>
  <c r="BI189" i="7"/>
  <c r="BH189" i="7"/>
  <c r="BG189" i="7"/>
  <c r="BE189" i="7"/>
  <c r="T189" i="7"/>
  <c r="R189" i="7"/>
  <c r="P189" i="7"/>
  <c r="BI188" i="7"/>
  <c r="BH188" i="7"/>
  <c r="BG188" i="7"/>
  <c r="BE188" i="7"/>
  <c r="T188" i="7"/>
  <c r="R188" i="7"/>
  <c r="P188" i="7"/>
  <c r="BI187" i="7"/>
  <c r="BH187" i="7"/>
  <c r="BG187" i="7"/>
  <c r="BE187" i="7"/>
  <c r="T187" i="7"/>
  <c r="R187" i="7"/>
  <c r="P187" i="7"/>
  <c r="BI186" i="7"/>
  <c r="BH186" i="7"/>
  <c r="BG186" i="7"/>
  <c r="BE186" i="7"/>
  <c r="T186" i="7"/>
  <c r="R186" i="7"/>
  <c r="P186" i="7"/>
  <c r="BI185" i="7"/>
  <c r="BH185" i="7"/>
  <c r="BG185" i="7"/>
  <c r="BE185" i="7"/>
  <c r="T185" i="7"/>
  <c r="R185" i="7"/>
  <c r="P185" i="7"/>
  <c r="BI183" i="7"/>
  <c r="BH183" i="7"/>
  <c r="BG183" i="7"/>
  <c r="BE183" i="7"/>
  <c r="T183" i="7"/>
  <c r="R183" i="7"/>
  <c r="P183" i="7"/>
  <c r="BI182" i="7"/>
  <c r="BH182" i="7"/>
  <c r="BG182" i="7"/>
  <c r="BE182" i="7"/>
  <c r="T182" i="7"/>
  <c r="R182" i="7"/>
  <c r="P182" i="7"/>
  <c r="BI180" i="7"/>
  <c r="BH180" i="7"/>
  <c r="BG180" i="7"/>
  <c r="BE180" i="7"/>
  <c r="T180" i="7"/>
  <c r="R180" i="7"/>
  <c r="P180" i="7"/>
  <c r="BI179" i="7"/>
  <c r="BH179" i="7"/>
  <c r="BG179" i="7"/>
  <c r="BE179" i="7"/>
  <c r="T179" i="7"/>
  <c r="R179" i="7"/>
  <c r="P179" i="7"/>
  <c r="BI178" i="7"/>
  <c r="BH178" i="7"/>
  <c r="BG178" i="7"/>
  <c r="BE178" i="7"/>
  <c r="T178" i="7"/>
  <c r="R178" i="7"/>
  <c r="P178" i="7"/>
  <c r="BI177" i="7"/>
  <c r="BH177" i="7"/>
  <c r="BG177" i="7"/>
  <c r="BE177" i="7"/>
  <c r="T177" i="7"/>
  <c r="R177" i="7"/>
  <c r="P177" i="7"/>
  <c r="BI176" i="7"/>
  <c r="BH176" i="7"/>
  <c r="BG176" i="7"/>
  <c r="BE176" i="7"/>
  <c r="T176" i="7"/>
  <c r="R176" i="7"/>
  <c r="P176" i="7"/>
  <c r="BI175" i="7"/>
  <c r="BH175" i="7"/>
  <c r="BG175" i="7"/>
  <c r="BE175" i="7"/>
  <c r="T175" i="7"/>
  <c r="R175" i="7"/>
  <c r="P175" i="7"/>
  <c r="BI174" i="7"/>
  <c r="BH174" i="7"/>
  <c r="BG174" i="7"/>
  <c r="BE174" i="7"/>
  <c r="T174" i="7"/>
  <c r="R174" i="7"/>
  <c r="P174" i="7"/>
  <c r="BI173" i="7"/>
  <c r="BH173" i="7"/>
  <c r="BG173" i="7"/>
  <c r="BE173" i="7"/>
  <c r="T173" i="7"/>
  <c r="R173" i="7"/>
  <c r="P173" i="7"/>
  <c r="BI172" i="7"/>
  <c r="BH172" i="7"/>
  <c r="BG172" i="7"/>
  <c r="BE172" i="7"/>
  <c r="T172" i="7"/>
  <c r="R172" i="7"/>
  <c r="P172" i="7"/>
  <c r="BI171" i="7"/>
  <c r="BH171" i="7"/>
  <c r="BG171" i="7"/>
  <c r="BE171" i="7"/>
  <c r="T171" i="7"/>
  <c r="R171" i="7"/>
  <c r="P171" i="7"/>
  <c r="BI170" i="7"/>
  <c r="BH170" i="7"/>
  <c r="BG170" i="7"/>
  <c r="BE170" i="7"/>
  <c r="T170" i="7"/>
  <c r="R170" i="7"/>
  <c r="P170" i="7"/>
  <c r="BI169" i="7"/>
  <c r="BH169" i="7"/>
  <c r="BG169" i="7"/>
  <c r="BE169" i="7"/>
  <c r="T169" i="7"/>
  <c r="R169" i="7"/>
  <c r="P169" i="7"/>
  <c r="BI168" i="7"/>
  <c r="BH168" i="7"/>
  <c r="BG168" i="7"/>
  <c r="BE168" i="7"/>
  <c r="T168" i="7"/>
  <c r="R168" i="7"/>
  <c r="P168" i="7"/>
  <c r="BI167" i="7"/>
  <c r="BH167" i="7"/>
  <c r="BG167" i="7"/>
  <c r="BE167" i="7"/>
  <c r="T167" i="7"/>
  <c r="R167" i="7"/>
  <c r="P167" i="7"/>
  <c r="BI166" i="7"/>
  <c r="BH166" i="7"/>
  <c r="BG166" i="7"/>
  <c r="BE166" i="7"/>
  <c r="T166" i="7"/>
  <c r="R166" i="7"/>
  <c r="P166" i="7"/>
  <c r="BI165" i="7"/>
  <c r="BH165" i="7"/>
  <c r="BG165" i="7"/>
  <c r="BE165" i="7"/>
  <c r="T165" i="7"/>
  <c r="R165" i="7"/>
  <c r="P165" i="7"/>
  <c r="BI164" i="7"/>
  <c r="BH164" i="7"/>
  <c r="BG164" i="7"/>
  <c r="BE164" i="7"/>
  <c r="T164" i="7"/>
  <c r="R164" i="7"/>
  <c r="P164" i="7"/>
  <c r="BI162" i="7"/>
  <c r="BH162" i="7"/>
  <c r="BG162" i="7"/>
  <c r="BE162" i="7"/>
  <c r="T162" i="7"/>
  <c r="R162" i="7"/>
  <c r="P162" i="7"/>
  <c r="BI161" i="7"/>
  <c r="BH161" i="7"/>
  <c r="BG161" i="7"/>
  <c r="BE161" i="7"/>
  <c r="T161" i="7"/>
  <c r="R161" i="7"/>
  <c r="P161" i="7"/>
  <c r="BI160" i="7"/>
  <c r="BH160" i="7"/>
  <c r="BG160" i="7"/>
  <c r="BE160" i="7"/>
  <c r="T160" i="7"/>
  <c r="R160" i="7"/>
  <c r="P160" i="7"/>
  <c r="BI158" i="7"/>
  <c r="BH158" i="7"/>
  <c r="BG158" i="7"/>
  <c r="BE158" i="7"/>
  <c r="T158" i="7"/>
  <c r="R158" i="7"/>
  <c r="P158" i="7"/>
  <c r="BI157" i="7"/>
  <c r="BH157" i="7"/>
  <c r="BG157" i="7"/>
  <c r="BE157" i="7"/>
  <c r="T157" i="7"/>
  <c r="R157" i="7"/>
  <c r="P157" i="7"/>
  <c r="BI156" i="7"/>
  <c r="BH156" i="7"/>
  <c r="BG156" i="7"/>
  <c r="BE156" i="7"/>
  <c r="T156" i="7"/>
  <c r="R156" i="7"/>
  <c r="P156" i="7"/>
  <c r="BI155" i="7"/>
  <c r="BH155" i="7"/>
  <c r="BG155" i="7"/>
  <c r="BE155" i="7"/>
  <c r="T155" i="7"/>
  <c r="R155" i="7"/>
  <c r="P155" i="7"/>
  <c r="BI154" i="7"/>
  <c r="BH154" i="7"/>
  <c r="BG154" i="7"/>
  <c r="BE154" i="7"/>
  <c r="T154" i="7"/>
  <c r="R154" i="7"/>
  <c r="P154" i="7"/>
  <c r="BI153" i="7"/>
  <c r="BH153" i="7"/>
  <c r="BG153" i="7"/>
  <c r="BE153" i="7"/>
  <c r="T153" i="7"/>
  <c r="R153" i="7"/>
  <c r="P153" i="7"/>
  <c r="BI152" i="7"/>
  <c r="BH152" i="7"/>
  <c r="BG152" i="7"/>
  <c r="BE152" i="7"/>
  <c r="T152" i="7"/>
  <c r="R152" i="7"/>
  <c r="P152" i="7"/>
  <c r="BI151" i="7"/>
  <c r="BH151" i="7"/>
  <c r="BG151" i="7"/>
  <c r="BE151" i="7"/>
  <c r="T151" i="7"/>
  <c r="R151" i="7"/>
  <c r="P151" i="7"/>
  <c r="BI150" i="7"/>
  <c r="BH150" i="7"/>
  <c r="BG150" i="7"/>
  <c r="BE150" i="7"/>
  <c r="T150" i="7"/>
  <c r="R150" i="7"/>
  <c r="P150" i="7"/>
  <c r="BI148" i="7"/>
  <c r="BH148" i="7"/>
  <c r="BG148" i="7"/>
  <c r="BE148" i="7"/>
  <c r="T148" i="7"/>
  <c r="R148" i="7"/>
  <c r="P148" i="7"/>
  <c r="BI147" i="7"/>
  <c r="BH147" i="7"/>
  <c r="BG147" i="7"/>
  <c r="BE147" i="7"/>
  <c r="T147" i="7"/>
  <c r="R147" i="7"/>
  <c r="P147" i="7"/>
  <c r="BI146" i="7"/>
  <c r="BH146" i="7"/>
  <c r="BG146" i="7"/>
  <c r="BE146" i="7"/>
  <c r="T146" i="7"/>
  <c r="R146" i="7"/>
  <c r="P146" i="7"/>
  <c r="BI145" i="7"/>
  <c r="BH145" i="7"/>
  <c r="BG145" i="7"/>
  <c r="BE145" i="7"/>
  <c r="T145" i="7"/>
  <c r="R145" i="7"/>
  <c r="P145" i="7"/>
  <c r="BI144" i="7"/>
  <c r="BH144" i="7"/>
  <c r="BG144" i="7"/>
  <c r="BE144" i="7"/>
  <c r="T144" i="7"/>
  <c r="R144" i="7"/>
  <c r="P144" i="7"/>
  <c r="BI143" i="7"/>
  <c r="BH143" i="7"/>
  <c r="BG143" i="7"/>
  <c r="BE143" i="7"/>
  <c r="T143" i="7"/>
  <c r="R143" i="7"/>
  <c r="P143" i="7"/>
  <c r="BI142" i="7"/>
  <c r="BH142" i="7"/>
  <c r="BG142" i="7"/>
  <c r="BE142" i="7"/>
  <c r="T142" i="7"/>
  <c r="R142" i="7"/>
  <c r="P142" i="7"/>
  <c r="BI141" i="7"/>
  <c r="BH141" i="7"/>
  <c r="BG141" i="7"/>
  <c r="BE141" i="7"/>
  <c r="T141" i="7"/>
  <c r="R141" i="7"/>
  <c r="P141" i="7"/>
  <c r="BI140" i="7"/>
  <c r="BH140" i="7"/>
  <c r="BG140" i="7"/>
  <c r="BE140" i="7"/>
  <c r="T140" i="7"/>
  <c r="R140" i="7"/>
  <c r="P140" i="7"/>
  <c r="BI139" i="7"/>
  <c r="BH139" i="7"/>
  <c r="BG139" i="7"/>
  <c r="BE139" i="7"/>
  <c r="T139" i="7"/>
  <c r="R139" i="7"/>
  <c r="P139" i="7"/>
  <c r="BI138" i="7"/>
  <c r="BH138" i="7"/>
  <c r="BG138" i="7"/>
  <c r="BE138" i="7"/>
  <c r="T138" i="7"/>
  <c r="R138" i="7"/>
  <c r="P138" i="7"/>
  <c r="BI137" i="7"/>
  <c r="BH137" i="7"/>
  <c r="BG137" i="7"/>
  <c r="BE137" i="7"/>
  <c r="T137" i="7"/>
  <c r="R137" i="7"/>
  <c r="P137" i="7"/>
  <c r="BI135" i="7"/>
  <c r="BH135" i="7"/>
  <c r="BG135" i="7"/>
  <c r="BE135" i="7"/>
  <c r="T135" i="7"/>
  <c r="R135" i="7"/>
  <c r="P135" i="7"/>
  <c r="BI134" i="7"/>
  <c r="BH134" i="7"/>
  <c r="BG134" i="7"/>
  <c r="BE134" i="7"/>
  <c r="T134" i="7"/>
  <c r="R134" i="7"/>
  <c r="P134" i="7"/>
  <c r="BI133" i="7"/>
  <c r="BH133" i="7"/>
  <c r="BG133" i="7"/>
  <c r="BE133" i="7"/>
  <c r="T133" i="7"/>
  <c r="R133" i="7"/>
  <c r="P133" i="7"/>
  <c r="BI132" i="7"/>
  <c r="BH132" i="7"/>
  <c r="BG132" i="7"/>
  <c r="BE132" i="7"/>
  <c r="T132" i="7"/>
  <c r="R132" i="7"/>
  <c r="P132" i="7"/>
  <c r="BI131" i="7"/>
  <c r="BH131" i="7"/>
  <c r="BG131" i="7"/>
  <c r="BE131" i="7"/>
  <c r="T131" i="7"/>
  <c r="R131" i="7"/>
  <c r="P131" i="7"/>
  <c r="BI130" i="7"/>
  <c r="BH130" i="7"/>
  <c r="BG130" i="7"/>
  <c r="BE130" i="7"/>
  <c r="T130" i="7"/>
  <c r="R130" i="7"/>
  <c r="P130" i="7"/>
  <c r="BI129" i="7"/>
  <c r="BH129" i="7"/>
  <c r="BG129" i="7"/>
  <c r="BE129" i="7"/>
  <c r="T129" i="7"/>
  <c r="R129" i="7"/>
  <c r="P129" i="7"/>
  <c r="F124" i="7"/>
  <c r="F123" i="7"/>
  <c r="F121" i="7"/>
  <c r="E119" i="7"/>
  <c r="F94" i="7"/>
  <c r="F93" i="7"/>
  <c r="F91" i="7"/>
  <c r="E89" i="7"/>
  <c r="J26" i="7"/>
  <c r="E26" i="7"/>
  <c r="J124" i="7"/>
  <c r="J25" i="7"/>
  <c r="J23" i="7"/>
  <c r="E23" i="7"/>
  <c r="J123" i="7"/>
  <c r="J22" i="7"/>
  <c r="J14" i="7"/>
  <c r="E7" i="7"/>
  <c r="E115" i="7" s="1"/>
  <c r="J37" i="6"/>
  <c r="J36" i="6"/>
  <c r="AY100" i="1"/>
  <c r="J35" i="6"/>
  <c r="AX100" i="1"/>
  <c r="BI119" i="6"/>
  <c r="BH119" i="6"/>
  <c r="BG119" i="6"/>
  <c r="BE119" i="6"/>
  <c r="T119" i="6"/>
  <c r="T118" i="6"/>
  <c r="T117" i="6" s="1"/>
  <c r="R119" i="6"/>
  <c r="R118" i="6" s="1"/>
  <c r="R117" i="6" s="1"/>
  <c r="P119" i="6"/>
  <c r="P118" i="6"/>
  <c r="P117" i="6" s="1"/>
  <c r="AU100" i="1" s="1"/>
  <c r="F114" i="6"/>
  <c r="F113" i="6"/>
  <c r="F111" i="6"/>
  <c r="E109" i="6"/>
  <c r="F92" i="6"/>
  <c r="F91" i="6"/>
  <c r="F89" i="6"/>
  <c r="E87" i="6"/>
  <c r="J24" i="6"/>
  <c r="E24" i="6"/>
  <c r="J92" i="6" s="1"/>
  <c r="J23" i="6"/>
  <c r="J21" i="6"/>
  <c r="E21" i="6"/>
  <c r="J91" i="6" s="1"/>
  <c r="J20" i="6"/>
  <c r="J12" i="6"/>
  <c r="J89" i="6" s="1"/>
  <c r="E7" i="6"/>
  <c r="E85" i="6"/>
  <c r="J37" i="5"/>
  <c r="J36" i="5"/>
  <c r="AY98" i="1" s="1"/>
  <c r="J35" i="5"/>
  <c r="AX98" i="1" s="1"/>
  <c r="BI320" i="5"/>
  <c r="BH320" i="5"/>
  <c r="BG320" i="5"/>
  <c r="BE320" i="5"/>
  <c r="T320" i="5"/>
  <c r="R320" i="5"/>
  <c r="P320" i="5"/>
  <c r="BI319" i="5"/>
  <c r="BH319" i="5"/>
  <c r="BG319" i="5"/>
  <c r="BE319" i="5"/>
  <c r="T319" i="5"/>
  <c r="R319" i="5"/>
  <c r="P319" i="5"/>
  <c r="BI303" i="5"/>
  <c r="BH303" i="5"/>
  <c r="BG303" i="5"/>
  <c r="BE303" i="5"/>
  <c r="T303" i="5"/>
  <c r="R303" i="5"/>
  <c r="P303" i="5"/>
  <c r="BI301" i="5"/>
  <c r="BH301" i="5"/>
  <c r="BG301" i="5"/>
  <c r="BE301" i="5"/>
  <c r="T301" i="5"/>
  <c r="R301" i="5"/>
  <c r="P301" i="5"/>
  <c r="BI295" i="5"/>
  <c r="BH295" i="5"/>
  <c r="BG295" i="5"/>
  <c r="BE295" i="5"/>
  <c r="T295" i="5"/>
  <c r="R295" i="5"/>
  <c r="P295" i="5"/>
  <c r="BI281" i="5"/>
  <c r="BH281" i="5"/>
  <c r="BG281" i="5"/>
  <c r="BE281" i="5"/>
  <c r="T281" i="5"/>
  <c r="R281" i="5"/>
  <c r="P281" i="5"/>
  <c r="BI269" i="5"/>
  <c r="BH269" i="5"/>
  <c r="BG269" i="5"/>
  <c r="BE269" i="5"/>
  <c r="T269" i="5"/>
  <c r="R269" i="5"/>
  <c r="P269" i="5"/>
  <c r="BI267" i="5"/>
  <c r="BH267" i="5"/>
  <c r="BG267" i="5"/>
  <c r="BE267" i="5"/>
  <c r="T267" i="5"/>
  <c r="R267" i="5"/>
  <c r="P267" i="5"/>
  <c r="BI263" i="5"/>
  <c r="BH263" i="5"/>
  <c r="BG263" i="5"/>
  <c r="BE263" i="5"/>
  <c r="T263" i="5"/>
  <c r="R263" i="5"/>
  <c r="P263" i="5"/>
  <c r="BI262" i="5"/>
  <c r="BH262" i="5"/>
  <c r="BG262" i="5"/>
  <c r="BE262" i="5"/>
  <c r="T262" i="5"/>
  <c r="R262" i="5"/>
  <c r="P262" i="5"/>
  <c r="BI261" i="5"/>
  <c r="BH261" i="5"/>
  <c r="BG261" i="5"/>
  <c r="BE261" i="5"/>
  <c r="T261" i="5"/>
  <c r="R261" i="5"/>
  <c r="P261" i="5"/>
  <c r="BI260" i="5"/>
  <c r="BH260" i="5"/>
  <c r="BG260" i="5"/>
  <c r="BE260" i="5"/>
  <c r="T260" i="5"/>
  <c r="R260" i="5"/>
  <c r="P260" i="5"/>
  <c r="BI259" i="5"/>
  <c r="BH259" i="5"/>
  <c r="BG259" i="5"/>
  <c r="BE259" i="5"/>
  <c r="T259" i="5"/>
  <c r="R259" i="5"/>
  <c r="P259" i="5"/>
  <c r="BI258" i="5"/>
  <c r="BH258" i="5"/>
  <c r="BG258" i="5"/>
  <c r="BE258" i="5"/>
  <c r="T258" i="5"/>
  <c r="R258" i="5"/>
  <c r="P258" i="5"/>
  <c r="BI257" i="5"/>
  <c r="BH257" i="5"/>
  <c r="BG257" i="5"/>
  <c r="BE257" i="5"/>
  <c r="T257" i="5"/>
  <c r="R257" i="5"/>
  <c r="P257" i="5"/>
  <c r="BI256" i="5"/>
  <c r="BH256" i="5"/>
  <c r="BG256" i="5"/>
  <c r="BE256" i="5"/>
  <c r="T256" i="5"/>
  <c r="R256" i="5"/>
  <c r="P256" i="5"/>
  <c r="BI254" i="5"/>
  <c r="BH254" i="5"/>
  <c r="BG254" i="5"/>
  <c r="BE254" i="5"/>
  <c r="T254" i="5"/>
  <c r="R254" i="5"/>
  <c r="P254" i="5"/>
  <c r="BI244" i="5"/>
  <c r="BH244" i="5"/>
  <c r="BG244" i="5"/>
  <c r="BE244" i="5"/>
  <c r="T244" i="5"/>
  <c r="R244" i="5"/>
  <c r="P244" i="5"/>
  <c r="BI243" i="5"/>
  <c r="BH243" i="5"/>
  <c r="BG243" i="5"/>
  <c r="BE243" i="5"/>
  <c r="T243" i="5"/>
  <c r="R243" i="5"/>
  <c r="P243" i="5"/>
  <c r="BI241" i="5"/>
  <c r="BH241" i="5"/>
  <c r="BG241" i="5"/>
  <c r="BE241" i="5"/>
  <c r="T241" i="5"/>
  <c r="R241" i="5"/>
  <c r="P241" i="5"/>
  <c r="BI240" i="5"/>
  <c r="BH240" i="5"/>
  <c r="BG240" i="5"/>
  <c r="BE240" i="5"/>
  <c r="T240" i="5"/>
  <c r="R240" i="5"/>
  <c r="P240" i="5"/>
  <c r="BI239" i="5"/>
  <c r="BH239" i="5"/>
  <c r="BG239" i="5"/>
  <c r="BE239" i="5"/>
  <c r="T239" i="5"/>
  <c r="R239" i="5"/>
  <c r="P239" i="5"/>
  <c r="BI236" i="5"/>
  <c r="BH236" i="5"/>
  <c r="BG236" i="5"/>
  <c r="BE236" i="5"/>
  <c r="T236" i="5"/>
  <c r="T235" i="5" s="1"/>
  <c r="R236" i="5"/>
  <c r="R235" i="5" s="1"/>
  <c r="P236" i="5"/>
  <c r="P235" i="5" s="1"/>
  <c r="BI232" i="5"/>
  <c r="BH232" i="5"/>
  <c r="BG232" i="5"/>
  <c r="BE232" i="5"/>
  <c r="T232" i="5"/>
  <c r="R232" i="5"/>
  <c r="P232" i="5"/>
  <c r="BI229" i="5"/>
  <c r="BH229" i="5"/>
  <c r="BG229" i="5"/>
  <c r="BE229" i="5"/>
  <c r="T229" i="5"/>
  <c r="R229" i="5"/>
  <c r="P229" i="5"/>
  <c r="BI226" i="5"/>
  <c r="BH226" i="5"/>
  <c r="BG226" i="5"/>
  <c r="BE226" i="5"/>
  <c r="T226" i="5"/>
  <c r="R226" i="5"/>
  <c r="P226" i="5"/>
  <c r="BI223" i="5"/>
  <c r="BH223" i="5"/>
  <c r="BG223" i="5"/>
  <c r="BE223" i="5"/>
  <c r="T223" i="5"/>
  <c r="R223" i="5"/>
  <c r="P223" i="5"/>
  <c r="BI222" i="5"/>
  <c r="BH222" i="5"/>
  <c r="BG222" i="5"/>
  <c r="BE222" i="5"/>
  <c r="T222" i="5"/>
  <c r="R222" i="5"/>
  <c r="P222" i="5"/>
  <c r="BI219" i="5"/>
  <c r="BH219" i="5"/>
  <c r="BG219" i="5"/>
  <c r="BE219" i="5"/>
  <c r="T219" i="5"/>
  <c r="R219" i="5"/>
  <c r="P219" i="5"/>
  <c r="BI218" i="5"/>
  <c r="BH218" i="5"/>
  <c r="BG218" i="5"/>
  <c r="BE218" i="5"/>
  <c r="T218" i="5"/>
  <c r="R218" i="5"/>
  <c r="P218" i="5"/>
  <c r="BI217" i="5"/>
  <c r="BH217" i="5"/>
  <c r="BG217" i="5"/>
  <c r="BE217" i="5"/>
  <c r="T217" i="5"/>
  <c r="R217" i="5"/>
  <c r="P217" i="5"/>
  <c r="BI216" i="5"/>
  <c r="BH216" i="5"/>
  <c r="BG216" i="5"/>
  <c r="BE216" i="5"/>
  <c r="T216" i="5"/>
  <c r="R216" i="5"/>
  <c r="P216" i="5"/>
  <c r="BI215" i="5"/>
  <c r="BH215" i="5"/>
  <c r="BG215" i="5"/>
  <c r="BE215" i="5"/>
  <c r="T215" i="5"/>
  <c r="R215" i="5"/>
  <c r="P215" i="5"/>
  <c r="BI205" i="5"/>
  <c r="BH205" i="5"/>
  <c r="BG205" i="5"/>
  <c r="BE205" i="5"/>
  <c r="T205" i="5"/>
  <c r="R205" i="5"/>
  <c r="P205" i="5"/>
  <c r="BI197" i="5"/>
  <c r="BH197" i="5"/>
  <c r="BG197" i="5"/>
  <c r="BE197" i="5"/>
  <c r="T197" i="5"/>
  <c r="R197" i="5"/>
  <c r="P197" i="5"/>
  <c r="BI189" i="5"/>
  <c r="BH189" i="5"/>
  <c r="BG189" i="5"/>
  <c r="BE189" i="5"/>
  <c r="T189" i="5"/>
  <c r="R189" i="5"/>
  <c r="P189" i="5"/>
  <c r="BI181" i="5"/>
  <c r="BH181" i="5"/>
  <c r="BG181" i="5"/>
  <c r="BE181" i="5"/>
  <c r="T181" i="5"/>
  <c r="R181" i="5"/>
  <c r="P181" i="5"/>
  <c r="BI171" i="5"/>
  <c r="BH171" i="5"/>
  <c r="BG171" i="5"/>
  <c r="BE171" i="5"/>
  <c r="T171" i="5"/>
  <c r="R171" i="5"/>
  <c r="P171" i="5"/>
  <c r="BI169" i="5"/>
  <c r="BH169" i="5"/>
  <c r="BG169" i="5"/>
  <c r="BE169" i="5"/>
  <c r="T169" i="5"/>
  <c r="R169" i="5"/>
  <c r="P169" i="5"/>
  <c r="BI168" i="5"/>
  <c r="BH168" i="5"/>
  <c r="BG168" i="5"/>
  <c r="BE168" i="5"/>
  <c r="T168" i="5"/>
  <c r="R168" i="5"/>
  <c r="P168" i="5"/>
  <c r="BI150" i="5"/>
  <c r="BH150" i="5"/>
  <c r="BG150" i="5"/>
  <c r="BE150" i="5"/>
  <c r="T150" i="5"/>
  <c r="R150" i="5"/>
  <c r="P150" i="5"/>
  <c r="BI149" i="5"/>
  <c r="BH149" i="5"/>
  <c r="BG149" i="5"/>
  <c r="BE149" i="5"/>
  <c r="T149" i="5"/>
  <c r="R149" i="5"/>
  <c r="P149" i="5"/>
  <c r="BI131" i="5"/>
  <c r="BH131" i="5"/>
  <c r="BG131" i="5"/>
  <c r="BE131" i="5"/>
  <c r="T131" i="5"/>
  <c r="R131" i="5"/>
  <c r="P131" i="5"/>
  <c r="BI130" i="5"/>
  <c r="BH130" i="5"/>
  <c r="BG130" i="5"/>
  <c r="BE130" i="5"/>
  <c r="T130" i="5"/>
  <c r="R130" i="5"/>
  <c r="P130" i="5"/>
  <c r="F124" i="5"/>
  <c r="F123" i="5"/>
  <c r="F121" i="5"/>
  <c r="E119" i="5"/>
  <c r="F92" i="5"/>
  <c r="F91" i="5"/>
  <c r="F89" i="5"/>
  <c r="E87" i="5"/>
  <c r="J24" i="5"/>
  <c r="E24" i="5"/>
  <c r="J92" i="5" s="1"/>
  <c r="J23" i="5"/>
  <c r="J21" i="5"/>
  <c r="E21" i="5"/>
  <c r="J123" i="5" s="1"/>
  <c r="J20" i="5"/>
  <c r="J12" i="5"/>
  <c r="E7" i="5"/>
  <c r="E117" i="5"/>
  <c r="J37" i="4"/>
  <c r="J36" i="4"/>
  <c r="AY97" i="1" s="1"/>
  <c r="J35" i="4"/>
  <c r="AX97" i="1" s="1"/>
  <c r="BI420" i="4"/>
  <c r="BH420" i="4"/>
  <c r="BG420" i="4"/>
  <c r="BE420" i="4"/>
  <c r="T420" i="4"/>
  <c r="R420" i="4"/>
  <c r="P420" i="4"/>
  <c r="BI419" i="4"/>
  <c r="BH419" i="4"/>
  <c r="BG419" i="4"/>
  <c r="BE419" i="4"/>
  <c r="T419" i="4"/>
  <c r="R419" i="4"/>
  <c r="P419" i="4"/>
  <c r="BI412" i="4"/>
  <c r="BH412" i="4"/>
  <c r="BG412" i="4"/>
  <c r="BE412" i="4"/>
  <c r="T412" i="4"/>
  <c r="R412" i="4"/>
  <c r="P412" i="4"/>
  <c r="BI406" i="4"/>
  <c r="BH406" i="4"/>
  <c r="BG406" i="4"/>
  <c r="BE406" i="4"/>
  <c r="T406" i="4"/>
  <c r="R406" i="4"/>
  <c r="P406" i="4"/>
  <c r="BI401" i="4"/>
  <c r="BH401" i="4"/>
  <c r="BG401" i="4"/>
  <c r="BE401" i="4"/>
  <c r="T401" i="4"/>
  <c r="R401" i="4"/>
  <c r="P401" i="4"/>
  <c r="BI399" i="4"/>
  <c r="BH399" i="4"/>
  <c r="BG399" i="4"/>
  <c r="BE399" i="4"/>
  <c r="T399" i="4"/>
  <c r="R399" i="4"/>
  <c r="P399" i="4"/>
  <c r="BI392" i="4"/>
  <c r="BH392" i="4"/>
  <c r="BG392" i="4"/>
  <c r="BE392" i="4"/>
  <c r="T392" i="4"/>
  <c r="R392" i="4"/>
  <c r="P392" i="4"/>
  <c r="BI384" i="4"/>
  <c r="BH384" i="4"/>
  <c r="BG384" i="4"/>
  <c r="BE384" i="4"/>
  <c r="T384" i="4"/>
  <c r="R384" i="4"/>
  <c r="P384" i="4"/>
  <c r="BI382" i="4"/>
  <c r="BH382" i="4"/>
  <c r="BG382" i="4"/>
  <c r="BE382" i="4"/>
  <c r="T382" i="4"/>
  <c r="R382" i="4"/>
  <c r="P382" i="4"/>
  <c r="BI381" i="4"/>
  <c r="BH381" i="4"/>
  <c r="BG381" i="4"/>
  <c r="BE381" i="4"/>
  <c r="T381" i="4"/>
  <c r="R381" i="4"/>
  <c r="P381" i="4"/>
  <c r="BI380" i="4"/>
  <c r="BH380" i="4"/>
  <c r="BG380" i="4"/>
  <c r="BE380" i="4"/>
  <c r="T380" i="4"/>
  <c r="R380" i="4"/>
  <c r="P380" i="4"/>
  <c r="BI379" i="4"/>
  <c r="BH379" i="4"/>
  <c r="BG379" i="4"/>
  <c r="BE379" i="4"/>
  <c r="T379" i="4"/>
  <c r="R379" i="4"/>
  <c r="P379" i="4"/>
  <c r="BI375" i="4"/>
  <c r="BH375" i="4"/>
  <c r="BG375" i="4"/>
  <c r="BE375" i="4"/>
  <c r="T375" i="4"/>
  <c r="R375" i="4"/>
  <c r="P375" i="4"/>
  <c r="BI371" i="4"/>
  <c r="BH371" i="4"/>
  <c r="BG371" i="4"/>
  <c r="BE371" i="4"/>
  <c r="T371" i="4"/>
  <c r="R371" i="4"/>
  <c r="P371" i="4"/>
  <c r="BI367" i="4"/>
  <c r="BH367" i="4"/>
  <c r="BG367" i="4"/>
  <c r="BE367" i="4"/>
  <c r="T367" i="4"/>
  <c r="R367" i="4"/>
  <c r="P367" i="4"/>
  <c r="BI361" i="4"/>
  <c r="BH361" i="4"/>
  <c r="BG361" i="4"/>
  <c r="BE361" i="4"/>
  <c r="T361" i="4"/>
  <c r="R361" i="4"/>
  <c r="P361" i="4"/>
  <c r="BI355" i="4"/>
  <c r="BH355" i="4"/>
  <c r="BG355" i="4"/>
  <c r="BE355" i="4"/>
  <c r="T355" i="4"/>
  <c r="R355" i="4"/>
  <c r="P355" i="4"/>
  <c r="BI349" i="4"/>
  <c r="BH349" i="4"/>
  <c r="BG349" i="4"/>
  <c r="BE349" i="4"/>
  <c r="T349" i="4"/>
  <c r="R349" i="4"/>
  <c r="P349" i="4"/>
  <c r="BI343" i="4"/>
  <c r="BH343" i="4"/>
  <c r="BG343" i="4"/>
  <c r="BE343" i="4"/>
  <c r="T343" i="4"/>
  <c r="R343" i="4"/>
  <c r="P343" i="4"/>
  <c r="BI339" i="4"/>
  <c r="BH339" i="4"/>
  <c r="BG339" i="4"/>
  <c r="BE339" i="4"/>
  <c r="T339" i="4"/>
  <c r="R339" i="4"/>
  <c r="P339" i="4"/>
  <c r="BI333" i="4"/>
  <c r="BH333" i="4"/>
  <c r="BG333" i="4"/>
  <c r="BE333" i="4"/>
  <c r="T333" i="4"/>
  <c r="R333" i="4"/>
  <c r="P333" i="4"/>
  <c r="BI327" i="4"/>
  <c r="BH327" i="4"/>
  <c r="BG327" i="4"/>
  <c r="BE327" i="4"/>
  <c r="T327" i="4"/>
  <c r="R327" i="4"/>
  <c r="P327" i="4"/>
  <c r="BI325" i="4"/>
  <c r="BH325" i="4"/>
  <c r="BG325" i="4"/>
  <c r="BE325" i="4"/>
  <c r="T325" i="4"/>
  <c r="R325" i="4"/>
  <c r="P325" i="4"/>
  <c r="BI321" i="4"/>
  <c r="BH321" i="4"/>
  <c r="BG321" i="4"/>
  <c r="BE321" i="4"/>
  <c r="T321" i="4"/>
  <c r="R321" i="4"/>
  <c r="P321" i="4"/>
  <c r="BI319" i="4"/>
  <c r="BH319" i="4"/>
  <c r="BG319" i="4"/>
  <c r="BE319" i="4"/>
  <c r="T319" i="4"/>
  <c r="R319" i="4"/>
  <c r="P319" i="4"/>
  <c r="BI318" i="4"/>
  <c r="BH318" i="4"/>
  <c r="BG318" i="4"/>
  <c r="BE318" i="4"/>
  <c r="T318" i="4"/>
  <c r="R318" i="4"/>
  <c r="P318" i="4"/>
  <c r="BI312" i="4"/>
  <c r="BH312" i="4"/>
  <c r="BG312" i="4"/>
  <c r="BE312" i="4"/>
  <c r="T312" i="4"/>
  <c r="R312" i="4"/>
  <c r="P312" i="4"/>
  <c r="BI308" i="4"/>
  <c r="BH308" i="4"/>
  <c r="BG308" i="4"/>
  <c r="BE308" i="4"/>
  <c r="T308" i="4"/>
  <c r="R308" i="4"/>
  <c r="P308" i="4"/>
  <c r="BI306" i="4"/>
  <c r="BH306" i="4"/>
  <c r="BG306" i="4"/>
  <c r="BE306" i="4"/>
  <c r="T306" i="4"/>
  <c r="R306" i="4"/>
  <c r="P306" i="4"/>
  <c r="BI305" i="4"/>
  <c r="BH305" i="4"/>
  <c r="BG305" i="4"/>
  <c r="BE305" i="4"/>
  <c r="T305" i="4"/>
  <c r="R305" i="4"/>
  <c r="P305" i="4"/>
  <c r="BI299" i="4"/>
  <c r="BH299" i="4"/>
  <c r="BG299" i="4"/>
  <c r="BE299" i="4"/>
  <c r="T299" i="4"/>
  <c r="R299" i="4"/>
  <c r="P299" i="4"/>
  <c r="BI297" i="4"/>
  <c r="BH297" i="4"/>
  <c r="BG297" i="4"/>
  <c r="BE297" i="4"/>
  <c r="T297" i="4"/>
  <c r="R297" i="4"/>
  <c r="P297" i="4"/>
  <c r="BI293" i="4"/>
  <c r="BH293" i="4"/>
  <c r="BG293" i="4"/>
  <c r="BE293" i="4"/>
  <c r="T293" i="4"/>
  <c r="R293" i="4"/>
  <c r="P293" i="4"/>
  <c r="BI291" i="4"/>
  <c r="BH291" i="4"/>
  <c r="BG291" i="4"/>
  <c r="BE291" i="4"/>
  <c r="T291" i="4"/>
  <c r="R291" i="4"/>
  <c r="P291" i="4"/>
  <c r="BI287" i="4"/>
  <c r="BH287" i="4"/>
  <c r="BG287" i="4"/>
  <c r="BE287" i="4"/>
  <c r="T287" i="4"/>
  <c r="T286" i="4"/>
  <c r="R287" i="4"/>
  <c r="P287" i="4"/>
  <c r="BI281" i="4"/>
  <c r="BH281" i="4"/>
  <c r="BG281" i="4"/>
  <c r="BE281" i="4"/>
  <c r="T281" i="4"/>
  <c r="T280" i="4"/>
  <c r="T279" i="4" s="1"/>
  <c r="R281" i="4"/>
  <c r="R280" i="4"/>
  <c r="R279" i="4" s="1"/>
  <c r="P281" i="4"/>
  <c r="P280" i="4"/>
  <c r="P279" i="4"/>
  <c r="BI278" i="4"/>
  <c r="BH278" i="4"/>
  <c r="BG278" i="4"/>
  <c r="BE278" i="4"/>
  <c r="T278" i="4"/>
  <c r="T277" i="4" s="1"/>
  <c r="R278" i="4"/>
  <c r="R277" i="4"/>
  <c r="P278" i="4"/>
  <c r="P277" i="4" s="1"/>
  <c r="BI274" i="4"/>
  <c r="BH274" i="4"/>
  <c r="BG274" i="4"/>
  <c r="BE274" i="4"/>
  <c r="T274" i="4"/>
  <c r="R274" i="4"/>
  <c r="P274" i="4"/>
  <c r="BI271" i="4"/>
  <c r="BH271" i="4"/>
  <c r="BG271" i="4"/>
  <c r="BE271" i="4"/>
  <c r="T271" i="4"/>
  <c r="R271" i="4"/>
  <c r="P271" i="4"/>
  <c r="BI268" i="4"/>
  <c r="BH268" i="4"/>
  <c r="BG268" i="4"/>
  <c r="BE268" i="4"/>
  <c r="T268" i="4"/>
  <c r="R268" i="4"/>
  <c r="P268" i="4"/>
  <c r="BI267" i="4"/>
  <c r="BH267" i="4"/>
  <c r="BG267" i="4"/>
  <c r="BE267" i="4"/>
  <c r="T267" i="4"/>
  <c r="R267" i="4"/>
  <c r="P267" i="4"/>
  <c r="BI264" i="4"/>
  <c r="BH264" i="4"/>
  <c r="BG264" i="4"/>
  <c r="BE264" i="4"/>
  <c r="T264" i="4"/>
  <c r="R264" i="4"/>
  <c r="P264" i="4"/>
  <c r="BI263" i="4"/>
  <c r="BH263" i="4"/>
  <c r="BG263" i="4"/>
  <c r="BE263" i="4"/>
  <c r="T263" i="4"/>
  <c r="R263" i="4"/>
  <c r="P263" i="4"/>
  <c r="BI262" i="4"/>
  <c r="BH262" i="4"/>
  <c r="BG262" i="4"/>
  <c r="BE262" i="4"/>
  <c r="T262" i="4"/>
  <c r="R262" i="4"/>
  <c r="P262" i="4"/>
  <c r="BI257" i="4"/>
  <c r="BH257" i="4"/>
  <c r="BG257" i="4"/>
  <c r="BE257" i="4"/>
  <c r="T257" i="4"/>
  <c r="R257" i="4"/>
  <c r="P257" i="4"/>
  <c r="BI252" i="4"/>
  <c r="BH252" i="4"/>
  <c r="BG252" i="4"/>
  <c r="BE252" i="4"/>
  <c r="T252" i="4"/>
  <c r="R252" i="4"/>
  <c r="P252" i="4"/>
  <c r="BI248" i="4"/>
  <c r="BH248" i="4"/>
  <c r="BG248" i="4"/>
  <c r="BE248" i="4"/>
  <c r="T248" i="4"/>
  <c r="R248" i="4"/>
  <c r="P248" i="4"/>
  <c r="BI244" i="4"/>
  <c r="BH244" i="4"/>
  <c r="BG244" i="4"/>
  <c r="BE244" i="4"/>
  <c r="T244" i="4"/>
  <c r="R244" i="4"/>
  <c r="P244" i="4"/>
  <c r="BI237" i="4"/>
  <c r="BH237" i="4"/>
  <c r="BG237" i="4"/>
  <c r="BE237" i="4"/>
  <c r="T237" i="4"/>
  <c r="R237" i="4"/>
  <c r="P237" i="4"/>
  <c r="BI233" i="4"/>
  <c r="BH233" i="4"/>
  <c r="BG233" i="4"/>
  <c r="BE233" i="4"/>
  <c r="T233" i="4"/>
  <c r="R233" i="4"/>
  <c r="P233" i="4"/>
  <c r="BI229" i="4"/>
  <c r="BH229" i="4"/>
  <c r="BG229" i="4"/>
  <c r="BE229" i="4"/>
  <c r="T229" i="4"/>
  <c r="R229" i="4"/>
  <c r="P229" i="4"/>
  <c r="BI225" i="4"/>
  <c r="BH225" i="4"/>
  <c r="BG225" i="4"/>
  <c r="BE225" i="4"/>
  <c r="T225" i="4"/>
  <c r="R225" i="4"/>
  <c r="P225" i="4"/>
  <c r="BI215" i="4"/>
  <c r="BH215" i="4"/>
  <c r="BG215" i="4"/>
  <c r="BE215" i="4"/>
  <c r="T215" i="4"/>
  <c r="R215" i="4"/>
  <c r="P215" i="4"/>
  <c r="BI210" i="4"/>
  <c r="BH210" i="4"/>
  <c r="BG210" i="4"/>
  <c r="BE210" i="4"/>
  <c r="T210" i="4"/>
  <c r="R210" i="4"/>
  <c r="P210" i="4"/>
  <c r="BI202" i="4"/>
  <c r="BH202" i="4"/>
  <c r="BG202" i="4"/>
  <c r="BE202" i="4"/>
  <c r="T202" i="4"/>
  <c r="R202" i="4"/>
  <c r="P202" i="4"/>
  <c r="BI190" i="4"/>
  <c r="BH190" i="4"/>
  <c r="BG190" i="4"/>
  <c r="BE190" i="4"/>
  <c r="T190" i="4"/>
  <c r="R190" i="4"/>
  <c r="P190" i="4"/>
  <c r="BI185" i="4"/>
  <c r="BH185" i="4"/>
  <c r="BG185" i="4"/>
  <c r="BE185" i="4"/>
  <c r="T185" i="4"/>
  <c r="R185" i="4"/>
  <c r="P185" i="4"/>
  <c r="BI180" i="4"/>
  <c r="BH180" i="4"/>
  <c r="BG180" i="4"/>
  <c r="BE180" i="4"/>
  <c r="T180" i="4"/>
  <c r="R180" i="4"/>
  <c r="P180" i="4"/>
  <c r="BI179" i="4"/>
  <c r="BH179" i="4"/>
  <c r="BG179" i="4"/>
  <c r="BE179" i="4"/>
  <c r="T179" i="4"/>
  <c r="R179" i="4"/>
  <c r="P179" i="4"/>
  <c r="BI173" i="4"/>
  <c r="BH173" i="4"/>
  <c r="BG173" i="4"/>
  <c r="BE173" i="4"/>
  <c r="T173" i="4"/>
  <c r="R173" i="4"/>
  <c r="P173" i="4"/>
  <c r="BI167" i="4"/>
  <c r="BH167" i="4"/>
  <c r="BG167" i="4"/>
  <c r="BE167" i="4"/>
  <c r="T167" i="4"/>
  <c r="R167" i="4"/>
  <c r="P167" i="4"/>
  <c r="BI162" i="4"/>
  <c r="BH162" i="4"/>
  <c r="BG162" i="4"/>
  <c r="BE162" i="4"/>
  <c r="T162" i="4"/>
  <c r="R162" i="4"/>
  <c r="P162" i="4"/>
  <c r="BI157" i="4"/>
  <c r="BH157" i="4"/>
  <c r="BG157" i="4"/>
  <c r="BE157" i="4"/>
  <c r="T157" i="4"/>
  <c r="R157" i="4"/>
  <c r="P157" i="4"/>
  <c r="BI152" i="4"/>
  <c r="BH152" i="4"/>
  <c r="BG152" i="4"/>
  <c r="BE152" i="4"/>
  <c r="T152" i="4"/>
  <c r="R152" i="4"/>
  <c r="P152" i="4"/>
  <c r="BI146" i="4"/>
  <c r="BH146" i="4"/>
  <c r="BG146" i="4"/>
  <c r="BE146" i="4"/>
  <c r="T146" i="4"/>
  <c r="R146" i="4"/>
  <c r="P146" i="4"/>
  <c r="BI141" i="4"/>
  <c r="BH141" i="4"/>
  <c r="BG141" i="4"/>
  <c r="BE141" i="4"/>
  <c r="T141" i="4"/>
  <c r="R141" i="4"/>
  <c r="P141" i="4"/>
  <c r="BI136" i="4"/>
  <c r="BH136" i="4"/>
  <c r="BG136" i="4"/>
  <c r="BE136" i="4"/>
  <c r="T136" i="4"/>
  <c r="R136" i="4"/>
  <c r="P136" i="4"/>
  <c r="F130" i="4"/>
  <c r="F129" i="4"/>
  <c r="F127" i="4"/>
  <c r="E125" i="4"/>
  <c r="F92" i="4"/>
  <c r="F91" i="4"/>
  <c r="F89" i="4"/>
  <c r="E87" i="4"/>
  <c r="J24" i="4"/>
  <c r="E24" i="4"/>
  <c r="J130" i="4"/>
  <c r="J23" i="4"/>
  <c r="J21" i="4"/>
  <c r="E21" i="4"/>
  <c r="J129" i="4"/>
  <c r="J20" i="4"/>
  <c r="J12" i="4"/>
  <c r="E7" i="4"/>
  <c r="E85" i="4" s="1"/>
  <c r="J408" i="3"/>
  <c r="J150" i="3"/>
  <c r="J37" i="3"/>
  <c r="J36" i="3"/>
  <c r="AY96" i="1"/>
  <c r="J35" i="3"/>
  <c r="AX96" i="1"/>
  <c r="BI491" i="3"/>
  <c r="BH491" i="3"/>
  <c r="BG491" i="3"/>
  <c r="BE491" i="3"/>
  <c r="T491" i="3"/>
  <c r="R491" i="3"/>
  <c r="P491" i="3"/>
  <c r="BI490" i="3"/>
  <c r="BH490" i="3"/>
  <c r="BG490" i="3"/>
  <c r="BE490" i="3"/>
  <c r="T490" i="3"/>
  <c r="R490" i="3"/>
  <c r="P490" i="3"/>
  <c r="BI488" i="3"/>
  <c r="BH488" i="3"/>
  <c r="BG488" i="3"/>
  <c r="BE488" i="3"/>
  <c r="T488" i="3"/>
  <c r="T487" i="3"/>
  <c r="T486" i="3" s="1"/>
  <c r="R488" i="3"/>
  <c r="R487" i="3" s="1"/>
  <c r="R486" i="3" s="1"/>
  <c r="P488" i="3"/>
  <c r="P487" i="3" s="1"/>
  <c r="P486" i="3" s="1"/>
  <c r="BI482" i="3"/>
  <c r="BH482" i="3"/>
  <c r="BG482" i="3"/>
  <c r="BE482" i="3"/>
  <c r="T482" i="3"/>
  <c r="R482" i="3"/>
  <c r="P482" i="3"/>
  <c r="BI478" i="3"/>
  <c r="BH478" i="3"/>
  <c r="BG478" i="3"/>
  <c r="BE478" i="3"/>
  <c r="T478" i="3"/>
  <c r="R478" i="3"/>
  <c r="P478" i="3"/>
  <c r="BI476" i="3"/>
  <c r="BH476" i="3"/>
  <c r="BG476" i="3"/>
  <c r="BE476" i="3"/>
  <c r="T476" i="3"/>
  <c r="R476" i="3"/>
  <c r="P476" i="3"/>
  <c r="BI475" i="3"/>
  <c r="BH475" i="3"/>
  <c r="BG475" i="3"/>
  <c r="BE475" i="3"/>
  <c r="T475" i="3"/>
  <c r="R475" i="3"/>
  <c r="P475" i="3"/>
  <c r="BI474" i="3"/>
  <c r="BH474" i="3"/>
  <c r="BG474" i="3"/>
  <c r="BE474" i="3"/>
  <c r="T474" i="3"/>
  <c r="R474" i="3"/>
  <c r="P474" i="3"/>
  <c r="BI472" i="3"/>
  <c r="BH472" i="3"/>
  <c r="BG472" i="3"/>
  <c r="BE472" i="3"/>
  <c r="T472" i="3"/>
  <c r="R472" i="3"/>
  <c r="P472" i="3"/>
  <c r="BI469" i="3"/>
  <c r="BH469" i="3"/>
  <c r="BG469" i="3"/>
  <c r="BE469" i="3"/>
  <c r="T469" i="3"/>
  <c r="R469" i="3"/>
  <c r="P469" i="3"/>
  <c r="BI461" i="3"/>
  <c r="BH461" i="3"/>
  <c r="BG461" i="3"/>
  <c r="BE461" i="3"/>
  <c r="T461" i="3"/>
  <c r="R461" i="3"/>
  <c r="P461" i="3"/>
  <c r="BI460" i="3"/>
  <c r="BH460" i="3"/>
  <c r="BG460" i="3"/>
  <c r="BE460" i="3"/>
  <c r="T460" i="3"/>
  <c r="R460" i="3"/>
  <c r="P460" i="3"/>
  <c r="BI459" i="3"/>
  <c r="BH459" i="3"/>
  <c r="BG459" i="3"/>
  <c r="BE459" i="3"/>
  <c r="T459" i="3"/>
  <c r="R459" i="3"/>
  <c r="P459" i="3"/>
  <c r="BI458" i="3"/>
  <c r="BH458" i="3"/>
  <c r="BG458" i="3"/>
  <c r="BE458" i="3"/>
  <c r="T458" i="3"/>
  <c r="R458" i="3"/>
  <c r="P458" i="3"/>
  <c r="BI457" i="3"/>
  <c r="BH457" i="3"/>
  <c r="BG457" i="3"/>
  <c r="BE457" i="3"/>
  <c r="T457" i="3"/>
  <c r="R457" i="3"/>
  <c r="P457" i="3"/>
  <c r="BI456" i="3"/>
  <c r="BH456" i="3"/>
  <c r="BG456" i="3"/>
  <c r="BE456" i="3"/>
  <c r="T456" i="3"/>
  <c r="R456" i="3"/>
  <c r="P456" i="3"/>
  <c r="BI452" i="3"/>
  <c r="BH452" i="3"/>
  <c r="BG452" i="3"/>
  <c r="BE452" i="3"/>
  <c r="T452" i="3"/>
  <c r="R452" i="3"/>
  <c r="P452" i="3"/>
  <c r="BI448" i="3"/>
  <c r="BH448" i="3"/>
  <c r="BG448" i="3"/>
  <c r="BE448" i="3"/>
  <c r="T448" i="3"/>
  <c r="R448" i="3"/>
  <c r="P448" i="3"/>
  <c r="BI442" i="3"/>
  <c r="BH442" i="3"/>
  <c r="BG442" i="3"/>
  <c r="BE442" i="3"/>
  <c r="T442" i="3"/>
  <c r="R442" i="3"/>
  <c r="P442" i="3"/>
  <c r="BI440" i="3"/>
  <c r="BH440" i="3"/>
  <c r="BG440" i="3"/>
  <c r="BE440" i="3"/>
  <c r="T440" i="3"/>
  <c r="R440" i="3"/>
  <c r="P440" i="3"/>
  <c r="BI436" i="3"/>
  <c r="BH436" i="3"/>
  <c r="BG436" i="3"/>
  <c r="BE436" i="3"/>
  <c r="T436" i="3"/>
  <c r="R436" i="3"/>
  <c r="P436" i="3"/>
  <c r="BI432" i="3"/>
  <c r="BH432" i="3"/>
  <c r="BG432" i="3"/>
  <c r="BE432" i="3"/>
  <c r="T432" i="3"/>
  <c r="R432" i="3"/>
  <c r="P432" i="3"/>
  <c r="BI428" i="3"/>
  <c r="BH428" i="3"/>
  <c r="BG428" i="3"/>
  <c r="BE428" i="3"/>
  <c r="T428" i="3"/>
  <c r="R428" i="3"/>
  <c r="P428" i="3"/>
  <c r="BI424" i="3"/>
  <c r="BH424" i="3"/>
  <c r="BG424" i="3"/>
  <c r="BE424" i="3"/>
  <c r="T424" i="3"/>
  <c r="R424" i="3"/>
  <c r="P424" i="3"/>
  <c r="BI423" i="3"/>
  <c r="BH423" i="3"/>
  <c r="BG423" i="3"/>
  <c r="BE423" i="3"/>
  <c r="T423" i="3"/>
  <c r="R423" i="3"/>
  <c r="P423" i="3"/>
  <c r="BI422" i="3"/>
  <c r="BH422" i="3"/>
  <c r="BG422" i="3"/>
  <c r="BE422" i="3"/>
  <c r="T422" i="3"/>
  <c r="R422" i="3"/>
  <c r="P422" i="3"/>
  <c r="BI420" i="3"/>
  <c r="BH420" i="3"/>
  <c r="BG420" i="3"/>
  <c r="BE420" i="3"/>
  <c r="T420" i="3"/>
  <c r="R420" i="3"/>
  <c r="P420" i="3"/>
  <c r="BI419" i="3"/>
  <c r="BH419" i="3"/>
  <c r="BG419" i="3"/>
  <c r="BE419" i="3"/>
  <c r="T419" i="3"/>
  <c r="R419" i="3"/>
  <c r="P419" i="3"/>
  <c r="BI418" i="3"/>
  <c r="BH418" i="3"/>
  <c r="BG418" i="3"/>
  <c r="BE418" i="3"/>
  <c r="T418" i="3"/>
  <c r="R418" i="3"/>
  <c r="P418" i="3"/>
  <c r="BI410" i="3"/>
  <c r="BH410" i="3"/>
  <c r="BG410" i="3"/>
  <c r="BE410" i="3"/>
  <c r="T410" i="3"/>
  <c r="R410" i="3"/>
  <c r="P410" i="3"/>
  <c r="J106" i="3"/>
  <c r="BI407" i="3"/>
  <c r="BH407" i="3"/>
  <c r="BG407" i="3"/>
  <c r="BE407" i="3"/>
  <c r="T407" i="3"/>
  <c r="R407" i="3"/>
  <c r="P407" i="3"/>
  <c r="BI406" i="3"/>
  <c r="BH406" i="3"/>
  <c r="BG406" i="3"/>
  <c r="BE406" i="3"/>
  <c r="T406" i="3"/>
  <c r="R406" i="3"/>
  <c r="P406" i="3"/>
  <c r="BI397" i="3"/>
  <c r="BH397" i="3"/>
  <c r="BG397" i="3"/>
  <c r="BE397" i="3"/>
  <c r="T397" i="3"/>
  <c r="R397" i="3"/>
  <c r="P397" i="3"/>
  <c r="BI396" i="3"/>
  <c r="BH396" i="3"/>
  <c r="BG396" i="3"/>
  <c r="BE396" i="3"/>
  <c r="T396" i="3"/>
  <c r="R396" i="3"/>
  <c r="P396" i="3"/>
  <c r="BI395" i="3"/>
  <c r="BH395" i="3"/>
  <c r="BG395" i="3"/>
  <c r="BE395" i="3"/>
  <c r="T395" i="3"/>
  <c r="R395" i="3"/>
  <c r="P395" i="3"/>
  <c r="BI394" i="3"/>
  <c r="BH394" i="3"/>
  <c r="BG394" i="3"/>
  <c r="BE394" i="3"/>
  <c r="T394" i="3"/>
  <c r="R394" i="3"/>
  <c r="P394" i="3"/>
  <c r="BI393" i="3"/>
  <c r="BH393" i="3"/>
  <c r="BG393" i="3"/>
  <c r="BE393" i="3"/>
  <c r="T393" i="3"/>
  <c r="R393" i="3"/>
  <c r="P393" i="3"/>
  <c r="BI390" i="3"/>
  <c r="BH390" i="3"/>
  <c r="BG390" i="3"/>
  <c r="BE390" i="3"/>
  <c r="T390" i="3"/>
  <c r="T389" i="3"/>
  <c r="R390" i="3"/>
  <c r="R389" i="3" s="1"/>
  <c r="P390" i="3"/>
  <c r="P389" i="3"/>
  <c r="BI386" i="3"/>
  <c r="BH386" i="3"/>
  <c r="BG386" i="3"/>
  <c r="BE386" i="3"/>
  <c r="T386" i="3"/>
  <c r="R386" i="3"/>
  <c r="P386" i="3"/>
  <c r="BI383" i="3"/>
  <c r="BH383" i="3"/>
  <c r="BG383" i="3"/>
  <c r="BE383" i="3"/>
  <c r="T383" i="3"/>
  <c r="R383" i="3"/>
  <c r="P383" i="3"/>
  <c r="BI380" i="3"/>
  <c r="BH380" i="3"/>
  <c r="BG380" i="3"/>
  <c r="BE380" i="3"/>
  <c r="T380" i="3"/>
  <c r="R380" i="3"/>
  <c r="P380" i="3"/>
  <c r="BI379" i="3"/>
  <c r="BH379" i="3"/>
  <c r="BG379" i="3"/>
  <c r="BE379" i="3"/>
  <c r="T379" i="3"/>
  <c r="R379" i="3"/>
  <c r="P379" i="3"/>
  <c r="BI376" i="3"/>
  <c r="BH376" i="3"/>
  <c r="BG376" i="3"/>
  <c r="BE376" i="3"/>
  <c r="T376" i="3"/>
  <c r="R376" i="3"/>
  <c r="P376" i="3"/>
  <c r="BI375" i="3"/>
  <c r="BH375" i="3"/>
  <c r="BG375" i="3"/>
  <c r="BE375" i="3"/>
  <c r="T375" i="3"/>
  <c r="R375" i="3"/>
  <c r="P375" i="3"/>
  <c r="BI374" i="3"/>
  <c r="BH374" i="3"/>
  <c r="BG374" i="3"/>
  <c r="BE374" i="3"/>
  <c r="T374" i="3"/>
  <c r="R374" i="3"/>
  <c r="P374" i="3"/>
  <c r="BI311" i="3"/>
  <c r="BH311" i="3"/>
  <c r="BG311" i="3"/>
  <c r="BE311" i="3"/>
  <c r="T311" i="3"/>
  <c r="R311" i="3"/>
  <c r="P311" i="3"/>
  <c r="BI307" i="3"/>
  <c r="BH307" i="3"/>
  <c r="BG307" i="3"/>
  <c r="BE307" i="3"/>
  <c r="T307" i="3"/>
  <c r="R307" i="3"/>
  <c r="P307" i="3"/>
  <c r="BI303" i="3"/>
  <c r="BH303" i="3"/>
  <c r="BG303" i="3"/>
  <c r="BE303" i="3"/>
  <c r="T303" i="3"/>
  <c r="R303" i="3"/>
  <c r="P303" i="3"/>
  <c r="BI299" i="3"/>
  <c r="BH299" i="3"/>
  <c r="BG299" i="3"/>
  <c r="BE299" i="3"/>
  <c r="T299" i="3"/>
  <c r="R299" i="3"/>
  <c r="P299" i="3"/>
  <c r="BI284" i="3"/>
  <c r="BH284" i="3"/>
  <c r="BG284" i="3"/>
  <c r="BE284" i="3"/>
  <c r="T284" i="3"/>
  <c r="R284" i="3"/>
  <c r="P284" i="3"/>
  <c r="BI252" i="3"/>
  <c r="BH252" i="3"/>
  <c r="BG252" i="3"/>
  <c r="BE252" i="3"/>
  <c r="T252" i="3"/>
  <c r="R252" i="3"/>
  <c r="P252" i="3"/>
  <c r="BI251" i="3"/>
  <c r="BH251" i="3"/>
  <c r="BG251" i="3"/>
  <c r="BE251" i="3"/>
  <c r="T251" i="3"/>
  <c r="R251" i="3"/>
  <c r="P251" i="3"/>
  <c r="BI246" i="3"/>
  <c r="BH246" i="3"/>
  <c r="BG246" i="3"/>
  <c r="BE246" i="3"/>
  <c r="T246" i="3"/>
  <c r="R246" i="3"/>
  <c r="P246" i="3"/>
  <c r="BI231" i="3"/>
  <c r="BH231" i="3"/>
  <c r="BG231" i="3"/>
  <c r="BE231" i="3"/>
  <c r="T231" i="3"/>
  <c r="R231" i="3"/>
  <c r="P231" i="3"/>
  <c r="BI230" i="3"/>
  <c r="BH230" i="3"/>
  <c r="BG230" i="3"/>
  <c r="BE230" i="3"/>
  <c r="T230" i="3"/>
  <c r="R230" i="3"/>
  <c r="P230" i="3"/>
  <c r="BI226" i="3"/>
  <c r="BH226" i="3"/>
  <c r="BG226" i="3"/>
  <c r="BE226" i="3"/>
  <c r="T226" i="3"/>
  <c r="R226" i="3"/>
  <c r="P226" i="3"/>
  <c r="BI223" i="3"/>
  <c r="BH223" i="3"/>
  <c r="BG223" i="3"/>
  <c r="BE223" i="3"/>
  <c r="T223" i="3"/>
  <c r="R223" i="3"/>
  <c r="P223" i="3"/>
  <c r="BI218" i="3"/>
  <c r="BH218" i="3"/>
  <c r="BG218" i="3"/>
  <c r="BE218" i="3"/>
  <c r="T218" i="3"/>
  <c r="R218" i="3"/>
  <c r="P218" i="3"/>
  <c r="BI214" i="3"/>
  <c r="BH214" i="3"/>
  <c r="BG214" i="3"/>
  <c r="BE214" i="3"/>
  <c r="T214" i="3"/>
  <c r="R214" i="3"/>
  <c r="P214" i="3"/>
  <c r="BI212" i="3"/>
  <c r="BH212" i="3"/>
  <c r="BG212" i="3"/>
  <c r="BE212" i="3"/>
  <c r="T212" i="3"/>
  <c r="R212" i="3"/>
  <c r="P212" i="3"/>
  <c r="BI211" i="3"/>
  <c r="BH211" i="3"/>
  <c r="BG211" i="3"/>
  <c r="BE211" i="3"/>
  <c r="T211" i="3"/>
  <c r="R211" i="3"/>
  <c r="P211" i="3"/>
  <c r="BI210" i="3"/>
  <c r="BH210" i="3"/>
  <c r="BG210" i="3"/>
  <c r="BE210" i="3"/>
  <c r="T210" i="3"/>
  <c r="R210" i="3"/>
  <c r="P210" i="3"/>
  <c r="BI209" i="3"/>
  <c r="BH209" i="3"/>
  <c r="BG209" i="3"/>
  <c r="BE209" i="3"/>
  <c r="T209" i="3"/>
  <c r="R209" i="3"/>
  <c r="P209" i="3"/>
  <c r="BI208" i="3"/>
  <c r="BH208" i="3"/>
  <c r="BG208" i="3"/>
  <c r="BE208" i="3"/>
  <c r="T208" i="3"/>
  <c r="R208" i="3"/>
  <c r="P208" i="3"/>
  <c r="BI207" i="3"/>
  <c r="BH207" i="3"/>
  <c r="BG207" i="3"/>
  <c r="BE207" i="3"/>
  <c r="T207" i="3"/>
  <c r="R207" i="3"/>
  <c r="P207" i="3"/>
  <c r="BI206" i="3"/>
  <c r="BH206" i="3"/>
  <c r="BG206" i="3"/>
  <c r="BE206" i="3"/>
  <c r="T206" i="3"/>
  <c r="R206" i="3"/>
  <c r="P206" i="3"/>
  <c r="BI205" i="3"/>
  <c r="BH205" i="3"/>
  <c r="BG205" i="3"/>
  <c r="BE205" i="3"/>
  <c r="T205" i="3"/>
  <c r="R205" i="3"/>
  <c r="P205" i="3"/>
  <c r="BI204" i="3"/>
  <c r="BH204" i="3"/>
  <c r="BG204" i="3"/>
  <c r="BE204" i="3"/>
  <c r="T204" i="3"/>
  <c r="R204" i="3"/>
  <c r="P204" i="3"/>
  <c r="BI203" i="3"/>
  <c r="BH203" i="3"/>
  <c r="BG203" i="3"/>
  <c r="BE203" i="3"/>
  <c r="T203" i="3"/>
  <c r="R203" i="3"/>
  <c r="P203" i="3"/>
  <c r="BI202" i="3"/>
  <c r="BH202" i="3"/>
  <c r="BG202" i="3"/>
  <c r="BE202" i="3"/>
  <c r="T202" i="3"/>
  <c r="R202" i="3"/>
  <c r="P202" i="3"/>
  <c r="BI201" i="3"/>
  <c r="BH201" i="3"/>
  <c r="BG201" i="3"/>
  <c r="BE201" i="3"/>
  <c r="T201" i="3"/>
  <c r="R201" i="3"/>
  <c r="P201" i="3"/>
  <c r="BI170" i="3"/>
  <c r="BH170" i="3"/>
  <c r="BG170" i="3"/>
  <c r="BE170" i="3"/>
  <c r="T170" i="3"/>
  <c r="R170" i="3"/>
  <c r="P170" i="3"/>
  <c r="BI166" i="3"/>
  <c r="BH166" i="3"/>
  <c r="BG166" i="3"/>
  <c r="BE166" i="3"/>
  <c r="T166" i="3"/>
  <c r="R166" i="3"/>
  <c r="P166" i="3"/>
  <c r="BI162" i="3"/>
  <c r="BH162" i="3"/>
  <c r="BG162" i="3"/>
  <c r="BE162" i="3"/>
  <c r="T162" i="3"/>
  <c r="R162" i="3"/>
  <c r="P162" i="3"/>
  <c r="BI161" i="3"/>
  <c r="BH161" i="3"/>
  <c r="BG161" i="3"/>
  <c r="BE161" i="3"/>
  <c r="T161" i="3"/>
  <c r="R161" i="3"/>
  <c r="P161" i="3"/>
  <c r="BI158" i="3"/>
  <c r="BH158" i="3"/>
  <c r="BG158" i="3"/>
  <c r="BE158" i="3"/>
  <c r="T158" i="3"/>
  <c r="R158" i="3"/>
  <c r="P158" i="3"/>
  <c r="BI157" i="3"/>
  <c r="BH157" i="3"/>
  <c r="BG157" i="3"/>
  <c r="BE157" i="3"/>
  <c r="T157" i="3"/>
  <c r="R157" i="3"/>
  <c r="P157" i="3"/>
  <c r="BI152" i="3"/>
  <c r="BH152" i="3"/>
  <c r="BG152" i="3"/>
  <c r="BE152" i="3"/>
  <c r="T152" i="3"/>
  <c r="R152" i="3"/>
  <c r="P152" i="3"/>
  <c r="J99" i="3"/>
  <c r="BI149" i="3"/>
  <c r="BH149" i="3"/>
  <c r="BG149" i="3"/>
  <c r="BE149" i="3"/>
  <c r="T149" i="3"/>
  <c r="R149" i="3"/>
  <c r="P149" i="3"/>
  <c r="BI148" i="3"/>
  <c r="BH148" i="3"/>
  <c r="BG148" i="3"/>
  <c r="BE148" i="3"/>
  <c r="T148" i="3"/>
  <c r="R148" i="3"/>
  <c r="P148" i="3"/>
  <c r="BI147" i="3"/>
  <c r="BH147" i="3"/>
  <c r="BG147" i="3"/>
  <c r="BE147" i="3"/>
  <c r="T147" i="3"/>
  <c r="R147" i="3"/>
  <c r="P147" i="3"/>
  <c r="BI146" i="3"/>
  <c r="BH146" i="3"/>
  <c r="BG146" i="3"/>
  <c r="BE146" i="3"/>
  <c r="T146" i="3"/>
  <c r="R146" i="3"/>
  <c r="P146" i="3"/>
  <c r="BI141" i="3"/>
  <c r="BH141" i="3"/>
  <c r="BG141" i="3"/>
  <c r="BE141" i="3"/>
  <c r="T141" i="3"/>
  <c r="R141" i="3"/>
  <c r="P141" i="3"/>
  <c r="BI140" i="3"/>
  <c r="BH140" i="3"/>
  <c r="BG140" i="3"/>
  <c r="BE140" i="3"/>
  <c r="T140" i="3"/>
  <c r="R140" i="3"/>
  <c r="P140" i="3"/>
  <c r="BI139" i="3"/>
  <c r="BH139" i="3"/>
  <c r="BG139" i="3"/>
  <c r="BE139" i="3"/>
  <c r="T139" i="3"/>
  <c r="R139" i="3"/>
  <c r="P139" i="3"/>
  <c r="BI138" i="3"/>
  <c r="BH138" i="3"/>
  <c r="BG138" i="3"/>
  <c r="BE138" i="3"/>
  <c r="T138" i="3"/>
  <c r="R138" i="3"/>
  <c r="P138" i="3"/>
  <c r="BI137" i="3"/>
  <c r="BH137" i="3"/>
  <c r="BG137" i="3"/>
  <c r="BE137" i="3"/>
  <c r="T137" i="3"/>
  <c r="R137" i="3"/>
  <c r="P137" i="3"/>
  <c r="F131" i="3"/>
  <c r="F130" i="3"/>
  <c r="F128" i="3"/>
  <c r="E126" i="3"/>
  <c r="F92" i="3"/>
  <c r="F91" i="3"/>
  <c r="F89" i="3"/>
  <c r="E87" i="3"/>
  <c r="J24" i="3"/>
  <c r="E24" i="3"/>
  <c r="J92" i="3" s="1"/>
  <c r="J23" i="3"/>
  <c r="J21" i="3"/>
  <c r="E21" i="3"/>
  <c r="J91" i="3" s="1"/>
  <c r="J20" i="3"/>
  <c r="J12" i="3"/>
  <c r="J89" i="3" s="1"/>
  <c r="E7" i="3"/>
  <c r="E85" i="3"/>
  <c r="J37" i="2"/>
  <c r="J36" i="2"/>
  <c r="AY95" i="1" s="1"/>
  <c r="J35" i="2"/>
  <c r="AX95" i="1" s="1"/>
  <c r="BI668" i="2"/>
  <c r="BH668" i="2"/>
  <c r="BG668" i="2"/>
  <c r="BE668" i="2"/>
  <c r="T668" i="2"/>
  <c r="R668" i="2"/>
  <c r="P668" i="2"/>
  <c r="BI664" i="2"/>
  <c r="BH664" i="2"/>
  <c r="BG664" i="2"/>
  <c r="BE664" i="2"/>
  <c r="T664" i="2"/>
  <c r="R664" i="2"/>
  <c r="P664" i="2"/>
  <c r="BI654" i="2"/>
  <c r="BH654" i="2"/>
  <c r="BG654" i="2"/>
  <c r="BE654" i="2"/>
  <c r="T654" i="2"/>
  <c r="R654" i="2"/>
  <c r="P654" i="2"/>
  <c r="BI648" i="2"/>
  <c r="BH648" i="2"/>
  <c r="BG648" i="2"/>
  <c r="BE648" i="2"/>
  <c r="T648" i="2"/>
  <c r="R648" i="2"/>
  <c r="P648" i="2"/>
  <c r="BI647" i="2"/>
  <c r="BH647" i="2"/>
  <c r="BG647" i="2"/>
  <c r="BE647" i="2"/>
  <c r="T647" i="2"/>
  <c r="R647" i="2"/>
  <c r="P647" i="2"/>
  <c r="BI646" i="2"/>
  <c r="BH646" i="2"/>
  <c r="BG646" i="2"/>
  <c r="BE646" i="2"/>
  <c r="T646" i="2"/>
  <c r="R646" i="2"/>
  <c r="P646" i="2"/>
  <c r="BI644" i="2"/>
  <c r="BH644" i="2"/>
  <c r="BG644" i="2"/>
  <c r="BE644" i="2"/>
  <c r="T644" i="2"/>
  <c r="R644" i="2"/>
  <c r="P644" i="2"/>
  <c r="BI611" i="2"/>
  <c r="BH611" i="2"/>
  <c r="BG611" i="2"/>
  <c r="BE611" i="2"/>
  <c r="T611" i="2"/>
  <c r="R611" i="2"/>
  <c r="P611" i="2"/>
  <c r="BI601" i="2"/>
  <c r="BH601" i="2"/>
  <c r="BG601" i="2"/>
  <c r="BE601" i="2"/>
  <c r="T601" i="2"/>
  <c r="R601" i="2"/>
  <c r="P601" i="2"/>
  <c r="BI597" i="2"/>
  <c r="BH597" i="2"/>
  <c r="BG597" i="2"/>
  <c r="BE597" i="2"/>
  <c r="T597" i="2"/>
  <c r="R597" i="2"/>
  <c r="P597" i="2"/>
  <c r="BI596" i="2"/>
  <c r="BH596" i="2"/>
  <c r="BG596" i="2"/>
  <c r="BE596" i="2"/>
  <c r="T596" i="2"/>
  <c r="R596" i="2"/>
  <c r="P596" i="2"/>
  <c r="BI595" i="2"/>
  <c r="BH595" i="2"/>
  <c r="BG595" i="2"/>
  <c r="BE595" i="2"/>
  <c r="T595" i="2"/>
  <c r="R595" i="2"/>
  <c r="P595" i="2"/>
  <c r="BI594" i="2"/>
  <c r="BH594" i="2"/>
  <c r="BG594" i="2"/>
  <c r="BE594" i="2"/>
  <c r="T594" i="2"/>
  <c r="R594" i="2"/>
  <c r="P594" i="2"/>
  <c r="BI593" i="2"/>
  <c r="BH593" i="2"/>
  <c r="BG593" i="2"/>
  <c r="BE593" i="2"/>
  <c r="T593" i="2"/>
  <c r="R593" i="2"/>
  <c r="P593" i="2"/>
  <c r="BI592" i="2"/>
  <c r="BH592" i="2"/>
  <c r="BG592" i="2"/>
  <c r="BE592" i="2"/>
  <c r="T592" i="2"/>
  <c r="R592" i="2"/>
  <c r="P592" i="2"/>
  <c r="BI591" i="2"/>
  <c r="BH591" i="2"/>
  <c r="BG591" i="2"/>
  <c r="BE591" i="2"/>
  <c r="T591" i="2"/>
  <c r="R591" i="2"/>
  <c r="P591" i="2"/>
  <c r="BI590" i="2"/>
  <c r="BH590" i="2"/>
  <c r="BG590" i="2"/>
  <c r="BE590" i="2"/>
  <c r="T590" i="2"/>
  <c r="R590" i="2"/>
  <c r="P590" i="2"/>
  <c r="BI589" i="2"/>
  <c r="BH589" i="2"/>
  <c r="BG589" i="2"/>
  <c r="BE589" i="2"/>
  <c r="T589" i="2"/>
  <c r="R589" i="2"/>
  <c r="P589" i="2"/>
  <c r="BI588" i="2"/>
  <c r="BH588" i="2"/>
  <c r="BG588" i="2"/>
  <c r="BE588" i="2"/>
  <c r="T588" i="2"/>
  <c r="R588" i="2"/>
  <c r="P588" i="2"/>
  <c r="BI587" i="2"/>
  <c r="BH587" i="2"/>
  <c r="BG587" i="2"/>
  <c r="BE587" i="2"/>
  <c r="T587" i="2"/>
  <c r="R587" i="2"/>
  <c r="P587" i="2"/>
  <c r="BI586" i="2"/>
  <c r="BH586" i="2"/>
  <c r="BG586" i="2"/>
  <c r="BE586" i="2"/>
  <c r="T586" i="2"/>
  <c r="R586" i="2"/>
  <c r="P586" i="2"/>
  <c r="BI585" i="2"/>
  <c r="BH585" i="2"/>
  <c r="BG585" i="2"/>
  <c r="BE585" i="2"/>
  <c r="T585" i="2"/>
  <c r="R585" i="2"/>
  <c r="P585" i="2"/>
  <c r="BI584" i="2"/>
  <c r="BH584" i="2"/>
  <c r="BG584" i="2"/>
  <c r="BE584" i="2"/>
  <c r="T584" i="2"/>
  <c r="R584" i="2"/>
  <c r="P584" i="2"/>
  <c r="BI582" i="2"/>
  <c r="BH582" i="2"/>
  <c r="BG582" i="2"/>
  <c r="BE582" i="2"/>
  <c r="T582" i="2"/>
  <c r="R582" i="2"/>
  <c r="P582" i="2"/>
  <c r="BI581" i="2"/>
  <c r="BH581" i="2"/>
  <c r="BG581" i="2"/>
  <c r="BE581" i="2"/>
  <c r="T581" i="2"/>
  <c r="R581" i="2"/>
  <c r="P581" i="2"/>
  <c r="BI577" i="2"/>
  <c r="BH577" i="2"/>
  <c r="BG577" i="2"/>
  <c r="BE577" i="2"/>
  <c r="T577" i="2"/>
  <c r="R577" i="2"/>
  <c r="P577" i="2"/>
  <c r="BI575" i="2"/>
  <c r="BH575" i="2"/>
  <c r="BG575" i="2"/>
  <c r="BE575" i="2"/>
  <c r="T575" i="2"/>
  <c r="R575" i="2"/>
  <c r="P575" i="2"/>
  <c r="BI574" i="2"/>
  <c r="BH574" i="2"/>
  <c r="BG574" i="2"/>
  <c r="BE574" i="2"/>
  <c r="T574" i="2"/>
  <c r="R574" i="2"/>
  <c r="P574" i="2"/>
  <c r="BI573" i="2"/>
  <c r="BH573" i="2"/>
  <c r="BG573" i="2"/>
  <c r="BE573" i="2"/>
  <c r="T573" i="2"/>
  <c r="R573" i="2"/>
  <c r="P573" i="2"/>
  <c r="BI572" i="2"/>
  <c r="BH572" i="2"/>
  <c r="BG572" i="2"/>
  <c r="BE572" i="2"/>
  <c r="T572" i="2"/>
  <c r="R572" i="2"/>
  <c r="P572" i="2"/>
  <c r="BI571" i="2"/>
  <c r="BH571" i="2"/>
  <c r="BG571" i="2"/>
  <c r="BE571" i="2"/>
  <c r="T571" i="2"/>
  <c r="R571" i="2"/>
  <c r="P571" i="2"/>
  <c r="BI569" i="2"/>
  <c r="BH569" i="2"/>
  <c r="BG569" i="2"/>
  <c r="BE569" i="2"/>
  <c r="T569" i="2"/>
  <c r="R569" i="2"/>
  <c r="P569" i="2"/>
  <c r="BI568" i="2"/>
  <c r="BH568" i="2"/>
  <c r="BG568" i="2"/>
  <c r="BE568" i="2"/>
  <c r="T568" i="2"/>
  <c r="R568" i="2"/>
  <c r="P568" i="2"/>
  <c r="BI567" i="2"/>
  <c r="BH567" i="2"/>
  <c r="BG567" i="2"/>
  <c r="BE567" i="2"/>
  <c r="T567" i="2"/>
  <c r="R567" i="2"/>
  <c r="P567" i="2"/>
  <c r="BI566" i="2"/>
  <c r="BH566" i="2"/>
  <c r="BG566" i="2"/>
  <c r="BE566" i="2"/>
  <c r="T566" i="2"/>
  <c r="R566" i="2"/>
  <c r="P566" i="2"/>
  <c r="BI565" i="2"/>
  <c r="BH565" i="2"/>
  <c r="BG565" i="2"/>
  <c r="BE565" i="2"/>
  <c r="T565" i="2"/>
  <c r="R565" i="2"/>
  <c r="P565" i="2"/>
  <c r="BI509" i="2"/>
  <c r="BH509" i="2"/>
  <c r="BG509" i="2"/>
  <c r="BE509" i="2"/>
  <c r="T509" i="2"/>
  <c r="R509" i="2"/>
  <c r="P509" i="2"/>
  <c r="BI481" i="2"/>
  <c r="BH481" i="2"/>
  <c r="BG481" i="2"/>
  <c r="BE481" i="2"/>
  <c r="T481" i="2"/>
  <c r="R481" i="2"/>
  <c r="P481" i="2"/>
  <c r="BI458" i="2"/>
  <c r="BH458" i="2"/>
  <c r="BG458" i="2"/>
  <c r="BE458" i="2"/>
  <c r="T458" i="2"/>
  <c r="R458" i="2"/>
  <c r="P458" i="2"/>
  <c r="BI457" i="2"/>
  <c r="BH457" i="2"/>
  <c r="BG457" i="2"/>
  <c r="BE457" i="2"/>
  <c r="T457" i="2"/>
  <c r="R457" i="2"/>
  <c r="P457" i="2"/>
  <c r="BI456" i="2"/>
  <c r="BH456" i="2"/>
  <c r="BG456" i="2"/>
  <c r="BE456" i="2"/>
  <c r="T456" i="2"/>
  <c r="R456" i="2"/>
  <c r="P456" i="2"/>
  <c r="BI455" i="2"/>
  <c r="BH455" i="2"/>
  <c r="BG455" i="2"/>
  <c r="BE455" i="2"/>
  <c r="T455" i="2"/>
  <c r="R455" i="2"/>
  <c r="P455" i="2"/>
  <c r="BI442" i="2"/>
  <c r="BH442" i="2"/>
  <c r="BG442" i="2"/>
  <c r="BE442" i="2"/>
  <c r="T442" i="2"/>
  <c r="R442" i="2"/>
  <c r="P442" i="2"/>
  <c r="BI441" i="2"/>
  <c r="BH441" i="2"/>
  <c r="BG441" i="2"/>
  <c r="BE441" i="2"/>
  <c r="T441" i="2"/>
  <c r="R441" i="2"/>
  <c r="P441" i="2"/>
  <c r="BI440" i="2"/>
  <c r="BH440" i="2"/>
  <c r="BG440" i="2"/>
  <c r="BE440" i="2"/>
  <c r="T440" i="2"/>
  <c r="R440" i="2"/>
  <c r="P440" i="2"/>
  <c r="BI439" i="2"/>
  <c r="BH439" i="2"/>
  <c r="BG439" i="2"/>
  <c r="BE439" i="2"/>
  <c r="T439" i="2"/>
  <c r="R439" i="2"/>
  <c r="P439" i="2"/>
  <c r="BI423" i="2"/>
  <c r="BH423" i="2"/>
  <c r="BG423" i="2"/>
  <c r="BE423" i="2"/>
  <c r="T423" i="2"/>
  <c r="R423" i="2"/>
  <c r="P423" i="2"/>
  <c r="BI418" i="2"/>
  <c r="BH418" i="2"/>
  <c r="BG418" i="2"/>
  <c r="BE418" i="2"/>
  <c r="T418" i="2"/>
  <c r="R418" i="2"/>
  <c r="P418" i="2"/>
  <c r="BI398" i="2"/>
  <c r="BH398" i="2"/>
  <c r="BG398" i="2"/>
  <c r="BE398" i="2"/>
  <c r="T398" i="2"/>
  <c r="R398" i="2"/>
  <c r="P398" i="2"/>
  <c r="BI396" i="2"/>
  <c r="BH396" i="2"/>
  <c r="BG396" i="2"/>
  <c r="BE396" i="2"/>
  <c r="T396" i="2"/>
  <c r="R396" i="2"/>
  <c r="P396" i="2"/>
  <c r="BI370" i="2"/>
  <c r="BH370" i="2"/>
  <c r="BG370" i="2"/>
  <c r="BE370" i="2"/>
  <c r="T370" i="2"/>
  <c r="R370" i="2"/>
  <c r="P370" i="2"/>
  <c r="BI366" i="2"/>
  <c r="BH366" i="2"/>
  <c r="BG366" i="2"/>
  <c r="BE366" i="2"/>
  <c r="T366" i="2"/>
  <c r="R366" i="2"/>
  <c r="P366" i="2"/>
  <c r="BI352" i="2"/>
  <c r="BH352" i="2"/>
  <c r="BG352" i="2"/>
  <c r="BE352" i="2"/>
  <c r="T352" i="2"/>
  <c r="R352" i="2"/>
  <c r="P352" i="2"/>
  <c r="BI341" i="2"/>
  <c r="BH341" i="2"/>
  <c r="BG341" i="2"/>
  <c r="BE341" i="2"/>
  <c r="T341" i="2"/>
  <c r="R341" i="2"/>
  <c r="P341" i="2"/>
  <c r="BI340" i="2"/>
  <c r="BH340" i="2"/>
  <c r="BG340" i="2"/>
  <c r="BE340" i="2"/>
  <c r="T340" i="2"/>
  <c r="R340" i="2"/>
  <c r="P340" i="2"/>
  <c r="BI339" i="2"/>
  <c r="BH339" i="2"/>
  <c r="BG339" i="2"/>
  <c r="BE339" i="2"/>
  <c r="T339" i="2"/>
  <c r="R339" i="2"/>
  <c r="P339" i="2"/>
  <c r="BI338" i="2"/>
  <c r="BH338" i="2"/>
  <c r="BG338" i="2"/>
  <c r="BE338" i="2"/>
  <c r="T338" i="2"/>
  <c r="R338" i="2"/>
  <c r="P338" i="2"/>
  <c r="BI337" i="2"/>
  <c r="BH337" i="2"/>
  <c r="BG337" i="2"/>
  <c r="BE337" i="2"/>
  <c r="T337" i="2"/>
  <c r="R337" i="2"/>
  <c r="P337" i="2"/>
  <c r="BI336" i="2"/>
  <c r="BH336" i="2"/>
  <c r="BG336" i="2"/>
  <c r="BE336" i="2"/>
  <c r="T336" i="2"/>
  <c r="R336" i="2"/>
  <c r="P336" i="2"/>
  <c r="BI335" i="2"/>
  <c r="BH335" i="2"/>
  <c r="BG335" i="2"/>
  <c r="BE335" i="2"/>
  <c r="T335" i="2"/>
  <c r="R335" i="2"/>
  <c r="P335" i="2"/>
  <c r="BI304" i="2"/>
  <c r="BH304" i="2"/>
  <c r="BG304" i="2"/>
  <c r="BE304" i="2"/>
  <c r="T304" i="2"/>
  <c r="R304" i="2"/>
  <c r="P304" i="2"/>
  <c r="BI288" i="2"/>
  <c r="BH288" i="2"/>
  <c r="BG288" i="2"/>
  <c r="BE288" i="2"/>
  <c r="T288" i="2"/>
  <c r="R288" i="2"/>
  <c r="P288" i="2"/>
  <c r="BI283" i="2"/>
  <c r="BH283" i="2"/>
  <c r="BG283" i="2"/>
  <c r="BE283" i="2"/>
  <c r="T283" i="2"/>
  <c r="R283" i="2"/>
  <c r="P283" i="2"/>
  <c r="BI280" i="2"/>
  <c r="BH280" i="2"/>
  <c r="BG280" i="2"/>
  <c r="BE280" i="2"/>
  <c r="T280" i="2"/>
  <c r="T279" i="2"/>
  <c r="R280" i="2"/>
  <c r="R279" i="2" s="1"/>
  <c r="P280" i="2"/>
  <c r="P279" i="2"/>
  <c r="BI276" i="2"/>
  <c r="BH276" i="2"/>
  <c r="BG276" i="2"/>
  <c r="BE276" i="2"/>
  <c r="T276" i="2"/>
  <c r="R276" i="2"/>
  <c r="P276" i="2"/>
  <c r="BI273" i="2"/>
  <c r="BH273" i="2"/>
  <c r="BG273" i="2"/>
  <c r="BE273" i="2"/>
  <c r="T273" i="2"/>
  <c r="R273" i="2"/>
  <c r="P273" i="2"/>
  <c r="BI270" i="2"/>
  <c r="BH270" i="2"/>
  <c r="BG270" i="2"/>
  <c r="BE270" i="2"/>
  <c r="T270" i="2"/>
  <c r="R270" i="2"/>
  <c r="P270" i="2"/>
  <c r="BI267" i="2"/>
  <c r="BH267" i="2"/>
  <c r="BG267" i="2"/>
  <c r="BE267" i="2"/>
  <c r="T267" i="2"/>
  <c r="R267" i="2"/>
  <c r="P267" i="2"/>
  <c r="BI264" i="2"/>
  <c r="BH264" i="2"/>
  <c r="BG264" i="2"/>
  <c r="BE264" i="2"/>
  <c r="T264" i="2"/>
  <c r="R264" i="2"/>
  <c r="P264" i="2"/>
  <c r="BI263" i="2"/>
  <c r="BH263" i="2"/>
  <c r="BG263" i="2"/>
  <c r="BE263" i="2"/>
  <c r="T263" i="2"/>
  <c r="R263" i="2"/>
  <c r="P263" i="2"/>
  <c r="BI260" i="2"/>
  <c r="BH260" i="2"/>
  <c r="BG260" i="2"/>
  <c r="BE260" i="2"/>
  <c r="T260" i="2"/>
  <c r="R260" i="2"/>
  <c r="P260" i="2"/>
  <c r="BI259" i="2"/>
  <c r="BH259" i="2"/>
  <c r="BG259" i="2"/>
  <c r="BE259" i="2"/>
  <c r="T259" i="2"/>
  <c r="R259" i="2"/>
  <c r="P259" i="2"/>
  <c r="BI258" i="2"/>
  <c r="BH258" i="2"/>
  <c r="BG258" i="2"/>
  <c r="BE258" i="2"/>
  <c r="T258" i="2"/>
  <c r="R258" i="2"/>
  <c r="P258" i="2"/>
  <c r="BI253" i="2"/>
  <c r="BH253" i="2"/>
  <c r="BG253" i="2"/>
  <c r="BE253" i="2"/>
  <c r="T253" i="2"/>
  <c r="R253" i="2"/>
  <c r="P253" i="2"/>
  <c r="BI248" i="2"/>
  <c r="BH248" i="2"/>
  <c r="BG248" i="2"/>
  <c r="BE248" i="2"/>
  <c r="T248" i="2"/>
  <c r="R248" i="2"/>
  <c r="P248" i="2"/>
  <c r="BI247" i="2"/>
  <c r="BH247" i="2"/>
  <c r="BG247" i="2"/>
  <c r="BE247" i="2"/>
  <c r="T247" i="2"/>
  <c r="R247" i="2"/>
  <c r="P247" i="2"/>
  <c r="BI231" i="2"/>
  <c r="BH231" i="2"/>
  <c r="BG231" i="2"/>
  <c r="BE231" i="2"/>
  <c r="T231" i="2"/>
  <c r="R231" i="2"/>
  <c r="P231" i="2"/>
  <c r="BI230" i="2"/>
  <c r="BH230" i="2"/>
  <c r="BG230" i="2"/>
  <c r="BE230" i="2"/>
  <c r="T230" i="2"/>
  <c r="R230" i="2"/>
  <c r="P230" i="2"/>
  <c r="BI229" i="2"/>
  <c r="BH229" i="2"/>
  <c r="BG229" i="2"/>
  <c r="BE229" i="2"/>
  <c r="T229" i="2"/>
  <c r="R229" i="2"/>
  <c r="P229" i="2"/>
  <c r="BI223" i="2"/>
  <c r="BH223" i="2"/>
  <c r="BG223" i="2"/>
  <c r="BE223" i="2"/>
  <c r="T223" i="2"/>
  <c r="R223" i="2"/>
  <c r="P223" i="2"/>
  <c r="BI191" i="2"/>
  <c r="BH191" i="2"/>
  <c r="BG191" i="2"/>
  <c r="BE191" i="2"/>
  <c r="T191" i="2"/>
  <c r="R191" i="2"/>
  <c r="P191" i="2"/>
  <c r="BI181" i="2"/>
  <c r="BH181" i="2"/>
  <c r="BG181" i="2"/>
  <c r="BE181" i="2"/>
  <c r="T181" i="2"/>
  <c r="R181" i="2"/>
  <c r="P181" i="2"/>
  <c r="BI179" i="2"/>
  <c r="BH179" i="2"/>
  <c r="BG179" i="2"/>
  <c r="BE179" i="2"/>
  <c r="T179" i="2"/>
  <c r="R179" i="2"/>
  <c r="P179" i="2"/>
  <c r="BI175" i="2"/>
  <c r="BH175" i="2"/>
  <c r="BG175" i="2"/>
  <c r="BE175" i="2"/>
  <c r="T175" i="2"/>
  <c r="R175" i="2"/>
  <c r="P175" i="2"/>
  <c r="BI174" i="2"/>
  <c r="BH174" i="2"/>
  <c r="BG174" i="2"/>
  <c r="BE174" i="2"/>
  <c r="T174" i="2"/>
  <c r="R174" i="2"/>
  <c r="P174" i="2"/>
  <c r="BI144" i="2"/>
  <c r="BH144" i="2"/>
  <c r="BG144" i="2"/>
  <c r="BE144" i="2"/>
  <c r="T144" i="2"/>
  <c r="R144" i="2"/>
  <c r="P144" i="2"/>
  <c r="BI140" i="2"/>
  <c r="BH140" i="2"/>
  <c r="BG140" i="2"/>
  <c r="BE140" i="2"/>
  <c r="T140" i="2"/>
  <c r="R140" i="2"/>
  <c r="P140" i="2"/>
  <c r="BI139" i="2"/>
  <c r="BH139" i="2"/>
  <c r="BG139" i="2"/>
  <c r="BE139" i="2"/>
  <c r="T139" i="2"/>
  <c r="R139" i="2"/>
  <c r="P139" i="2"/>
  <c r="BI135" i="2"/>
  <c r="BH135" i="2"/>
  <c r="BG135" i="2"/>
  <c r="BE135" i="2"/>
  <c r="T135" i="2"/>
  <c r="R135" i="2"/>
  <c r="P135" i="2"/>
  <c r="BI131" i="2"/>
  <c r="BH131" i="2"/>
  <c r="BG131" i="2"/>
  <c r="BE131" i="2"/>
  <c r="T131" i="2"/>
  <c r="R131" i="2"/>
  <c r="P131" i="2"/>
  <c r="F125" i="2"/>
  <c r="F124" i="2"/>
  <c r="F122" i="2"/>
  <c r="E120" i="2"/>
  <c r="F92" i="2"/>
  <c r="F91" i="2"/>
  <c r="F89" i="2"/>
  <c r="E87" i="2"/>
  <c r="J24" i="2"/>
  <c r="E24" i="2"/>
  <c r="J92" i="2" s="1"/>
  <c r="J23" i="2"/>
  <c r="J21" i="2"/>
  <c r="E21" i="2"/>
  <c r="J124" i="2" s="1"/>
  <c r="J20" i="2"/>
  <c r="J12" i="2"/>
  <c r="J89" i="2"/>
  <c r="E7" i="2"/>
  <c r="E118" i="2" s="1"/>
  <c r="L90" i="1"/>
  <c r="AM90" i="1"/>
  <c r="AM89" i="1"/>
  <c r="L89" i="1"/>
  <c r="AM87" i="1"/>
  <c r="L87" i="1"/>
  <c r="L85" i="1"/>
  <c r="L84" i="1"/>
  <c r="J654" i="2"/>
  <c r="J644" i="2"/>
  <c r="J597" i="2"/>
  <c r="BK589" i="2"/>
  <c r="BK574" i="2"/>
  <c r="J567" i="2"/>
  <c r="J457" i="2"/>
  <c r="J455" i="2"/>
  <c r="J439" i="2"/>
  <c r="BK396" i="2"/>
  <c r="BK352" i="2"/>
  <c r="BK276" i="2"/>
  <c r="J258" i="2"/>
  <c r="J230" i="2"/>
  <c r="BK181" i="2"/>
  <c r="BK668" i="2"/>
  <c r="BK594" i="2"/>
  <c r="J589" i="2"/>
  <c r="J585" i="2"/>
  <c r="BK577" i="2"/>
  <c r="J569" i="2"/>
  <c r="J509" i="2"/>
  <c r="J418" i="2"/>
  <c r="J352" i="2"/>
  <c r="BK288" i="2"/>
  <c r="J267" i="2"/>
  <c r="BK258" i="2"/>
  <c r="BK230" i="2"/>
  <c r="J181" i="2"/>
  <c r="BK174" i="2"/>
  <c r="J131" i="2"/>
  <c r="BK654" i="2"/>
  <c r="J647" i="2"/>
  <c r="BK644" i="2"/>
  <c r="J601" i="2"/>
  <c r="BK595" i="2"/>
  <c r="BK585" i="2"/>
  <c r="J574" i="2"/>
  <c r="J568" i="2"/>
  <c r="BK481" i="2"/>
  <c r="BK455" i="2"/>
  <c r="J440" i="2"/>
  <c r="BK398" i="2"/>
  <c r="BK339" i="2"/>
  <c r="BK335" i="2"/>
  <c r="J276" i="2"/>
  <c r="BK267" i="2"/>
  <c r="J260" i="2"/>
  <c r="BK229" i="2"/>
  <c r="J135" i="2"/>
  <c r="BK611" i="2"/>
  <c r="BK597" i="2"/>
  <c r="J596" i="2"/>
  <c r="J594" i="2"/>
  <c r="BK588" i="2"/>
  <c r="BK582" i="2"/>
  <c r="BK568" i="2"/>
  <c r="BK441" i="2"/>
  <c r="BK340" i="2"/>
  <c r="BK144" i="2"/>
  <c r="BK490" i="3"/>
  <c r="BK482" i="3"/>
  <c r="BK469" i="3"/>
  <c r="J458" i="3"/>
  <c r="BK436" i="3"/>
  <c r="BK422" i="3"/>
  <c r="J406" i="3"/>
  <c r="J380" i="3"/>
  <c r="J284" i="3"/>
  <c r="J251" i="3"/>
  <c r="BK210" i="3"/>
  <c r="J203" i="3"/>
  <c r="BK170" i="3"/>
  <c r="J152" i="3"/>
  <c r="BK146" i="3"/>
  <c r="J139" i="3"/>
  <c r="J490" i="3"/>
  <c r="J488" i="3"/>
  <c r="BK459" i="3"/>
  <c r="J456" i="3"/>
  <c r="J419" i="3"/>
  <c r="BK410" i="3"/>
  <c r="J395" i="3"/>
  <c r="J375" i="3"/>
  <c r="J303" i="3"/>
  <c r="J246" i="3"/>
  <c r="BK230" i="3"/>
  <c r="J211" i="3"/>
  <c r="J204" i="3"/>
  <c r="BK161" i="3"/>
  <c r="BK478" i="3"/>
  <c r="J472" i="3"/>
  <c r="J457" i="3"/>
  <c r="BK452" i="3"/>
  <c r="J432" i="3"/>
  <c r="BK419" i="3"/>
  <c r="BK407" i="3"/>
  <c r="J394" i="3"/>
  <c r="BK379" i="3"/>
  <c r="J374" i="3"/>
  <c r="J230" i="3"/>
  <c r="J212" i="3"/>
  <c r="J209" i="3"/>
  <c r="BK205" i="3"/>
  <c r="BK203" i="3"/>
  <c r="J162" i="3"/>
  <c r="BK158" i="3"/>
  <c r="BK140" i="3"/>
  <c r="J476" i="3"/>
  <c r="J460" i="3"/>
  <c r="BK440" i="3"/>
  <c r="J424" i="3"/>
  <c r="BK420" i="3"/>
  <c r="J397" i="3"/>
  <c r="BK394" i="3"/>
  <c r="BK386" i="3"/>
  <c r="J383" i="3"/>
  <c r="BK375" i="3"/>
  <c r="J307" i="3"/>
  <c r="BK284" i="3"/>
  <c r="BK226" i="3"/>
  <c r="J214" i="3"/>
  <c r="BK206" i="3"/>
  <c r="BK162" i="3"/>
  <c r="J158" i="3"/>
  <c r="J147" i="3"/>
  <c r="J141" i="3"/>
  <c r="J137" i="3"/>
  <c r="BK401" i="4"/>
  <c r="BK384" i="4"/>
  <c r="BK375" i="4"/>
  <c r="BK339" i="4"/>
  <c r="BK299" i="4"/>
  <c r="J291" i="4"/>
  <c r="BK267" i="4"/>
  <c r="BK262" i="4"/>
  <c r="J233" i="4"/>
  <c r="BK210" i="4"/>
  <c r="J179" i="4"/>
  <c r="BK162" i="4"/>
  <c r="J136" i="4"/>
  <c r="J419" i="4"/>
  <c r="J381" i="4"/>
  <c r="BK367" i="4"/>
  <c r="BK355" i="4"/>
  <c r="BK319" i="4"/>
  <c r="BK306" i="4"/>
  <c r="J293" i="4"/>
  <c r="BK263" i="4"/>
  <c r="BK244" i="4"/>
  <c r="J229" i="4"/>
  <c r="J210" i="4"/>
  <c r="J173" i="4"/>
  <c r="J152" i="4"/>
  <c r="J392" i="4"/>
  <c r="J375" i="4"/>
  <c r="BK343" i="4"/>
  <c r="J312" i="4"/>
  <c r="BK291" i="4"/>
  <c r="J281" i="4"/>
  <c r="BK278" i="4"/>
  <c r="J257" i="4"/>
  <c r="J215" i="4"/>
  <c r="BK179" i="4"/>
  <c r="J167" i="4"/>
  <c r="BK420" i="4"/>
  <c r="J406" i="4"/>
  <c r="BK381" i="4"/>
  <c r="J355" i="4"/>
  <c r="J343" i="4"/>
  <c r="BK333" i="4"/>
  <c r="J319" i="4"/>
  <c r="BK308" i="4"/>
  <c r="J297" i="4"/>
  <c r="J271" i="4"/>
  <c r="BK268" i="4"/>
  <c r="J262" i="4"/>
  <c r="J248" i="4"/>
  <c r="BK202" i="4"/>
  <c r="BK180" i="4"/>
  <c r="BK152" i="4"/>
  <c r="J319" i="5"/>
  <c r="J295" i="5"/>
  <c r="BK263" i="5"/>
  <c r="J259" i="5"/>
  <c r="BK239" i="5"/>
  <c r="J226" i="5"/>
  <c r="J217" i="5"/>
  <c r="BK189" i="5"/>
  <c r="BK130" i="5"/>
  <c r="BK260" i="5"/>
  <c r="J258" i="5"/>
  <c r="J240" i="5"/>
  <c r="BK226" i="5"/>
  <c r="BK216" i="5"/>
  <c r="BK205" i="5"/>
  <c r="J169" i="5"/>
  <c r="BK319" i="5"/>
  <c r="J301" i="5"/>
  <c r="J262" i="5"/>
  <c r="BK256" i="5"/>
  <c r="BK236" i="5"/>
  <c r="J222" i="5"/>
  <c r="BK181" i="5"/>
  <c r="J168" i="5"/>
  <c r="J131" i="5"/>
  <c r="BK303" i="5"/>
  <c r="J269" i="5"/>
  <c r="J244" i="5"/>
  <c r="BK241" i="5"/>
  <c r="J229" i="5"/>
  <c r="J218" i="5"/>
  <c r="BK215" i="5"/>
  <c r="BK150" i="5"/>
  <c r="BK131" i="5"/>
  <c r="BK119" i="6"/>
  <c r="F37" i="6"/>
  <c r="BD100" i="1" s="1"/>
  <c r="F35" i="6"/>
  <c r="BB100" i="1" s="1"/>
  <c r="BK180" i="7"/>
  <c r="J178" i="7"/>
  <c r="J174" i="7"/>
  <c r="J172" i="7"/>
  <c r="BK165" i="7"/>
  <c r="J160" i="7"/>
  <c r="BK155" i="7"/>
  <c r="BK151" i="7"/>
  <c r="BK147" i="7"/>
  <c r="BK138" i="7"/>
  <c r="J134" i="7"/>
  <c r="BK189" i="7"/>
  <c r="BK187" i="7"/>
  <c r="J182" i="7"/>
  <c r="BK175" i="7"/>
  <c r="BK171" i="7"/>
  <c r="J165" i="7"/>
  <c r="BK158" i="7"/>
  <c r="BK154" i="7"/>
  <c r="BK144" i="7"/>
  <c r="J140" i="7"/>
  <c r="J137" i="7"/>
  <c r="J132" i="7"/>
  <c r="J186" i="7"/>
  <c r="BK174" i="7"/>
  <c r="BK161" i="7"/>
  <c r="J158" i="7"/>
  <c r="BK153" i="7"/>
  <c r="BK148" i="7"/>
  <c r="J142" i="7"/>
  <c r="J138" i="7"/>
  <c r="J129" i="7"/>
  <c r="J187" i="7"/>
  <c r="J180" i="7"/>
  <c r="BK176" i="7"/>
  <c r="J167" i="7"/>
  <c r="J164" i="7"/>
  <c r="J156" i="7"/>
  <c r="J152" i="7"/>
  <c r="J144" i="7"/>
  <c r="BK143" i="7"/>
  <c r="BK134" i="7"/>
  <c r="BK130" i="7"/>
  <c r="J124" i="8"/>
  <c r="BK124" i="8"/>
  <c r="BK119" i="9"/>
  <c r="F33" i="9"/>
  <c r="AZ104" i="1" s="1"/>
  <c r="F35" i="9"/>
  <c r="BB104" i="1" s="1"/>
  <c r="J215" i="10"/>
  <c r="J208" i="10"/>
  <c r="J196" i="10"/>
  <c r="J190" i="10"/>
  <c r="BK184" i="10"/>
  <c r="BK182" i="10"/>
  <c r="J178" i="10"/>
  <c r="BK155" i="10"/>
  <c r="J149" i="10"/>
  <c r="J140" i="10"/>
  <c r="J135" i="10"/>
  <c r="J204" i="10"/>
  <c r="J200" i="10"/>
  <c r="J191" i="10"/>
  <c r="BK187" i="10"/>
  <c r="J182" i="10"/>
  <c r="J177" i="10"/>
  <c r="J173" i="10"/>
  <c r="J170" i="10"/>
  <c r="BK165" i="10"/>
  <c r="BK161" i="10"/>
  <c r="BK157" i="10"/>
  <c r="J148" i="10"/>
  <c r="J144" i="10"/>
  <c r="BK210" i="10"/>
  <c r="J203" i="10"/>
  <c r="BK200" i="10"/>
  <c r="BK194" i="10"/>
  <c r="BK188" i="10"/>
  <c r="BK181" i="10"/>
  <c r="BK170" i="10"/>
  <c r="J160" i="10"/>
  <c r="BK154" i="10"/>
  <c r="BK147" i="10"/>
  <c r="BK140" i="10"/>
  <c r="BK215" i="10"/>
  <c r="J210" i="10"/>
  <c r="BK206" i="10"/>
  <c r="BK199" i="10"/>
  <c r="BK196" i="10"/>
  <c r="BK191" i="10"/>
  <c r="J186" i="10"/>
  <c r="J179" i="10"/>
  <c r="BK171" i="10"/>
  <c r="J165" i="10"/>
  <c r="J162" i="10"/>
  <c r="BK153" i="10"/>
  <c r="BK149" i="10"/>
  <c r="BK144" i="10"/>
  <c r="J136" i="10"/>
  <c r="J33" i="11"/>
  <c r="AV107" i="1" s="1"/>
  <c r="BK182" i="12"/>
  <c r="J173" i="12"/>
  <c r="J170" i="12"/>
  <c r="BK161" i="12"/>
  <c r="J154" i="12"/>
  <c r="J145" i="12"/>
  <c r="J138" i="12"/>
  <c r="BK128" i="12"/>
  <c r="BK178" i="12"/>
  <c r="BK174" i="12"/>
  <c r="J171" i="12"/>
  <c r="J168" i="12"/>
  <c r="BK158" i="12"/>
  <c r="BK151" i="12"/>
  <c r="BK146" i="12"/>
  <c r="BK143" i="12"/>
  <c r="J137" i="12"/>
  <c r="BK133" i="12"/>
  <c r="BK180" i="12"/>
  <c r="J177" i="12"/>
  <c r="J172" i="12"/>
  <c r="BK166" i="12"/>
  <c r="J161" i="12"/>
  <c r="J156" i="12"/>
  <c r="J147" i="12"/>
  <c r="BK139" i="12"/>
  <c r="J128" i="12"/>
  <c r="J176" i="12"/>
  <c r="BK170" i="12"/>
  <c r="J165" i="12"/>
  <c r="BK154" i="12"/>
  <c r="J150" i="12"/>
  <c r="BK141" i="12"/>
  <c r="BK135" i="12"/>
  <c r="BK129" i="12"/>
  <c r="J668" i="2"/>
  <c r="J646" i="2"/>
  <c r="J592" i="2"/>
  <c r="J590" i="2"/>
  <c r="BK587" i="2"/>
  <c r="J573" i="2"/>
  <c r="BK565" i="2"/>
  <c r="J456" i="2"/>
  <c r="BK440" i="2"/>
  <c r="J398" i="2"/>
  <c r="BK366" i="2"/>
  <c r="J288" i="2"/>
  <c r="BK259" i="2"/>
  <c r="BK247" i="2"/>
  <c r="J191" i="2"/>
  <c r="BK135" i="2"/>
  <c r="BK596" i="2"/>
  <c r="BK591" i="2"/>
  <c r="J587" i="2"/>
  <c r="J584" i="2"/>
  <c r="BK575" i="2"/>
  <c r="J566" i="2"/>
  <c r="J458" i="2"/>
  <c r="J396" i="2"/>
  <c r="J340" i="2"/>
  <c r="BK338" i="2"/>
  <c r="BK280" i="2"/>
  <c r="BK260" i="2"/>
  <c r="BK248" i="2"/>
  <c r="J223" i="2"/>
  <c r="BK179" i="2"/>
  <c r="J140" i="2"/>
  <c r="AS106" i="1"/>
  <c r="J575" i="2"/>
  <c r="BK571" i="2"/>
  <c r="BK509" i="2"/>
  <c r="BK456" i="2"/>
  <c r="J441" i="2"/>
  <c r="BK370" i="2"/>
  <c r="J337" i="2"/>
  <c r="J283" i="2"/>
  <c r="BK273" i="2"/>
  <c r="J263" i="2"/>
  <c r="J247" i="2"/>
  <c r="BK139" i="2"/>
  <c r="AS103" i="1"/>
  <c r="J595" i="2"/>
  <c r="BK590" i="2"/>
  <c r="BK584" i="2"/>
  <c r="BK581" i="2"/>
  <c r="BK569" i="2"/>
  <c r="BK457" i="2"/>
  <c r="BK423" i="2"/>
  <c r="J338" i="2"/>
  <c r="BK131" i="2"/>
  <c r="J478" i="3"/>
  <c r="J474" i="3"/>
  <c r="BK460" i="3"/>
  <c r="J452" i="3"/>
  <c r="J428" i="3"/>
  <c r="J407" i="3"/>
  <c r="BK393" i="3"/>
  <c r="BK374" i="3"/>
  <c r="BK223" i="3"/>
  <c r="J205" i="3"/>
  <c r="J166" i="3"/>
  <c r="BK148" i="3"/>
  <c r="BK138" i="3"/>
  <c r="J475" i="3"/>
  <c r="BK428" i="3"/>
  <c r="J418" i="3"/>
  <c r="BK380" i="3"/>
  <c r="BK251" i="3"/>
  <c r="J218" i="3"/>
  <c r="J201" i="3"/>
  <c r="BK141" i="3"/>
  <c r="BK461" i="3"/>
  <c r="J440" i="3"/>
  <c r="BK406" i="3"/>
  <c r="J386" i="3"/>
  <c r="BK246" i="3"/>
  <c r="BK211" i="3"/>
  <c r="BK207" i="3"/>
  <c r="BK202" i="3"/>
  <c r="BK147" i="3"/>
  <c r="BK472" i="3"/>
  <c r="BK442" i="3"/>
  <c r="J422" i="3"/>
  <c r="J393" i="3"/>
  <c r="BK376" i="3"/>
  <c r="J252" i="3"/>
  <c r="J208" i="3"/>
  <c r="BK201" i="3"/>
  <c r="BK149" i="3"/>
  <c r="BK139" i="3"/>
  <c r="BK399" i="4"/>
  <c r="J371" i="4"/>
  <c r="BK327" i="4"/>
  <c r="BK271" i="4"/>
  <c r="BK248" i="4"/>
  <c r="J185" i="4"/>
  <c r="J141" i="4"/>
  <c r="BK412" i="4"/>
  <c r="BK371" i="4"/>
  <c r="BK321" i="4"/>
  <c r="BK305" i="4"/>
  <c r="J268" i="4"/>
  <c r="BK233" i="4"/>
  <c r="BK190" i="4"/>
  <c r="BK141" i="4"/>
  <c r="J382" i="4"/>
  <c r="J325" i="4"/>
  <c r="BK293" i="4"/>
  <c r="J267" i="4"/>
  <c r="J244" i="4"/>
  <c r="BK185" i="4"/>
  <c r="J146" i="4"/>
  <c r="J401" i="4"/>
  <c r="J361" i="4"/>
  <c r="J339" i="4"/>
  <c r="BK318" i="4"/>
  <c r="J278" i="4"/>
  <c r="BK264" i="4"/>
  <c r="J225" i="4"/>
  <c r="J162" i="4"/>
  <c r="BK267" i="5"/>
  <c r="J254" i="5"/>
  <c r="J219" i="5"/>
  <c r="J205" i="5"/>
  <c r="J281" i="5"/>
  <c r="J241" i="5"/>
  <c r="J223" i="5"/>
  <c r="J215" i="5"/>
  <c r="BK168" i="5"/>
  <c r="BK281" i="5"/>
  <c r="J261" i="5"/>
  <c r="BK244" i="5"/>
  <c r="BK218" i="5"/>
  <c r="BK169" i="5"/>
  <c r="J320" i="5"/>
  <c r="J257" i="5"/>
  <c r="BK240" i="5"/>
  <c r="BK219" i="5"/>
  <c r="J197" i="5"/>
  <c r="J130" i="5"/>
  <c r="F36" i="6"/>
  <c r="BC100" i="1" s="1"/>
  <c r="J189" i="7"/>
  <c r="BK179" i="7"/>
  <c r="J175" i="7"/>
  <c r="J171" i="7"/>
  <c r="J162" i="7"/>
  <c r="BK152" i="7"/>
  <c r="J141" i="7"/>
  <c r="BK132" i="7"/>
  <c r="BK183" i="7"/>
  <c r="BK177" i="7"/>
  <c r="BK167" i="7"/>
  <c r="J151" i="7"/>
  <c r="J143" i="7"/>
  <c r="BK135" i="7"/>
  <c r="J179" i="7"/>
  <c r="BK172" i="7"/>
  <c r="J154" i="7"/>
  <c r="J147" i="7"/>
  <c r="J130" i="7"/>
  <c r="J183" i="7"/>
  <c r="BK169" i="7"/>
  <c r="BK160" i="7"/>
  <c r="BK146" i="7"/>
  <c r="BK137" i="7"/>
  <c r="BK121" i="8"/>
  <c r="BK123" i="8"/>
  <c r="J121" i="8"/>
  <c r="BK120" i="8"/>
  <c r="J119" i="9"/>
  <c r="F36" i="9"/>
  <c r="BC104" i="1"/>
  <c r="J207" i="10"/>
  <c r="BK186" i="10"/>
  <c r="BK180" i="10"/>
  <c r="BK177" i="10"/>
  <c r="BK176" i="10"/>
  <c r="J175" i="10"/>
  <c r="J174" i="10"/>
  <c r="BK151" i="10"/>
  <c r="BK148" i="10"/>
  <c r="J138" i="10"/>
  <c r="BK214" i="10"/>
  <c r="J202" i="10"/>
  <c r="J195" i="10"/>
  <c r="J188" i="10"/>
  <c r="J183" i="10"/>
  <c r="BK178" i="10"/>
  <c r="BK175" i="10"/>
  <c r="BK169" i="10"/>
  <c r="J166" i="10"/>
  <c r="BK162" i="10"/>
  <c r="J158" i="10"/>
  <c r="J153" i="10"/>
  <c r="J214" i="10"/>
  <c r="J206" i="10"/>
  <c r="J199" i="10"/>
  <c r="J193" i="10"/>
  <c r="J187" i="10"/>
  <c r="BK173" i="10"/>
  <c r="J169" i="10"/>
  <c r="J161" i="10"/>
  <c r="J157" i="10"/>
  <c r="J150" i="10"/>
  <c r="J146" i="10"/>
  <c r="J137" i="10"/>
  <c r="J209" i="10"/>
  <c r="BK204" i="10"/>
  <c r="J198" i="10"/>
  <c r="J194" i="10"/>
  <c r="BK192" i="10"/>
  <c r="J189" i="10"/>
  <c r="J181" i="10"/>
  <c r="J176" i="10"/>
  <c r="BK168" i="10"/>
  <c r="J163" i="10"/>
  <c r="J155" i="10"/>
  <c r="J151" i="10"/>
  <c r="BK145" i="10"/>
  <c r="BK138" i="10"/>
  <c r="BK135" i="10"/>
  <c r="BK119" i="11"/>
  <c r="F36" i="11"/>
  <c r="BC107" i="1"/>
  <c r="F37" i="11"/>
  <c r="BD107" i="1" s="1"/>
  <c r="J180" i="12"/>
  <c r="J175" i="12"/>
  <c r="J167" i="12"/>
  <c r="BK160" i="12"/>
  <c r="J152" i="12"/>
  <c r="BK144" i="12"/>
  <c r="J133" i="12"/>
  <c r="J129" i="12"/>
  <c r="J182" i="12"/>
  <c r="BK175" i="12"/>
  <c r="BK172" i="12"/>
  <c r="BK162" i="12"/>
  <c r="BK155" i="12"/>
  <c r="BK152" i="12"/>
  <c r="BK148" i="12"/>
  <c r="BK142" i="12"/>
  <c r="J139" i="12"/>
  <c r="J135" i="12"/>
  <c r="J132" i="12"/>
  <c r="BK179" i="12"/>
  <c r="BK176" i="12"/>
  <c r="BK168" i="12"/>
  <c r="J162" i="12"/>
  <c r="J159" i="12"/>
  <c r="J155" i="12"/>
  <c r="J141" i="12"/>
  <c r="J130" i="12"/>
  <c r="BK156" i="12"/>
  <c r="J151" i="12"/>
  <c r="J146" i="12"/>
  <c r="J142" i="12"/>
  <c r="BK136" i="12"/>
  <c r="J131" i="12"/>
  <c r="BK664" i="2"/>
  <c r="BK648" i="2"/>
  <c r="J611" i="2"/>
  <c r="J591" i="2"/>
  <c r="J582" i="2"/>
  <c r="BK572" i="2"/>
  <c r="J481" i="2"/>
  <c r="J442" i="2"/>
  <c r="BK418" i="2"/>
  <c r="J370" i="2"/>
  <c r="BK337" i="2"/>
  <c r="J270" i="2"/>
  <c r="J253" i="2"/>
  <c r="J229" i="2"/>
  <c r="J179" i="2"/>
  <c r="BK647" i="2"/>
  <c r="BK592" i="2"/>
  <c r="J588" i="2"/>
  <c r="J586" i="2"/>
  <c r="J581" i="2"/>
  <c r="J571" i="2"/>
  <c r="J565" i="2"/>
  <c r="J366" i="2"/>
  <c r="J339" i="2"/>
  <c r="BK304" i="2"/>
  <c r="BK263" i="2"/>
  <c r="BK253" i="2"/>
  <c r="J231" i="2"/>
  <c r="BK191" i="2"/>
  <c r="J175" i="2"/>
  <c r="J139" i="2"/>
  <c r="J664" i="2"/>
  <c r="J648" i="2"/>
  <c r="BK646" i="2"/>
  <c r="BK601" i="2"/>
  <c r="J593" i="2"/>
  <c r="J577" i="2"/>
  <c r="J572" i="2"/>
  <c r="BK567" i="2"/>
  <c r="BK458" i="2"/>
  <c r="BK442" i="2"/>
  <c r="J423" i="2"/>
  <c r="BK341" i="2"/>
  <c r="J336" i="2"/>
  <c r="J280" i="2"/>
  <c r="J264" i="2"/>
  <c r="J259" i="2"/>
  <c r="J144" i="2"/>
  <c r="AS99" i="1"/>
  <c r="BK593" i="2"/>
  <c r="BK586" i="2"/>
  <c r="BK573" i="2"/>
  <c r="BK566" i="2"/>
  <c r="BK439" i="2"/>
  <c r="J341" i="2"/>
  <c r="BK336" i="2"/>
  <c r="J335" i="2"/>
  <c r="J304" i="2"/>
  <c r="BK283" i="2"/>
  <c r="J273" i="2"/>
  <c r="BK270" i="2"/>
  <c r="BK264" i="2"/>
  <c r="J248" i="2"/>
  <c r="BK231" i="2"/>
  <c r="BK223" i="2"/>
  <c r="BK175" i="2"/>
  <c r="J174" i="2"/>
  <c r="BK140" i="2"/>
  <c r="BK491" i="3"/>
  <c r="BK488" i="3"/>
  <c r="BK476" i="3"/>
  <c r="J461" i="3"/>
  <c r="J442" i="3"/>
  <c r="BK432" i="3"/>
  <c r="J420" i="3"/>
  <c r="BK395" i="3"/>
  <c r="J376" i="3"/>
  <c r="BK303" i="3"/>
  <c r="BK252" i="3"/>
  <c r="BK214" i="3"/>
  <c r="BK209" i="3"/>
  <c r="J202" i="3"/>
  <c r="J157" i="3"/>
  <c r="J149" i="3"/>
  <c r="J140" i="3"/>
  <c r="J491" i="3"/>
  <c r="J482" i="3"/>
  <c r="BK457" i="3"/>
  <c r="J448" i="3"/>
  <c r="J423" i="3"/>
  <c r="BK397" i="3"/>
  <c r="J390" i="3"/>
  <c r="BK311" i="3"/>
  <c r="J299" i="3"/>
  <c r="J231" i="3"/>
  <c r="J223" i="3"/>
  <c r="BK212" i="3"/>
  <c r="J206" i="3"/>
  <c r="BK166" i="3"/>
  <c r="BK152" i="3"/>
  <c r="J138" i="3"/>
  <c r="BK475" i="3"/>
  <c r="BK458" i="3"/>
  <c r="BK456" i="3"/>
  <c r="BK448" i="3"/>
  <c r="BK424" i="3"/>
  <c r="BK418" i="3"/>
  <c r="J396" i="3"/>
  <c r="BK383" i="3"/>
  <c r="BK307" i="3"/>
  <c r="J226" i="3"/>
  <c r="J210" i="3"/>
  <c r="BK208" i="3"/>
  <c r="BK204" i="3"/>
  <c r="J170" i="3"/>
  <c r="BK157" i="3"/>
  <c r="BK137" i="3"/>
  <c r="BK474" i="3"/>
  <c r="J469" i="3"/>
  <c r="J459" i="3"/>
  <c r="J436" i="3"/>
  <c r="BK423" i="3"/>
  <c r="J410" i="3"/>
  <c r="BK396" i="3"/>
  <c r="BK390" i="3"/>
  <c r="J379" i="3"/>
  <c r="J311" i="3"/>
  <c r="BK299" i="3"/>
  <c r="BK231" i="3"/>
  <c r="BK218" i="3"/>
  <c r="J207" i="3"/>
  <c r="J161" i="3"/>
  <c r="J148" i="3"/>
  <c r="J146" i="3"/>
  <c r="BK419" i="4"/>
  <c r="BK392" i="4"/>
  <c r="BK380" i="4"/>
  <c r="J367" i="4"/>
  <c r="J333" i="4"/>
  <c r="BK297" i="4"/>
  <c r="J287" i="4"/>
  <c r="J264" i="4"/>
  <c r="BK237" i="4"/>
  <c r="BK229" i="4"/>
  <c r="J180" i="4"/>
  <c r="BK167" i="4"/>
  <c r="J420" i="4"/>
  <c r="BK406" i="4"/>
  <c r="J380" i="4"/>
  <c r="BK361" i="4"/>
  <c r="J349" i="4"/>
  <c r="J308" i="4"/>
  <c r="J299" i="4"/>
  <c r="BK281" i="4"/>
  <c r="BK257" i="4"/>
  <c r="J237" i="4"/>
  <c r="BK215" i="4"/>
  <c r="J157" i="4"/>
  <c r="J399" i="4"/>
  <c r="J384" i="4"/>
  <c r="BK379" i="4"/>
  <c r="J327" i="4"/>
  <c r="J318" i="4"/>
  <c r="J305" i="4"/>
  <c r="BK287" i="4"/>
  <c r="BK274" i="4"/>
  <c r="J252" i="4"/>
  <c r="BK225" i="4"/>
  <c r="J202" i="4"/>
  <c r="BK173" i="4"/>
  <c r="BK136" i="4"/>
  <c r="J412" i="4"/>
  <c r="BK382" i="4"/>
  <c r="J379" i="4"/>
  <c r="BK349" i="4"/>
  <c r="BK325" i="4"/>
  <c r="J321" i="4"/>
  <c r="BK312" i="4"/>
  <c r="J306" i="4"/>
  <c r="J274" i="4"/>
  <c r="J263" i="4"/>
  <c r="BK252" i="4"/>
  <c r="J190" i="4"/>
  <c r="BK157" i="4"/>
  <c r="BK146" i="4"/>
  <c r="BK301" i="5"/>
  <c r="BK269" i="5"/>
  <c r="BK261" i="5"/>
  <c r="BK257" i="5"/>
  <c r="J236" i="5"/>
  <c r="BK222" i="5"/>
  <c r="J216" i="5"/>
  <c r="J149" i="5"/>
  <c r="BK262" i="5"/>
  <c r="BK259" i="5"/>
  <c r="J243" i="5"/>
  <c r="J239" i="5"/>
  <c r="BK232" i="5"/>
  <c r="J189" i="5"/>
  <c r="BK171" i="5"/>
  <c r="J150" i="5"/>
  <c r="J303" i="5"/>
  <c r="J267" i="5"/>
  <c r="J263" i="5"/>
  <c r="J260" i="5"/>
  <c r="BK254" i="5"/>
  <c r="BK229" i="5"/>
  <c r="BK197" i="5"/>
  <c r="J171" i="5"/>
  <c r="BK149" i="5"/>
  <c r="BK320" i="5"/>
  <c r="BK295" i="5"/>
  <c r="BK258" i="5"/>
  <c r="J256" i="5"/>
  <c r="BK243" i="5"/>
  <c r="J232" i="5"/>
  <c r="BK223" i="5"/>
  <c r="BK217" i="5"/>
  <c r="J181" i="5"/>
  <c r="J119" i="6"/>
  <c r="F33" i="6"/>
  <c r="AZ100" i="1"/>
  <c r="BK185" i="7"/>
  <c r="BK182" i="7"/>
  <c r="J176" i="7"/>
  <c r="BK173" i="7"/>
  <c r="J169" i="7"/>
  <c r="BK168" i="7"/>
  <c r="J161" i="7"/>
  <c r="BK156" i="7"/>
  <c r="J150" i="7"/>
  <c r="J146" i="7"/>
  <c r="BK140" i="7"/>
  <c r="J135" i="7"/>
  <c r="BK188" i="7"/>
  <c r="BK186" i="7"/>
  <c r="BK178" i="7"/>
  <c r="J173" i="7"/>
  <c r="J168" i="7"/>
  <c r="J166" i="7"/>
  <c r="BK164" i="7"/>
  <c r="BK157" i="7"/>
  <c r="J148" i="7"/>
  <c r="BK141" i="7"/>
  <c r="BK139" i="7"/>
  <c r="J133" i="7"/>
  <c r="BK131" i="7"/>
  <c r="J177" i="7"/>
  <c r="BK170" i="7"/>
  <c r="J157" i="7"/>
  <c r="BK150" i="7"/>
  <c r="BK145" i="7"/>
  <c r="J139" i="7"/>
  <c r="BK133" i="7"/>
  <c r="J188" i="7"/>
  <c r="J185" i="7"/>
  <c r="J170" i="7"/>
  <c r="BK166" i="7"/>
  <c r="BK162" i="7"/>
  <c r="J155" i="7"/>
  <c r="J153" i="7"/>
  <c r="J145" i="7"/>
  <c r="BK142" i="7"/>
  <c r="J131" i="7"/>
  <c r="BK129" i="7"/>
  <c r="J123" i="8"/>
  <c r="J119" i="8"/>
  <c r="BK122" i="8"/>
  <c r="J122" i="8"/>
  <c r="J120" i="8"/>
  <c r="BK119" i="8"/>
  <c r="F37" i="9"/>
  <c r="BD104" i="1"/>
  <c r="BK217" i="10"/>
  <c r="J217" i="10"/>
  <c r="BK211" i="10"/>
  <c r="BK203" i="10"/>
  <c r="BK195" i="10"/>
  <c r="J185" i="10"/>
  <c r="BK160" i="10"/>
  <c r="BK150" i="10"/>
  <c r="J145" i="10"/>
  <c r="J139" i="10"/>
  <c r="BK136" i="10"/>
  <c r="BK209" i="10"/>
  <c r="BK201" i="10"/>
  <c r="J197" i="10"/>
  <c r="BK189" i="10"/>
  <c r="BK185" i="10"/>
  <c r="BK179" i="10"/>
  <c r="J172" i="10"/>
  <c r="J171" i="10"/>
  <c r="J168" i="10"/>
  <c r="J164" i="10"/>
  <c r="BK159" i="10"/>
  <c r="J154" i="10"/>
  <c r="BK146" i="10"/>
  <c r="BK139" i="10"/>
  <c r="BK208" i="10"/>
  <c r="BK202" i="10"/>
  <c r="BK198" i="10"/>
  <c r="J192" i="10"/>
  <c r="BK183" i="10"/>
  <c r="BK172" i="10"/>
  <c r="BK163" i="10"/>
  <c r="J159" i="10"/>
  <c r="BK152" i="10"/>
  <c r="BK143" i="10"/>
  <c r="J211" i="10"/>
  <c r="BK207" i="10"/>
  <c r="J201" i="10"/>
  <c r="BK197" i="10"/>
  <c r="BK193" i="10"/>
  <c r="BK190" i="10"/>
  <c r="J184" i="10"/>
  <c r="J180" i="10"/>
  <c r="BK174" i="10"/>
  <c r="BK166" i="10"/>
  <c r="BK164" i="10"/>
  <c r="BK158" i="10"/>
  <c r="J152" i="10"/>
  <c r="J147" i="10"/>
  <c r="J143" i="10"/>
  <c r="BK137" i="10"/>
  <c r="J119" i="11"/>
  <c r="F35" i="11"/>
  <c r="BB107" i="1" s="1"/>
  <c r="BK181" i="12"/>
  <c r="J179" i="12"/>
  <c r="BK171" i="12"/>
  <c r="J166" i="12"/>
  <c r="J157" i="12"/>
  <c r="BK150" i="12"/>
  <c r="BK147" i="12"/>
  <c r="J140" i="12"/>
  <c r="BK130" i="12"/>
  <c r="J127" i="12"/>
  <c r="BK177" i="12"/>
  <c r="BK173" i="12"/>
  <c r="J169" i="12"/>
  <c r="BK159" i="12"/>
  <c r="BK153" i="12"/>
  <c r="BK149" i="12"/>
  <c r="J144" i="12"/>
  <c r="BK140" i="12"/>
  <c r="BK138" i="12"/>
  <c r="J136" i="12"/>
  <c r="BK134" i="12"/>
  <c r="BK131" i="12"/>
  <c r="J178" i="12"/>
  <c r="J174" i="12"/>
  <c r="BK169" i="12"/>
  <c r="BK165" i="12"/>
  <c r="J160" i="12"/>
  <c r="BK157" i="12"/>
  <c r="J148" i="12"/>
  <c r="J143" i="12"/>
  <c r="J134" i="12"/>
  <c r="BK127" i="12"/>
  <c r="J181" i="12"/>
  <c r="BK167" i="12"/>
  <c r="J158" i="12"/>
  <c r="J153" i="12"/>
  <c r="J149" i="12"/>
  <c r="BK145" i="12"/>
  <c r="BK137" i="12"/>
  <c r="BK132" i="12"/>
  <c r="BK130" i="2" l="1"/>
  <c r="J130" i="2" s="1"/>
  <c r="J98" i="2" s="1"/>
  <c r="T130" i="2"/>
  <c r="BK180" i="2"/>
  <c r="J180" i="2" s="1"/>
  <c r="J100" i="2" s="1"/>
  <c r="T180" i="2"/>
  <c r="R282" i="2"/>
  <c r="P397" i="2"/>
  <c r="BK570" i="2"/>
  <c r="J570" i="2"/>
  <c r="J105" i="2" s="1"/>
  <c r="R570" i="2"/>
  <c r="BK576" i="2"/>
  <c r="J576" i="2"/>
  <c r="J106" i="2" s="1"/>
  <c r="R576" i="2"/>
  <c r="P583" i="2"/>
  <c r="BK645" i="2"/>
  <c r="J645" i="2" s="1"/>
  <c r="J108" i="2" s="1"/>
  <c r="P645" i="2"/>
  <c r="P136" i="3"/>
  <c r="T136" i="3"/>
  <c r="P151" i="3"/>
  <c r="R151" i="3"/>
  <c r="BK169" i="3"/>
  <c r="J169" i="3" s="1"/>
  <c r="J101" i="3" s="1"/>
  <c r="P169" i="3"/>
  <c r="T169" i="3"/>
  <c r="P213" i="3"/>
  <c r="R213" i="3"/>
  <c r="BK392" i="3"/>
  <c r="J392" i="3"/>
  <c r="J105" i="3" s="1"/>
  <c r="T392" i="3"/>
  <c r="P409" i="3"/>
  <c r="R409" i="3"/>
  <c r="T409" i="3"/>
  <c r="P421" i="3"/>
  <c r="R421" i="3"/>
  <c r="BK441" i="3"/>
  <c r="J441" i="3" s="1"/>
  <c r="J109" i="3" s="1"/>
  <c r="R441" i="3"/>
  <c r="BK473" i="3"/>
  <c r="J473" i="3" s="1"/>
  <c r="J110" i="3" s="1"/>
  <c r="R473" i="3"/>
  <c r="T473" i="3"/>
  <c r="P477" i="3"/>
  <c r="T477" i="3"/>
  <c r="BK489" i="3"/>
  <c r="J489" i="3"/>
  <c r="J114" i="3" s="1"/>
  <c r="T489" i="3"/>
  <c r="BK135" i="4"/>
  <c r="J135" i="4"/>
  <c r="J98" i="4" s="1"/>
  <c r="T135" i="4"/>
  <c r="P151" i="4"/>
  <c r="T151" i="4"/>
  <c r="R172" i="4"/>
  <c r="BK298" i="4"/>
  <c r="J298" i="4" s="1"/>
  <c r="J107" i="4" s="1"/>
  <c r="BK307" i="4"/>
  <c r="J307" i="4" s="1"/>
  <c r="J108" i="4" s="1"/>
  <c r="BK320" i="4"/>
  <c r="J320" i="4" s="1"/>
  <c r="J109" i="4" s="1"/>
  <c r="R326" i="4"/>
  <c r="P383" i="4"/>
  <c r="P400" i="4"/>
  <c r="BK418" i="4"/>
  <c r="J418" i="4"/>
  <c r="J113" i="4"/>
  <c r="T129" i="5"/>
  <c r="R148" i="5"/>
  <c r="R170" i="5"/>
  <c r="T238" i="5"/>
  <c r="R242" i="5"/>
  <c r="P255" i="5"/>
  <c r="R268" i="5"/>
  <c r="R302" i="5"/>
  <c r="R128" i="7"/>
  <c r="T136" i="7"/>
  <c r="T149" i="7"/>
  <c r="T159" i="7"/>
  <c r="R163" i="7"/>
  <c r="T181" i="7"/>
  <c r="T184" i="7"/>
  <c r="BK118" i="8"/>
  <c r="J118" i="8" s="1"/>
  <c r="J97" i="8" s="1"/>
  <c r="P134" i="10"/>
  <c r="BK142" i="10"/>
  <c r="J142" i="10" s="1"/>
  <c r="J103" i="10" s="1"/>
  <c r="T156" i="10"/>
  <c r="R167" i="10"/>
  <c r="BK205" i="10"/>
  <c r="J205" i="10" s="1"/>
  <c r="J106" i="10" s="1"/>
  <c r="BK213" i="10"/>
  <c r="J213" i="10" s="1"/>
  <c r="J108" i="10" s="1"/>
  <c r="P126" i="12"/>
  <c r="P125" i="12"/>
  <c r="BK164" i="12"/>
  <c r="BK163" i="12" s="1"/>
  <c r="J163" i="12" s="1"/>
  <c r="J101" i="12" s="1"/>
  <c r="P130" i="2"/>
  <c r="P143" i="2"/>
  <c r="R143" i="2"/>
  <c r="P180" i="2"/>
  <c r="BK282" i="2"/>
  <c r="J282" i="2" s="1"/>
  <c r="J103" i="2" s="1"/>
  <c r="T282" i="2"/>
  <c r="T397" i="2"/>
  <c r="P570" i="2"/>
  <c r="T570" i="2"/>
  <c r="P576" i="2"/>
  <c r="T576" i="2"/>
  <c r="R583" i="2"/>
  <c r="T645" i="2"/>
  <c r="BK172" i="4"/>
  <c r="J172" i="4" s="1"/>
  <c r="J100" i="4" s="1"/>
  <c r="P172" i="4"/>
  <c r="BK286" i="4"/>
  <c r="J286" i="4" s="1"/>
  <c r="J105" i="4" s="1"/>
  <c r="R286" i="4"/>
  <c r="P292" i="4"/>
  <c r="P298" i="4"/>
  <c r="P307" i="4"/>
  <c r="P320" i="4"/>
  <c r="T326" i="4"/>
  <c r="T383" i="4"/>
  <c r="T400" i="4"/>
  <c r="T418" i="4"/>
  <c r="BK129" i="5"/>
  <c r="J129" i="5" s="1"/>
  <c r="J98" i="5" s="1"/>
  <c r="P148" i="5"/>
  <c r="BK170" i="5"/>
  <c r="J170" i="5" s="1"/>
  <c r="J100" i="5" s="1"/>
  <c r="BK238" i="5"/>
  <c r="J238" i="5"/>
  <c r="J103" i="5" s="1"/>
  <c r="BK242" i="5"/>
  <c r="J242" i="5"/>
  <c r="J104" i="5"/>
  <c r="T255" i="5"/>
  <c r="P268" i="5"/>
  <c r="T302" i="5"/>
  <c r="T128" i="7"/>
  <c r="R136" i="7"/>
  <c r="R149" i="7"/>
  <c r="R159" i="7"/>
  <c r="T163" i="7"/>
  <c r="R181" i="7"/>
  <c r="P184" i="7"/>
  <c r="T118" i="8"/>
  <c r="T117" i="8"/>
  <c r="BK134" i="10"/>
  <c r="J134" i="10" s="1"/>
  <c r="J101" i="10" s="1"/>
  <c r="T142" i="10"/>
  <c r="P156" i="10"/>
  <c r="P167" i="10"/>
  <c r="T205" i="10"/>
  <c r="P213" i="10"/>
  <c r="BK126" i="12"/>
  <c r="BK125" i="12" s="1"/>
  <c r="BK124" i="12" s="1"/>
  <c r="J124" i="12" s="1"/>
  <c r="J98" i="12" s="1"/>
  <c r="P164" i="12"/>
  <c r="P163" i="12"/>
  <c r="R292" i="4"/>
  <c r="R298" i="4"/>
  <c r="R307" i="4"/>
  <c r="R320" i="4"/>
  <c r="P326" i="4"/>
  <c r="R383" i="4"/>
  <c r="R400" i="4"/>
  <c r="P418" i="4"/>
  <c r="R129" i="5"/>
  <c r="R128" i="5" s="1"/>
  <c r="BK148" i="5"/>
  <c r="J148" i="5"/>
  <c r="J99" i="5"/>
  <c r="P170" i="5"/>
  <c r="R238" i="5"/>
  <c r="T242" i="5"/>
  <c r="R255" i="5"/>
  <c r="BK268" i="5"/>
  <c r="J268" i="5" s="1"/>
  <c r="J106" i="5" s="1"/>
  <c r="P302" i="5"/>
  <c r="BK128" i="7"/>
  <c r="J128" i="7" s="1"/>
  <c r="J99" i="7" s="1"/>
  <c r="P136" i="7"/>
  <c r="P149" i="7"/>
  <c r="BK159" i="7"/>
  <c r="J159" i="7"/>
  <c r="J102" i="7"/>
  <c r="P163" i="7"/>
  <c r="P181" i="7"/>
  <c r="R184" i="7"/>
  <c r="P118" i="8"/>
  <c r="P117" i="8" s="1"/>
  <c r="AU102" i="1" s="1"/>
  <c r="T134" i="10"/>
  <c r="P142" i="10"/>
  <c r="R156" i="10"/>
  <c r="T167" i="10"/>
  <c r="P205" i="10"/>
  <c r="T213" i="10"/>
  <c r="T126" i="12"/>
  <c r="T125" i="12" s="1"/>
  <c r="R164" i="12"/>
  <c r="R163" i="12"/>
  <c r="R130" i="2"/>
  <c r="BK143" i="2"/>
  <c r="J143" i="2"/>
  <c r="J99" i="2"/>
  <c r="T143" i="2"/>
  <c r="R180" i="2"/>
  <c r="P282" i="2"/>
  <c r="P281" i="2"/>
  <c r="BK397" i="2"/>
  <c r="J397" i="2" s="1"/>
  <c r="J104" i="2" s="1"/>
  <c r="R397" i="2"/>
  <c r="BK583" i="2"/>
  <c r="J583" i="2" s="1"/>
  <c r="J107" i="2" s="1"/>
  <c r="T583" i="2"/>
  <c r="R645" i="2"/>
  <c r="BK136" i="3"/>
  <c r="J136" i="3"/>
  <c r="J98" i="3"/>
  <c r="R136" i="3"/>
  <c r="BK151" i="3"/>
  <c r="J151" i="3"/>
  <c r="J100" i="3"/>
  <c r="T151" i="3"/>
  <c r="R169" i="3"/>
  <c r="BK213" i="3"/>
  <c r="J213" i="3"/>
  <c r="J102" i="3" s="1"/>
  <c r="T213" i="3"/>
  <c r="P392" i="3"/>
  <c r="R392" i="3"/>
  <c r="BK409" i="3"/>
  <c r="J409" i="3" s="1"/>
  <c r="J107" i="3" s="1"/>
  <c r="BK421" i="3"/>
  <c r="J421" i="3" s="1"/>
  <c r="J108" i="3" s="1"/>
  <c r="T421" i="3"/>
  <c r="P441" i="3"/>
  <c r="T441" i="3"/>
  <c r="P473" i="3"/>
  <c r="BK477" i="3"/>
  <c r="J477" i="3"/>
  <c r="J111" i="3" s="1"/>
  <c r="R477" i="3"/>
  <c r="P489" i="3"/>
  <c r="R489" i="3"/>
  <c r="P135" i="4"/>
  <c r="P134" i="4" s="1"/>
  <c r="R135" i="4"/>
  <c r="BK151" i="4"/>
  <c r="J151" i="4" s="1"/>
  <c r="J99" i="4" s="1"/>
  <c r="R151" i="4"/>
  <c r="T172" i="4"/>
  <c r="P286" i="4"/>
  <c r="P285" i="4" s="1"/>
  <c r="BK292" i="4"/>
  <c r="J292" i="4"/>
  <c r="J106" i="4" s="1"/>
  <c r="T292" i="4"/>
  <c r="T298" i="4"/>
  <c r="T285" i="4" s="1"/>
  <c r="T307" i="4"/>
  <c r="T320" i="4"/>
  <c r="BK326" i="4"/>
  <c r="J326" i="4"/>
  <c r="J110" i="4" s="1"/>
  <c r="BK383" i="4"/>
  <c r="J383" i="4"/>
  <c r="J111" i="4"/>
  <c r="BK400" i="4"/>
  <c r="J400" i="4" s="1"/>
  <c r="J112" i="4" s="1"/>
  <c r="R418" i="4"/>
  <c r="P129" i="5"/>
  <c r="P128" i="5" s="1"/>
  <c r="T148" i="5"/>
  <c r="T170" i="5"/>
  <c r="P238" i="5"/>
  <c r="P242" i="5"/>
  <c r="BK255" i="5"/>
  <c r="J255" i="5"/>
  <c r="J105" i="5" s="1"/>
  <c r="T268" i="5"/>
  <c r="BK302" i="5"/>
  <c r="J302" i="5"/>
  <c r="J107" i="5" s="1"/>
  <c r="P128" i="7"/>
  <c r="BK136" i="7"/>
  <c r="J136" i="7"/>
  <c r="J100" i="7" s="1"/>
  <c r="BK149" i="7"/>
  <c r="J149" i="7"/>
  <c r="J101" i="7"/>
  <c r="P159" i="7"/>
  <c r="BK163" i="7"/>
  <c r="J163" i="7"/>
  <c r="J103" i="7"/>
  <c r="BK181" i="7"/>
  <c r="J181" i="7" s="1"/>
  <c r="J104" i="7" s="1"/>
  <c r="BK184" i="7"/>
  <c r="J184" i="7" s="1"/>
  <c r="J105" i="7" s="1"/>
  <c r="R118" i="8"/>
  <c r="R117" i="8"/>
  <c r="R134" i="10"/>
  <c r="R142" i="10"/>
  <c r="BK156" i="10"/>
  <c r="J156" i="10"/>
  <c r="J104" i="10" s="1"/>
  <c r="BK167" i="10"/>
  <c r="J167" i="10"/>
  <c r="J105" i="10"/>
  <c r="R205" i="10"/>
  <c r="R213" i="10"/>
  <c r="R126" i="12"/>
  <c r="R125" i="12"/>
  <c r="R124" i="12" s="1"/>
  <c r="T164" i="12"/>
  <c r="T163" i="12"/>
  <c r="BK279" i="2"/>
  <c r="J279" i="2" s="1"/>
  <c r="J101" i="2" s="1"/>
  <c r="BK389" i="3"/>
  <c r="J389" i="3"/>
  <c r="J103" i="3" s="1"/>
  <c r="BK277" i="4"/>
  <c r="J277" i="4"/>
  <c r="J101" i="4"/>
  <c r="BK118" i="6"/>
  <c r="J118" i="6" s="1"/>
  <c r="J97" i="6" s="1"/>
  <c r="BK118" i="9"/>
  <c r="J118" i="9" s="1"/>
  <c r="J97" i="9" s="1"/>
  <c r="BK235" i="5"/>
  <c r="J235" i="5"/>
  <c r="J101" i="5" s="1"/>
  <c r="BK118" i="11"/>
  <c r="J118" i="11"/>
  <c r="J97" i="11"/>
  <c r="BK487" i="3"/>
  <c r="J487" i="3" s="1"/>
  <c r="J113" i="3" s="1"/>
  <c r="BK280" i="4"/>
  <c r="J280" i="4" s="1"/>
  <c r="J103" i="4" s="1"/>
  <c r="BK216" i="10"/>
  <c r="J216" i="10"/>
  <c r="J109" i="10" s="1"/>
  <c r="E85" i="12"/>
  <c r="J121" i="12"/>
  <c r="BF130" i="12"/>
  <c r="BF135" i="12"/>
  <c r="BF144" i="12"/>
  <c r="BF145" i="12"/>
  <c r="BF149" i="12"/>
  <c r="BF150" i="12"/>
  <c r="BF155" i="12"/>
  <c r="BF157" i="12"/>
  <c r="BF169" i="12"/>
  <c r="BF180" i="12"/>
  <c r="J93" i="12"/>
  <c r="BF127" i="12"/>
  <c r="BF129" i="12"/>
  <c r="BF131" i="12"/>
  <c r="BF134" i="12"/>
  <c r="BF138" i="12"/>
  <c r="BF141" i="12"/>
  <c r="BF142" i="12"/>
  <c r="BF143" i="12"/>
  <c r="BF147" i="12"/>
  <c r="BF154" i="12"/>
  <c r="BF158" i="12"/>
  <c r="BF162" i="12"/>
  <c r="BF167" i="12"/>
  <c r="BF170" i="12"/>
  <c r="BF171" i="12"/>
  <c r="BF175" i="12"/>
  <c r="BF176" i="12"/>
  <c r="BF178" i="12"/>
  <c r="BF136" i="12"/>
  <c r="BF140" i="12"/>
  <c r="BF148" i="12"/>
  <c r="BF152" i="12"/>
  <c r="BF153" i="12"/>
  <c r="BF161" i="12"/>
  <c r="BF168" i="12"/>
  <c r="BF173" i="12"/>
  <c r="BF177" i="12"/>
  <c r="BF181" i="12"/>
  <c r="BF128" i="12"/>
  <c r="BF132" i="12"/>
  <c r="BF133" i="12"/>
  <c r="BF137" i="12"/>
  <c r="BF139" i="12"/>
  <c r="BF146" i="12"/>
  <c r="BF151" i="12"/>
  <c r="BF156" i="12"/>
  <c r="BF159" i="12"/>
  <c r="BF160" i="12"/>
  <c r="BF165" i="12"/>
  <c r="BF166" i="12"/>
  <c r="BF172" i="12"/>
  <c r="BF174" i="12"/>
  <c r="BF179" i="12"/>
  <c r="BF182" i="12"/>
  <c r="E85" i="11"/>
  <c r="J91" i="11"/>
  <c r="J92" i="11"/>
  <c r="J89" i="11"/>
  <c r="BF119" i="11"/>
  <c r="J34" i="11" s="1"/>
  <c r="AW107" i="1" s="1"/>
  <c r="AT107" i="1" s="1"/>
  <c r="J93" i="10"/>
  <c r="BF135" i="10"/>
  <c r="BF136" i="10"/>
  <c r="BF146" i="10"/>
  <c r="BF154" i="10"/>
  <c r="BF155" i="10"/>
  <c r="BF164" i="10"/>
  <c r="BF175" i="10"/>
  <c r="BF180" i="10"/>
  <c r="BF181" i="10"/>
  <c r="BF185" i="10"/>
  <c r="BF194" i="10"/>
  <c r="BF197" i="10"/>
  <c r="BF201" i="10"/>
  <c r="BF208" i="10"/>
  <c r="BF209" i="10"/>
  <c r="BF210" i="10"/>
  <c r="J91" i="10"/>
  <c r="J94" i="10"/>
  <c r="BF145" i="10"/>
  <c r="BF149" i="10"/>
  <c r="BF151" i="10"/>
  <c r="BF153" i="10"/>
  <c r="BF159" i="10"/>
  <c r="BF160" i="10"/>
  <c r="BF162" i="10"/>
  <c r="BF169" i="10"/>
  <c r="BF172" i="10"/>
  <c r="BF176" i="10"/>
  <c r="BF177" i="10"/>
  <c r="BF178" i="10"/>
  <c r="BF186" i="10"/>
  <c r="BF190" i="10"/>
  <c r="BF198" i="10"/>
  <c r="BF202" i="10"/>
  <c r="BF204" i="10"/>
  <c r="BF211" i="10"/>
  <c r="BF140" i="10"/>
  <c r="BF143" i="10"/>
  <c r="BF147" i="10"/>
  <c r="BF148" i="10"/>
  <c r="BF152" i="10"/>
  <c r="BF157" i="10"/>
  <c r="BF161" i="10"/>
  <c r="BF163" i="10"/>
  <c r="BF165" i="10"/>
  <c r="BF166" i="10"/>
  <c r="BF168" i="10"/>
  <c r="BF170" i="10"/>
  <c r="BF182" i="10"/>
  <c r="BF183" i="10"/>
  <c r="BF187" i="10"/>
  <c r="BF192" i="10"/>
  <c r="BF193" i="10"/>
  <c r="BF195" i="10"/>
  <c r="BF199" i="10"/>
  <c r="BF203" i="10"/>
  <c r="E85" i="10"/>
  <c r="BF137" i="10"/>
  <c r="BF138" i="10"/>
  <c r="BF139" i="10"/>
  <c r="BF144" i="10"/>
  <c r="BF150" i="10"/>
  <c r="BF158" i="10"/>
  <c r="BF171" i="10"/>
  <c r="BF173" i="10"/>
  <c r="BF174" i="10"/>
  <c r="BF179" i="10"/>
  <c r="BF184" i="10"/>
  <c r="BF188" i="10"/>
  <c r="BF189" i="10"/>
  <c r="BF191" i="10"/>
  <c r="BF196" i="10"/>
  <c r="BF200" i="10"/>
  <c r="BF206" i="10"/>
  <c r="BF207" i="10"/>
  <c r="BF214" i="10"/>
  <c r="BF215" i="10"/>
  <c r="BF217" i="10"/>
  <c r="J89" i="9"/>
  <c r="E107" i="9"/>
  <c r="J92" i="9"/>
  <c r="J113" i="9"/>
  <c r="BF119" i="9"/>
  <c r="J34" i="9" s="1"/>
  <c r="AW104" i="1" s="1"/>
  <c r="J91" i="8"/>
  <c r="J89" i="8"/>
  <c r="E107" i="8"/>
  <c r="J114" i="8"/>
  <c r="BF120" i="8"/>
  <c r="BF121" i="8"/>
  <c r="BF124" i="8"/>
  <c r="BF123" i="8"/>
  <c r="BF119" i="8"/>
  <c r="BF122" i="8"/>
  <c r="J93" i="7"/>
  <c r="BF130" i="7"/>
  <c r="BF135" i="7"/>
  <c r="BF143" i="7"/>
  <c r="BF144" i="7"/>
  <c r="BF145" i="7"/>
  <c r="BF154" i="7"/>
  <c r="BF155" i="7"/>
  <c r="BF158" i="7"/>
  <c r="BF161" i="7"/>
  <c r="BF166" i="7"/>
  <c r="BF170" i="7"/>
  <c r="BF174" i="7"/>
  <c r="BF178" i="7"/>
  <c r="BF179" i="7"/>
  <c r="BF182" i="7"/>
  <c r="BF186" i="7"/>
  <c r="J91" i="7"/>
  <c r="J94" i="7"/>
  <c r="BF129" i="7"/>
  <c r="BF131" i="7"/>
  <c r="BF137" i="7"/>
  <c r="BF138" i="7"/>
  <c r="BF140" i="7"/>
  <c r="BF146" i="7"/>
  <c r="BF147" i="7"/>
  <c r="BF148" i="7"/>
  <c r="BF152" i="7"/>
  <c r="BF157" i="7"/>
  <c r="BF162" i="7"/>
  <c r="BF167" i="7"/>
  <c r="BF176" i="7"/>
  <c r="BF185" i="7"/>
  <c r="E85" i="7"/>
  <c r="BF139" i="7"/>
  <c r="BF142" i="7"/>
  <c r="BF156" i="7"/>
  <c r="BF160" i="7"/>
  <c r="BF165" i="7"/>
  <c r="BF168" i="7"/>
  <c r="BF169" i="7"/>
  <c r="BF172" i="7"/>
  <c r="BF177" i="7"/>
  <c r="BF132" i="7"/>
  <c r="BF133" i="7"/>
  <c r="BF134" i="7"/>
  <c r="BF141" i="7"/>
  <c r="BF150" i="7"/>
  <c r="BF151" i="7"/>
  <c r="BF153" i="7"/>
  <c r="BF164" i="7"/>
  <c r="BF171" i="7"/>
  <c r="BF173" i="7"/>
  <c r="BF175" i="7"/>
  <c r="BF180" i="7"/>
  <c r="BF183" i="7"/>
  <c r="BF187" i="7"/>
  <c r="BF188" i="7"/>
  <c r="BF189" i="7"/>
  <c r="E107" i="6"/>
  <c r="J113" i="6"/>
  <c r="J114" i="6"/>
  <c r="BF119" i="6"/>
  <c r="J91" i="5"/>
  <c r="BF189" i="5"/>
  <c r="BF226" i="5"/>
  <c r="BF241" i="5"/>
  <c r="BF243" i="5"/>
  <c r="BF256" i="5"/>
  <c r="BF257" i="5"/>
  <c r="BF261" i="5"/>
  <c r="BF281" i="5"/>
  <c r="BF301" i="5"/>
  <c r="BF303" i="5"/>
  <c r="BF320" i="5"/>
  <c r="BF130" i="5"/>
  <c r="BF131" i="5"/>
  <c r="BF171" i="5"/>
  <c r="BF181" i="5"/>
  <c r="BF217" i="5"/>
  <c r="BF254" i="5"/>
  <c r="BF258" i="5"/>
  <c r="BF262" i="5"/>
  <c r="BF263" i="5"/>
  <c r="BF269" i="5"/>
  <c r="E85" i="5"/>
  <c r="J89" i="5"/>
  <c r="J124" i="5"/>
  <c r="BF149" i="5"/>
  <c r="BF168" i="5"/>
  <c r="BF169" i="5"/>
  <c r="BF205" i="5"/>
  <c r="BF215" i="5"/>
  <c r="BF222" i="5"/>
  <c r="BF239" i="5"/>
  <c r="BF259" i="5"/>
  <c r="BF267" i="5"/>
  <c r="BF295" i="5"/>
  <c r="BF319" i="5"/>
  <c r="BF150" i="5"/>
  <c r="BF197" i="5"/>
  <c r="BF216" i="5"/>
  <c r="BF218" i="5"/>
  <c r="BF219" i="5"/>
  <c r="BF223" i="5"/>
  <c r="BF229" i="5"/>
  <c r="BF232" i="5"/>
  <c r="BF236" i="5"/>
  <c r="BF240" i="5"/>
  <c r="BF244" i="5"/>
  <c r="BF260" i="5"/>
  <c r="J89" i="4"/>
  <c r="E123" i="4"/>
  <c r="BF152" i="4"/>
  <c r="BF215" i="4"/>
  <c r="BF244" i="4"/>
  <c r="BF248" i="4"/>
  <c r="BF262" i="4"/>
  <c r="BF268" i="4"/>
  <c r="BF271" i="4"/>
  <c r="BF274" i="4"/>
  <c r="BF293" i="4"/>
  <c r="BF318" i="4"/>
  <c r="BF333" i="4"/>
  <c r="BF343" i="4"/>
  <c r="BF349" i="4"/>
  <c r="BF355" i="4"/>
  <c r="BF361" i="4"/>
  <c r="BF381" i="4"/>
  <c r="BF406" i="4"/>
  <c r="BF419" i="4"/>
  <c r="J91" i="4"/>
  <c r="BF162" i="4"/>
  <c r="BF180" i="4"/>
  <c r="BF190" i="4"/>
  <c r="BF210" i="4"/>
  <c r="BF252" i="4"/>
  <c r="BF299" i="4"/>
  <c r="BF312" i="4"/>
  <c r="BF321" i="4"/>
  <c r="BF325" i="4"/>
  <c r="BF339" i="4"/>
  <c r="BF367" i="4"/>
  <c r="BF375" i="4"/>
  <c r="BF382" i="4"/>
  <c r="BF392" i="4"/>
  <c r="J92" i="4"/>
  <c r="BF141" i="4"/>
  <c r="BF146" i="4"/>
  <c r="BF167" i="4"/>
  <c r="BF185" i="4"/>
  <c r="BF202" i="4"/>
  <c r="BF225" i="4"/>
  <c r="BF233" i="4"/>
  <c r="BF237" i="4"/>
  <c r="BF257" i="4"/>
  <c r="BF267" i="4"/>
  <c r="BF291" i="4"/>
  <c r="BF306" i="4"/>
  <c r="BF308" i="4"/>
  <c r="BF380" i="4"/>
  <c r="BF384" i="4"/>
  <c r="BF399" i="4"/>
  <c r="BF420" i="4"/>
  <c r="BF136" i="4"/>
  <c r="BF157" i="4"/>
  <c r="BF173" i="4"/>
  <c r="BF179" i="4"/>
  <c r="BF229" i="4"/>
  <c r="BF263" i="4"/>
  <c r="BF264" i="4"/>
  <c r="BF278" i="4"/>
  <c r="BF281" i="4"/>
  <c r="BF287" i="4"/>
  <c r="BF297" i="4"/>
  <c r="BF305" i="4"/>
  <c r="BF319" i="4"/>
  <c r="BF327" i="4"/>
  <c r="BF371" i="4"/>
  <c r="BF379" i="4"/>
  <c r="BF401" i="4"/>
  <c r="BF412" i="4"/>
  <c r="E124" i="3"/>
  <c r="J130" i="3"/>
  <c r="BF146" i="3"/>
  <c r="BF157" i="3"/>
  <c r="BF158" i="3"/>
  <c r="BF161" i="3"/>
  <c r="BF206" i="3"/>
  <c r="BF212" i="3"/>
  <c r="BF223" i="3"/>
  <c r="BF376" i="3"/>
  <c r="BF390" i="3"/>
  <c r="BF396" i="3"/>
  <c r="BF420" i="3"/>
  <c r="BF422" i="3"/>
  <c r="BF423" i="3"/>
  <c r="BF432" i="3"/>
  <c r="BF436" i="3"/>
  <c r="BF459" i="3"/>
  <c r="BF472" i="3"/>
  <c r="BF137" i="3"/>
  <c r="BF140" i="3"/>
  <c r="BF148" i="3"/>
  <c r="BF166" i="3"/>
  <c r="BF207" i="3"/>
  <c r="BF208" i="3"/>
  <c r="BF209" i="3"/>
  <c r="BF210" i="3"/>
  <c r="BF211" i="3"/>
  <c r="BF303" i="3"/>
  <c r="BF311" i="3"/>
  <c r="BF374" i="3"/>
  <c r="BF379" i="3"/>
  <c r="BF380" i="3"/>
  <c r="BF383" i="3"/>
  <c r="BF393" i="3"/>
  <c r="BF395" i="3"/>
  <c r="BF407" i="3"/>
  <c r="BF428" i="3"/>
  <c r="BF452" i="3"/>
  <c r="BF457" i="3"/>
  <c r="BF469" i="3"/>
  <c r="BF478" i="3"/>
  <c r="BF482" i="3"/>
  <c r="J131" i="3"/>
  <c r="BF149" i="3"/>
  <c r="BF152" i="3"/>
  <c r="BF162" i="3"/>
  <c r="BF170" i="3"/>
  <c r="BF202" i="3"/>
  <c r="BF203" i="3"/>
  <c r="BF204" i="3"/>
  <c r="BF205" i="3"/>
  <c r="BF214" i="3"/>
  <c r="BF226" i="3"/>
  <c r="BF230" i="3"/>
  <c r="BF231" i="3"/>
  <c r="BF284" i="3"/>
  <c r="BF299" i="3"/>
  <c r="BF307" i="3"/>
  <c r="BF386" i="3"/>
  <c r="BF410" i="3"/>
  <c r="BF418" i="3"/>
  <c r="BF448" i="3"/>
  <c r="BF456" i="3"/>
  <c r="BF474" i="3"/>
  <c r="BF475" i="3"/>
  <c r="BF490" i="3"/>
  <c r="BF491" i="3"/>
  <c r="BF138" i="3"/>
  <c r="BF139" i="3"/>
  <c r="BF141" i="3"/>
  <c r="BF147" i="3"/>
  <c r="BF201" i="3"/>
  <c r="BF218" i="3"/>
  <c r="BF246" i="3"/>
  <c r="BF251" i="3"/>
  <c r="BF252" i="3"/>
  <c r="BF375" i="3"/>
  <c r="BF394" i="3"/>
  <c r="BF397" i="3"/>
  <c r="BF406" i="3"/>
  <c r="BF419" i="3"/>
  <c r="BF424" i="3"/>
  <c r="BF440" i="3"/>
  <c r="BF442" i="3"/>
  <c r="BF458" i="3"/>
  <c r="BF460" i="3"/>
  <c r="BF461" i="3"/>
  <c r="BF476" i="3"/>
  <c r="BF488" i="3"/>
  <c r="J125" i="2"/>
  <c r="BF135" i="2"/>
  <c r="BF139" i="2"/>
  <c r="BF247" i="2"/>
  <c r="BF259" i="2"/>
  <c r="BF267" i="2"/>
  <c r="BF304" i="2"/>
  <c r="BF337" i="2"/>
  <c r="BF340" i="2"/>
  <c r="BF352" i="2"/>
  <c r="BF366" i="2"/>
  <c r="BF418" i="2"/>
  <c r="BF455" i="2"/>
  <c r="BF582" i="2"/>
  <c r="BF585" i="2"/>
  <c r="BF594" i="2"/>
  <c r="BF595" i="2"/>
  <c r="BF668" i="2"/>
  <c r="E85" i="2"/>
  <c r="BF140" i="2"/>
  <c r="BF223" i="2"/>
  <c r="BF231" i="2"/>
  <c r="BF258" i="2"/>
  <c r="BF260" i="2"/>
  <c r="BF263" i="2"/>
  <c r="BF264" i="2"/>
  <c r="BF270" i="2"/>
  <c r="BF276" i="2"/>
  <c r="BF288" i="2"/>
  <c r="BF338" i="2"/>
  <c r="BF440" i="2"/>
  <c r="BF457" i="2"/>
  <c r="BF458" i="2"/>
  <c r="BF567" i="2"/>
  <c r="BF571" i="2"/>
  <c r="BF573" i="2"/>
  <c r="BF574" i="2"/>
  <c r="BF575" i="2"/>
  <c r="BF592" i="2"/>
  <c r="BF593" i="2"/>
  <c r="BF597" i="2"/>
  <c r="BF601" i="2"/>
  <c r="BF647" i="2"/>
  <c r="BF654" i="2"/>
  <c r="J91" i="2"/>
  <c r="BF144" i="2"/>
  <c r="BF174" i="2"/>
  <c r="BF191" i="2"/>
  <c r="BF230" i="2"/>
  <c r="BF335" i="2"/>
  <c r="BF341" i="2"/>
  <c r="BF370" i="2"/>
  <c r="BF398" i="2"/>
  <c r="BF439" i="2"/>
  <c r="BF442" i="2"/>
  <c r="BF481" i="2"/>
  <c r="BF509" i="2"/>
  <c r="BF565" i="2"/>
  <c r="BF566" i="2"/>
  <c r="BF568" i="2"/>
  <c r="BF569" i="2"/>
  <c r="BF572" i="2"/>
  <c r="BF577" i="2"/>
  <c r="BF584" i="2"/>
  <c r="BF586" i="2"/>
  <c r="BF587" i="2"/>
  <c r="BF588" i="2"/>
  <c r="BF611" i="2"/>
  <c r="BF131" i="2"/>
  <c r="BF175" i="2"/>
  <c r="BF179" i="2"/>
  <c r="BF181" i="2"/>
  <c r="BF229" i="2"/>
  <c r="BF248" i="2"/>
  <c r="BF253" i="2"/>
  <c r="BF273" i="2"/>
  <c r="BF280" i="2"/>
  <c r="BF283" i="2"/>
  <c r="BF336" i="2"/>
  <c r="BF339" i="2"/>
  <c r="BF396" i="2"/>
  <c r="BF423" i="2"/>
  <c r="BF441" i="2"/>
  <c r="BF456" i="2"/>
  <c r="BF581" i="2"/>
  <c r="BF589" i="2"/>
  <c r="BF590" i="2"/>
  <c r="BF591" i="2"/>
  <c r="BF596" i="2"/>
  <c r="BF644" i="2"/>
  <c r="BF646" i="2"/>
  <c r="BF648" i="2"/>
  <c r="BF664" i="2"/>
  <c r="F36" i="2"/>
  <c r="BC95" i="1"/>
  <c r="AS94" i="1"/>
  <c r="J33" i="3"/>
  <c r="AV96" i="1"/>
  <c r="F33" i="4"/>
  <c r="AZ97" i="1"/>
  <c r="F33" i="5"/>
  <c r="AZ98" i="1" s="1"/>
  <c r="J33" i="5"/>
  <c r="AV98" i="1"/>
  <c r="F35" i="7"/>
  <c r="AZ101" i="1" s="1"/>
  <c r="AZ99" i="1" s="1"/>
  <c r="AV99" i="1" s="1"/>
  <c r="F37" i="8"/>
  <c r="BD102" i="1" s="1"/>
  <c r="J35" i="10"/>
  <c r="AV105" i="1" s="1"/>
  <c r="F38" i="12"/>
  <c r="BC108" i="1"/>
  <c r="BC106" i="1"/>
  <c r="AY106" i="1" s="1"/>
  <c r="F37" i="2"/>
  <c r="BD95" i="1"/>
  <c r="F35" i="3"/>
  <c r="BB96" i="1" s="1"/>
  <c r="F37" i="3"/>
  <c r="BD96" i="1"/>
  <c r="F37" i="4"/>
  <c r="BD97" i="1" s="1"/>
  <c r="F35" i="5"/>
  <c r="BB98" i="1"/>
  <c r="F34" i="6"/>
  <c r="BA100" i="1" s="1"/>
  <c r="F38" i="7"/>
  <c r="BC101" i="1"/>
  <c r="BC99" i="1"/>
  <c r="AY99" i="1" s="1"/>
  <c r="F39" i="7"/>
  <c r="BD101" i="1"/>
  <c r="BD99" i="1"/>
  <c r="F35" i="10"/>
  <c r="AZ105" i="1" s="1"/>
  <c r="AZ103" i="1" s="1"/>
  <c r="AV103" i="1" s="1"/>
  <c r="J35" i="12"/>
  <c r="AV108" i="1" s="1"/>
  <c r="F39" i="12"/>
  <c r="BD108" i="1"/>
  <c r="BD106" i="1" s="1"/>
  <c r="J33" i="2"/>
  <c r="AV95" i="1"/>
  <c r="F33" i="3"/>
  <c r="AZ96" i="1" s="1"/>
  <c r="F35" i="4"/>
  <c r="BB97" i="1"/>
  <c r="F36" i="4"/>
  <c r="BC97" i="1" s="1"/>
  <c r="F36" i="5"/>
  <c r="BC98" i="1"/>
  <c r="J35" i="7"/>
  <c r="AV101" i="1" s="1"/>
  <c r="F33" i="8"/>
  <c r="AZ102" i="1"/>
  <c r="F36" i="8"/>
  <c r="BC102" i="1" s="1"/>
  <c r="F37" i="10"/>
  <c r="BB105" i="1"/>
  <c r="BB103" i="1"/>
  <c r="AX103" i="1" s="1"/>
  <c r="F33" i="11"/>
  <c r="AZ107" i="1"/>
  <c r="F37" i="12"/>
  <c r="BB108" i="1" s="1"/>
  <c r="BB106" i="1" s="1"/>
  <c r="AX106" i="1" s="1"/>
  <c r="F35" i="2"/>
  <c r="BB95" i="1" s="1"/>
  <c r="F33" i="2"/>
  <c r="AZ95" i="1"/>
  <c r="F36" i="3"/>
  <c r="BC96" i="1" s="1"/>
  <c r="J33" i="4"/>
  <c r="AV97" i="1"/>
  <c r="F37" i="5"/>
  <c r="BD98" i="1" s="1"/>
  <c r="J33" i="6"/>
  <c r="AV100" i="1"/>
  <c r="F37" i="7"/>
  <c r="BB101" i="1" s="1"/>
  <c r="BB99" i="1" s="1"/>
  <c r="AX99" i="1" s="1"/>
  <c r="F35" i="8"/>
  <c r="BB102" i="1" s="1"/>
  <c r="J33" i="8"/>
  <c r="AV102" i="1"/>
  <c r="J33" i="9"/>
  <c r="AV104" i="1" s="1"/>
  <c r="F38" i="10"/>
  <c r="BC105" i="1"/>
  <c r="BC103" i="1"/>
  <c r="AY103" i="1" s="1"/>
  <c r="F39" i="10"/>
  <c r="BD105" i="1"/>
  <c r="BD103" i="1"/>
  <c r="F35" i="12"/>
  <c r="AZ108" i="1"/>
  <c r="BK279" i="4" l="1"/>
  <c r="J279" i="4" s="1"/>
  <c r="J102" i="4" s="1"/>
  <c r="P237" i="5"/>
  <c r="P127" i="5" s="1"/>
  <c r="AU98" i="1" s="1"/>
  <c r="P133" i="4"/>
  <c r="AU97" i="1"/>
  <c r="R135" i="3"/>
  <c r="R134" i="3" s="1"/>
  <c r="P129" i="2"/>
  <c r="P128" i="2" s="1"/>
  <c r="AU95" i="1" s="1"/>
  <c r="R132" i="10"/>
  <c r="R131" i="10" s="1"/>
  <c r="P391" i="3"/>
  <c r="R129" i="2"/>
  <c r="T132" i="10"/>
  <c r="T131" i="10"/>
  <c r="R237" i="5"/>
  <c r="R127" i="5" s="1"/>
  <c r="P132" i="10"/>
  <c r="P131" i="10"/>
  <c r="AU105" i="1"/>
  <c r="T135" i="3"/>
  <c r="T127" i="7"/>
  <c r="T281" i="2"/>
  <c r="T134" i="4"/>
  <c r="T133" i="4" s="1"/>
  <c r="T129" i="2"/>
  <c r="P127" i="7"/>
  <c r="AU101" i="1"/>
  <c r="R134" i="4"/>
  <c r="R391" i="3"/>
  <c r="T124" i="12"/>
  <c r="R285" i="4"/>
  <c r="P124" i="12"/>
  <c r="AU108" i="1"/>
  <c r="AU106" i="1" s="1"/>
  <c r="R127" i="7"/>
  <c r="T237" i="5"/>
  <c r="T128" i="5"/>
  <c r="T127" i="5"/>
  <c r="T391" i="3"/>
  <c r="P135" i="3"/>
  <c r="P134" i="3" s="1"/>
  <c r="AU96" i="1" s="1"/>
  <c r="R281" i="2"/>
  <c r="R128" i="2" s="1"/>
  <c r="BK281" i="2"/>
  <c r="J281" i="2"/>
  <c r="J102" i="2"/>
  <c r="BK135" i="3"/>
  <c r="J135" i="3" s="1"/>
  <c r="J97" i="3" s="1"/>
  <c r="BK391" i="3"/>
  <c r="J391" i="3" s="1"/>
  <c r="J104" i="3" s="1"/>
  <c r="BK486" i="3"/>
  <c r="J486" i="3"/>
  <c r="J112" i="3" s="1"/>
  <c r="BK237" i="5"/>
  <c r="J237" i="5"/>
  <c r="J102" i="5"/>
  <c r="BK117" i="8"/>
  <c r="J117" i="8" s="1"/>
  <c r="J96" i="8" s="1"/>
  <c r="BK117" i="11"/>
  <c r="J117" i="11" s="1"/>
  <c r="J30" i="11" s="1"/>
  <c r="AG107" i="1" s="1"/>
  <c r="BK134" i="4"/>
  <c r="J134" i="4"/>
  <c r="J97" i="4"/>
  <c r="BK285" i="4"/>
  <c r="J285" i="4" s="1"/>
  <c r="J104" i="4" s="1"/>
  <c r="BK128" i="5"/>
  <c r="J128" i="5" s="1"/>
  <c r="J97" i="5" s="1"/>
  <c r="BK127" i="7"/>
  <c r="J127" i="7"/>
  <c r="J32" i="7" s="1"/>
  <c r="AG101" i="1" s="1"/>
  <c r="BK117" i="9"/>
  <c r="J117" i="9" s="1"/>
  <c r="J30" i="9" s="1"/>
  <c r="AG104" i="1" s="1"/>
  <c r="AN104" i="1" s="1"/>
  <c r="J126" i="12"/>
  <c r="J100" i="12"/>
  <c r="BK117" i="6"/>
  <c r="J117" i="6" s="1"/>
  <c r="J96" i="6" s="1"/>
  <c r="J125" i="12"/>
  <c r="J99" i="12" s="1"/>
  <c r="J164" i="12"/>
  <c r="J102" i="12"/>
  <c r="BK129" i="2"/>
  <c r="J129" i="2" s="1"/>
  <c r="J97" i="2" s="1"/>
  <c r="BK132" i="10"/>
  <c r="J132" i="10"/>
  <c r="J99" i="10" s="1"/>
  <c r="F34" i="2"/>
  <c r="BA95" i="1"/>
  <c r="J34" i="4"/>
  <c r="AW97" i="1" s="1"/>
  <c r="AT97" i="1" s="1"/>
  <c r="J34" i="8"/>
  <c r="AW102" i="1" s="1"/>
  <c r="AT102" i="1" s="1"/>
  <c r="F34" i="8"/>
  <c r="BA102" i="1"/>
  <c r="F34" i="9"/>
  <c r="BA104" i="1" s="1"/>
  <c r="AT104" i="1"/>
  <c r="F34" i="11"/>
  <c r="BA107" i="1" s="1"/>
  <c r="AZ106" i="1"/>
  <c r="AV106" i="1"/>
  <c r="J36" i="12"/>
  <c r="AW108" i="1" s="1"/>
  <c r="AT108" i="1" s="1"/>
  <c r="F36" i="12"/>
  <c r="BA108" i="1" s="1"/>
  <c r="BB94" i="1"/>
  <c r="AX94" i="1"/>
  <c r="AU103" i="1"/>
  <c r="J34" i="2"/>
  <c r="AW95" i="1" s="1"/>
  <c r="AT95" i="1" s="1"/>
  <c r="J34" i="5"/>
  <c r="AW98" i="1"/>
  <c r="AT98" i="1" s="1"/>
  <c r="F34" i="5"/>
  <c r="BA98" i="1"/>
  <c r="J34" i="6"/>
  <c r="AW100" i="1" s="1"/>
  <c r="AT100" i="1" s="1"/>
  <c r="F36" i="7"/>
  <c r="BA101" i="1"/>
  <c r="BA99" i="1" s="1"/>
  <c r="AW99" i="1" s="1"/>
  <c r="AT99" i="1" s="1"/>
  <c r="F36" i="10"/>
  <c r="BA105" i="1" s="1"/>
  <c r="BC94" i="1"/>
  <c r="W32" i="1"/>
  <c r="AU99" i="1"/>
  <c r="J32" i="12"/>
  <c r="AG108" i="1" s="1"/>
  <c r="J34" i="3"/>
  <c r="AW96" i="1" s="1"/>
  <c r="AT96" i="1" s="1"/>
  <c r="F34" i="3"/>
  <c r="BA96" i="1" s="1"/>
  <c r="F34" i="4"/>
  <c r="BA97" i="1"/>
  <c r="J36" i="7"/>
  <c r="AW101" i="1" s="1"/>
  <c r="AT101" i="1" s="1"/>
  <c r="J36" i="10"/>
  <c r="AW105" i="1" s="1"/>
  <c r="AT105" i="1" s="1"/>
  <c r="BD94" i="1"/>
  <c r="W33" i="1"/>
  <c r="AN101" i="1" l="1"/>
  <c r="BK133" i="4"/>
  <c r="J133" i="4" s="1"/>
  <c r="J96" i="4" s="1"/>
  <c r="R133" i="4"/>
  <c r="T128" i="2"/>
  <c r="T134" i="3"/>
  <c r="J39" i="11"/>
  <c r="J39" i="9"/>
  <c r="BK134" i="3"/>
  <c r="J134" i="3" s="1"/>
  <c r="J30" i="3" s="1"/>
  <c r="AG96" i="1" s="1"/>
  <c r="J96" i="9"/>
  <c r="BK127" i="5"/>
  <c r="J127" i="5"/>
  <c r="J96" i="5" s="1"/>
  <c r="BK128" i="2"/>
  <c r="J128" i="2"/>
  <c r="J96" i="2"/>
  <c r="J98" i="7"/>
  <c r="BK131" i="10"/>
  <c r="J131" i="10"/>
  <c r="J98" i="10"/>
  <c r="J96" i="11"/>
  <c r="J41" i="12"/>
  <c r="J41" i="7"/>
  <c r="AN107" i="1"/>
  <c r="AN108" i="1"/>
  <c r="AU94" i="1"/>
  <c r="AG106" i="1"/>
  <c r="J30" i="4"/>
  <c r="AG97" i="1"/>
  <c r="BA106" i="1"/>
  <c r="AW106" i="1" s="1"/>
  <c r="AT106" i="1" s="1"/>
  <c r="AN106" i="1" s="1"/>
  <c r="AY94" i="1"/>
  <c r="J30" i="6"/>
  <c r="AG100" i="1"/>
  <c r="AG99" i="1"/>
  <c r="AN99" i="1"/>
  <c r="J30" i="8"/>
  <c r="AG102" i="1"/>
  <c r="BA103" i="1"/>
  <c r="AW103" i="1"/>
  <c r="AT103" i="1" s="1"/>
  <c r="W31" i="1"/>
  <c r="AZ94" i="1"/>
  <c r="AV94" i="1"/>
  <c r="AK29" i="1" s="1"/>
  <c r="J39" i="6" l="1"/>
  <c r="J39" i="8"/>
  <c r="J39" i="3"/>
  <c r="J96" i="3"/>
  <c r="J39" i="4"/>
  <c r="AN97" i="1"/>
  <c r="AN102" i="1"/>
  <c r="AN100" i="1"/>
  <c r="AN96" i="1"/>
  <c r="J30" i="2"/>
  <c r="AG95" i="1"/>
  <c r="J32" i="10"/>
  <c r="AG105" i="1" s="1"/>
  <c r="AG103" i="1" s="1"/>
  <c r="J30" i="5"/>
  <c r="AG98" i="1"/>
  <c r="BA94" i="1"/>
  <c r="AW94" i="1" s="1"/>
  <c r="AK30" i="1" s="1"/>
  <c r="W29" i="1"/>
  <c r="J41" i="10" l="1"/>
  <c r="J39" i="2"/>
  <c r="AN105" i="1"/>
  <c r="J39" i="5"/>
  <c r="AN95" i="1"/>
  <c r="AN98" i="1"/>
  <c r="AN103" i="1"/>
  <c r="AG94" i="1"/>
  <c r="AK26" i="1" s="1"/>
  <c r="AK35" i="1" s="1"/>
  <c r="W30" i="1"/>
  <c r="AT94" i="1"/>
  <c r="AN94" i="1" l="1"/>
</calcChain>
</file>

<file path=xl/sharedStrings.xml><?xml version="1.0" encoding="utf-8"?>
<sst xmlns="http://schemas.openxmlformats.org/spreadsheetml/2006/main" count="18728" uniqueCount="1781">
  <si>
    <t>Export Komplet</t>
  </si>
  <si>
    <t/>
  </si>
  <si>
    <t>2.0</t>
  </si>
  <si>
    <t>False</t>
  </si>
  <si>
    <t>{de6737bd-aedc-4744-8111-34048e3db465}</t>
  </si>
  <si>
    <t>&gt;&gt;  skryté stĺpce  &lt;&lt;</t>
  </si>
  <si>
    <t>0,01</t>
  </si>
  <si>
    <t>20</t>
  </si>
  <si>
    <t>REKAPITULÁCIA STAVBY</t>
  </si>
  <si>
    <t>v ---  nižšie sa nachádzajú doplnkové a pomocné údaje k zostavám  --- v</t>
  </si>
  <si>
    <t>0,001</t>
  </si>
  <si>
    <t>Kód:</t>
  </si>
  <si>
    <t>21-42475nav</t>
  </si>
  <si>
    <t>Stavba:</t>
  </si>
  <si>
    <t>Rekonštrukcia budovy škôlky - MŠ J. Halašu v Trenčíne - navýšenie rozpočtu</t>
  </si>
  <si>
    <t>JKSO:</t>
  </si>
  <si>
    <t>KS:</t>
  </si>
  <si>
    <t>Miesto:</t>
  </si>
  <si>
    <t>Trenčín</t>
  </si>
  <si>
    <t>Dátum:</t>
  </si>
  <si>
    <t>Objednávateľ:</t>
  </si>
  <si>
    <t>IČO:</t>
  </si>
  <si>
    <t>Mesto Trenčín</t>
  </si>
  <si>
    <t>IČ DPH:</t>
  </si>
  <si>
    <t>Zhotoviteľ:</t>
  </si>
  <si>
    <t xml:space="preserve">SOAR sk, a.s., Žilina </t>
  </si>
  <si>
    <t>Projektant:</t>
  </si>
  <si>
    <t xml:space="preserve"> </t>
  </si>
  <si>
    <t>True</t>
  </si>
  <si>
    <t>Spracovateľ:</t>
  </si>
  <si>
    <t>Poznámka:</t>
  </si>
  <si>
    <t>Cena bez DPH</t>
  </si>
  <si>
    <t>Sadzba dane</t>
  </si>
  <si>
    <t>Základ dane</t>
  </si>
  <si>
    <t>Výška dane</t>
  </si>
  <si>
    <t>DPH</t>
  </si>
  <si>
    <t>základná</t>
  </si>
  <si>
    <t>znížená</t>
  </si>
  <si>
    <t>zákl. prenesená</t>
  </si>
  <si>
    <t>zníž. prenesená</t>
  </si>
  <si>
    <t>nulová</t>
  </si>
  <si>
    <t>Cena s DPH</t>
  </si>
  <si>
    <t>v</t>
  </si>
  <si>
    <t>EUR</t>
  </si>
  <si>
    <t>Projektant</t>
  </si>
  <si>
    <t>Spracovateľ</t>
  </si>
  <si>
    <t>Dátum a podpis:</t>
  </si>
  <si>
    <t>Pečiatka</t>
  </si>
  <si>
    <t>Objednávateľ</t>
  </si>
  <si>
    <t>Zhotoviteľ</t>
  </si>
  <si>
    <t>REKAPITULÁCIA OBJEKTOV STAVBY</t>
  </si>
  <si>
    <t>Informatívne údaje z listov zákaziek</t>
  </si>
  <si>
    <t>Kód</t>
  </si>
  <si>
    <t>Popis</t>
  </si>
  <si>
    <t>Cena bez DPH [EUR]</t>
  </si>
  <si>
    <t>Cena s DPH [EUR]</t>
  </si>
  <si>
    <t>Typ</t>
  </si>
  <si>
    <t>z toho Ostat._x000D_
náklady [EUR]</t>
  </si>
  <si>
    <t>DPH [EUR]</t>
  </si>
  <si>
    <t>Normohodiny [h]</t>
  </si>
  <si>
    <t>DPH základná [EUR]</t>
  </si>
  <si>
    <t>DPH znížená [EUR]</t>
  </si>
  <si>
    <t>DPH základná prenesená_x000D_
[EUR]</t>
  </si>
  <si>
    <t>DPH znížená prenesená_x000D_
[EUR]</t>
  </si>
  <si>
    <t>Základňa_x000D_
DPH základná</t>
  </si>
  <si>
    <t>Základňa_x000D_
DPH znížená</t>
  </si>
  <si>
    <t>Základňa_x000D_
DPH zákl. prenesená</t>
  </si>
  <si>
    <t>Základňa_x000D_
DPH zníž. prenesená</t>
  </si>
  <si>
    <t>Základňa_x000D_
DPH nulová</t>
  </si>
  <si>
    <t>Náklady z rozpočtov</t>
  </si>
  <si>
    <t>D</t>
  </si>
  <si>
    <t>0</t>
  </si>
  <si>
    <t>###NOIMPORT###</t>
  </si>
  <si>
    <t>IMPORT</t>
  </si>
  <si>
    <t>{00000000-0000-0000-0000-000000000000}</t>
  </si>
  <si>
    <t>/</t>
  </si>
  <si>
    <t>02</t>
  </si>
  <si>
    <t>Pavilón A,B,C,D,E,F - architektúra a statika - ON - ZATEPLENIE STRECHY</t>
  </si>
  <si>
    <t>STA</t>
  </si>
  <si>
    <t>1</t>
  </si>
  <si>
    <t>{6636dc30-8dc5-4233-b48e-6715b43e72c5}</t>
  </si>
  <si>
    <t>03</t>
  </si>
  <si>
    <t>Pavilón A,B,C,D,E,F - architektúra a statika - ON - ZATEPLENIE FASÁDY</t>
  </si>
  <si>
    <t>{8712c786-85df-4941-a0fe-b6b9f74c76fb}</t>
  </si>
  <si>
    <t>04</t>
  </si>
  <si>
    <t>Pavilón A,B,C,D,E,F - architektúra a statika - ON - OPRÁVNENÉ OSTATNÉ</t>
  </si>
  <si>
    <t>{923a5872-967a-4fa9-8a80-d492e2d55f40}</t>
  </si>
  <si>
    <t>05</t>
  </si>
  <si>
    <t>Pavilón A,B,C,D,E,F - architektúra a statika -NN - NEOPRÁVNENÉ VÝDAVKY</t>
  </si>
  <si>
    <t>{30702887-f8f1-4ddb-8936-1ba94010b1b5}</t>
  </si>
  <si>
    <t>06</t>
  </si>
  <si>
    <t>Elektroinštalácie</t>
  </si>
  <si>
    <t>{f1b39792-7986-48a8-9465-3b475e1f1ca4}</t>
  </si>
  <si>
    <t>Časť</t>
  </si>
  <si>
    <t>2</t>
  </si>
  <si>
    <t>###NOINSERT###</t>
  </si>
  <si>
    <t>06.1</t>
  </si>
  <si>
    <t xml:space="preserve">Elektroinštalácie </t>
  </si>
  <si>
    <t>{7c160bad-6bbc-4114-8a6a-53ce46a47a3d}</t>
  </si>
  <si>
    <t>07</t>
  </si>
  <si>
    <t>Technológia kuchyne</t>
  </si>
  <si>
    <t>{922022ae-7403-4af5-84e4-6a92ad73ec55}</t>
  </si>
  <si>
    <t>09</t>
  </si>
  <si>
    <t>Vykurovanie</t>
  </si>
  <si>
    <t>{14694d78-45d7-44b4-96e8-aee41bea3f2d}</t>
  </si>
  <si>
    <t>09.1</t>
  </si>
  <si>
    <t>{744bb138-6ab7-46c1-ba4f-c909d10d9198}</t>
  </si>
  <si>
    <t>10</t>
  </si>
  <si>
    <t>Vzduchotechnika</t>
  </si>
  <si>
    <t>{32e917f5-dc44-4709-b48a-06ccc20163ec}</t>
  </si>
  <si>
    <t>10.1</t>
  </si>
  <si>
    <t>{a74ad6cb-8fb9-4564-9c38-ec14efd95be6}</t>
  </si>
  <si>
    <t>KRYCÍ LIST ROZPOČTU</t>
  </si>
  <si>
    <t>Objekt:</t>
  </si>
  <si>
    <t>02 - Pavilón A,B,C,D,E,F - architektúra a statika - ON - ZATEPLENIE STRECHY</t>
  </si>
  <si>
    <t>REKAPITULÁCIA ROZPOČTU</t>
  </si>
  <si>
    <t>Kód dielu - Popis</t>
  </si>
  <si>
    <t>Cena celkom [EUR]</t>
  </si>
  <si>
    <t>Náklady z rozpočtu</t>
  </si>
  <si>
    <t>-1</t>
  </si>
  <si>
    <t>HSV - Práce a dodávky HSV</t>
  </si>
  <si>
    <t xml:space="preserve">    4 - Vodorovné konštrukcie</t>
  </si>
  <si>
    <t xml:space="preserve">    6 - Úpravy povrchov, podlahy, osadenie</t>
  </si>
  <si>
    <t xml:space="preserve">    9 - Ostatné konštrukcie a práce-búranie</t>
  </si>
  <si>
    <t xml:space="preserve">    99 - Presun hmôt HSV</t>
  </si>
  <si>
    <t>PSV - Práce a dodávky PSV</t>
  </si>
  <si>
    <t xml:space="preserve">    712 - Izolácie striech, povlakové krytiny</t>
  </si>
  <si>
    <t xml:space="preserve">    713 - Izolácie tepelné</t>
  </si>
  <si>
    <t xml:space="preserve">    721 - Vnútorná kanalizácia</t>
  </si>
  <si>
    <t xml:space="preserve">    762 - Konštrukcie tesárske</t>
  </si>
  <si>
    <t xml:space="preserve">    764 - 764 - Konštrukcie klampiarske</t>
  </si>
  <si>
    <t xml:space="preserve">    767 - Konštrukcie doplnkové kovové</t>
  </si>
  <si>
    <t>ROZPOČET</t>
  </si>
  <si>
    <t>PČ</t>
  </si>
  <si>
    <t>MJ</t>
  </si>
  <si>
    <t>Množstvo</t>
  </si>
  <si>
    <t>J.cena [EUR]</t>
  </si>
  <si>
    <t>Cenová sústava</t>
  </si>
  <si>
    <t>J. Nh [h]</t>
  </si>
  <si>
    <t>Nh celkom [h]</t>
  </si>
  <si>
    <t>J. hmotnosť [t]</t>
  </si>
  <si>
    <t>Hmotnosť celkom [t]</t>
  </si>
  <si>
    <t>J. suť [t]</t>
  </si>
  <si>
    <t>Suť Celkom [t]</t>
  </si>
  <si>
    <t>HSV</t>
  </si>
  <si>
    <t>Práce a dodávky HSV</t>
  </si>
  <si>
    <t>ROZPOCET</t>
  </si>
  <si>
    <t>4</t>
  </si>
  <si>
    <t>Vodorovné konštrukcie</t>
  </si>
  <si>
    <t>K</t>
  </si>
  <si>
    <t>417321313</t>
  </si>
  <si>
    <t>Betón stužujúcich pásov a vencov železový tr. C 16/20</t>
  </si>
  <si>
    <t>m3</t>
  </si>
  <si>
    <t>VV</t>
  </si>
  <si>
    <t>0,15*0,15*42,0</t>
  </si>
  <si>
    <t>0,25*0,15*279</t>
  </si>
  <si>
    <t>Súčet</t>
  </si>
  <si>
    <t>417351115</t>
  </si>
  <si>
    <t>Debnenie bočníc stužujúcich pásov a vencov vrátane vzpier zhotovenie</t>
  </si>
  <si>
    <t>m2</t>
  </si>
  <si>
    <t>0,15*42,0*2</t>
  </si>
  <si>
    <t>0,15*279*2</t>
  </si>
  <si>
    <t>3</t>
  </si>
  <si>
    <t>417351116</t>
  </si>
  <si>
    <t>Debnenie bočníc stužujúcich pásov a vencov vrátane vzpier odstránenie</t>
  </si>
  <si>
    <t>6</t>
  </si>
  <si>
    <t>417361821</t>
  </si>
  <si>
    <t>Výstuž stužujúcich pásov a vencov z betonárskej ocele 10505</t>
  </si>
  <si>
    <t>t</t>
  </si>
  <si>
    <t>8</t>
  </si>
  <si>
    <t>1238,629/1000</t>
  </si>
  <si>
    <t>Úpravy povrchov, podlahy, osadenie</t>
  </si>
  <si>
    <t>5</t>
  </si>
  <si>
    <t>62246326406r</t>
  </si>
  <si>
    <t>Uzatvárací  protiprašný náter - S2,S3,S4,S5,S6</t>
  </si>
  <si>
    <t>"strecha S2 - pavilón C</t>
  </si>
  <si>
    <t>249,48</t>
  </si>
  <si>
    <t>0,68*63,85</t>
  </si>
  <si>
    <t>"strecha S3 - pavilón D</t>
  </si>
  <si>
    <t>291,06</t>
  </si>
  <si>
    <t>0,68*68,5</t>
  </si>
  <si>
    <t>"strecha S4 - pavilón E</t>
  </si>
  <si>
    <t>43,1</t>
  </si>
  <si>
    <t>1,38*27,75</t>
  </si>
  <si>
    <t>"strecha S5 - nad terasou  pavilón A</t>
  </si>
  <si>
    <t>(2,05*9,2)</t>
  </si>
  <si>
    <t>0,48*9,2</t>
  </si>
  <si>
    <t>0,5*(9,2+2,05)</t>
  </si>
  <si>
    <t>"strecha S5  - nad terasou  pavilón B</t>
  </si>
  <si>
    <t>"strecha S5  - nad terasou  pavilón C</t>
  </si>
  <si>
    <t>"strecha S5  - nad terasou  pavilón D</t>
  </si>
  <si>
    <t>1,05*6,45</t>
  </si>
  <si>
    <t>0,48*6,45</t>
  </si>
  <si>
    <t>0,5*(6,45+1,05)</t>
  </si>
  <si>
    <t>"strecha S6 - pavilón F</t>
  </si>
  <si>
    <t>88,69</t>
  </si>
  <si>
    <t>0,3*(2,7+0,235+0,35+13,2+0,3+0,235+2,755+2,7+0,685)</t>
  </si>
  <si>
    <t>62525940204</t>
  </si>
  <si>
    <t>Kontaktný zatepľovací systém  z minerálnej vlny hr. 50 mm,bez povrchovej úpravy - F4 (komíny)+pavilon F</t>
  </si>
  <si>
    <t>12</t>
  </si>
  <si>
    <t>7</t>
  </si>
  <si>
    <t>632200090</t>
  </si>
  <si>
    <t>Montáž dlažby kladená na sucho na rektifikačné terče výšky 35-110 mm na plochých strechách,vrátane rektifikačných terčov a príslušenstva</t>
  </si>
  <si>
    <t>14</t>
  </si>
  <si>
    <t>"pavilón E - strecha S4</t>
  </si>
  <si>
    <t>55,005</t>
  </si>
  <si>
    <t>M</t>
  </si>
  <si>
    <t>59774000080001</t>
  </si>
  <si>
    <t>Mrazuvzdorná protišmyková exteriérová gresová dlažba hr.20mm</t>
  </si>
  <si>
    <t>16</t>
  </si>
  <si>
    <t>9</t>
  </si>
  <si>
    <t>Ostatné konštrukcie a práce-búranie</t>
  </si>
  <si>
    <t>96203223101</t>
  </si>
  <si>
    <t>Búranie muriva nábehov  z tehál cdm,  -1,90500t - B15</t>
  </si>
  <si>
    <t>18</t>
  </si>
  <si>
    <t>"nábehy na strechách  "B15</t>
  </si>
  <si>
    <t>"pavilón C</t>
  </si>
  <si>
    <t>(0,31*0,35*62,2)/2</t>
  </si>
  <si>
    <t>(0,31*0,35*(1,8*2+0,85*2))/2*4</t>
  </si>
  <si>
    <t>"pavilón D</t>
  </si>
  <si>
    <t>(0,31*0,35*68,5)/2</t>
  </si>
  <si>
    <t>(0,31*0,35*(1,8*2+0,85*2))/2*6</t>
  </si>
  <si>
    <t>(0,31*0,2*(0,75*2+1,05*2))/2*3</t>
  </si>
  <si>
    <t>965082920</t>
  </si>
  <si>
    <t>Odstránenie násypu pod podlahami alebo na strechách, hr.do 100 mm,  -1,40000t - B3,B11,B10</t>
  </si>
  <si>
    <t>"pavilón A</t>
  </si>
  <si>
    <t>"strieška nad terasou - B3 (S3 strecha )</t>
  </si>
  <si>
    <t>0,02*2,05*9,15</t>
  </si>
  <si>
    <t>((0,065-0,02)*(2,05*9,15))/2</t>
  </si>
  <si>
    <t>"pavilón B</t>
  </si>
  <si>
    <t xml:space="preserve">"strecha S1- pavilón C </t>
  </si>
  <si>
    <t>0,02*233,68</t>
  </si>
  <si>
    <t>"strieška nad terasou - B3 (S3 strecha ) - pavilón D</t>
  </si>
  <si>
    <t>0,02*6,4*1,15</t>
  </si>
  <si>
    <t>((0,065-0,02)*(6,4*1,15))/2</t>
  </si>
  <si>
    <t>"strecha S1- pavilón D - (strecha S1) - B3</t>
  </si>
  <si>
    <t>0,02*273,685</t>
  </si>
  <si>
    <t>"pavilón F</t>
  </si>
  <si>
    <t>"strecha S4_B3</t>
  </si>
  <si>
    <t>(0,05*87,74)/2</t>
  </si>
  <si>
    <t>Medzisúčet</t>
  </si>
  <si>
    <t>" pred pavilónom F_B11</t>
  </si>
  <si>
    <t>0,05*12,01</t>
  </si>
  <si>
    <t xml:space="preserve">"pod okapovým chodiníkom  B10 </t>
  </si>
  <si>
    <t>" B10</t>
  </si>
  <si>
    <t>0,1*(27,15+25,86+8,07+1,47+26,42+8,04+8,82+1,935+4,23+14,997+10,97+10,69+9,87+9,34)</t>
  </si>
  <si>
    <t>11</t>
  </si>
  <si>
    <t>965082930</t>
  </si>
  <si>
    <t>Odstránenie násypu pod podlahami alebo na strechách, hr.do 200 mm,  -1,40000t</t>
  </si>
  <si>
    <t>22</t>
  </si>
  <si>
    <t>"strecha S1- pavilón C  - (strecha S1) - B3</t>
  </si>
  <si>
    <t>((0,125-0,02)*233,68)/2</t>
  </si>
  <si>
    <t>((0,125-0,02)*273,685)/2</t>
  </si>
  <si>
    <t>978071211</t>
  </si>
  <si>
    <t>Odstránenie izolácie lepenkovej zvislej,  -0,004t - B9,B3  - S1,S3,S4,P1</t>
  </si>
  <si>
    <t>24</t>
  </si>
  <si>
    <t>13</t>
  </si>
  <si>
    <t>978071251</t>
  </si>
  <si>
    <t>Odstránenie izolácie lepenkovej vodorovnej,  -0,004t -B9,B3 - S1,S3,S4,P1</t>
  </si>
  <si>
    <t>26</t>
  </si>
  <si>
    <t>97807125101</t>
  </si>
  <si>
    <t>Odstránenie izolácie vodorovnej natavenej,  -0,00425t - B3,B17, S2,S5</t>
  </si>
  <si>
    <t>28</t>
  </si>
  <si>
    <t>"B17(S2 strecha)</t>
  </si>
  <si>
    <t xml:space="preserve">"strecha - 2 vrstvy </t>
  </si>
  <si>
    <t>228,917*2</t>
  </si>
  <si>
    <t>"terasa S5 - B3</t>
  </si>
  <si>
    <t>(6,6*9,75)*2</t>
  </si>
  <si>
    <t>"pavilón E</t>
  </si>
  <si>
    <t>"strecha S2 - B17</t>
  </si>
  <si>
    <t>6,87*6,05*2</t>
  </si>
  <si>
    <t>15</t>
  </si>
  <si>
    <t>97807125102</t>
  </si>
  <si>
    <t>Odstránenie izolácie zvislej natavenej,  -0,00425t -  B3,B17, S2,S5</t>
  </si>
  <si>
    <t>30</t>
  </si>
  <si>
    <t>978113106121</t>
  </si>
  <si>
    <t>Rozoberanie dlažby, z betónových alebo kamenin. dlaždíc, dosiek alebo tvaroviek,  -0,1300t - B3</t>
  </si>
  <si>
    <t>32</t>
  </si>
  <si>
    <t>"terasa S5</t>
  </si>
  <si>
    <t>(6,6*9,75)</t>
  </si>
  <si>
    <t>17</t>
  </si>
  <si>
    <t>978300004201</t>
  </si>
  <si>
    <t>Vybúranie polystyrénbetónu v  hr. do 10 cm -0,016t - B3</t>
  </si>
  <si>
    <t>34</t>
  </si>
  <si>
    <t>979011111</t>
  </si>
  <si>
    <t>Zvislá doprava sutiny a vybúraných hmôt za prvé podlažie nad alebo pod základným podlažím</t>
  </si>
  <si>
    <t>36</t>
  </si>
  <si>
    <t>19</t>
  </si>
  <si>
    <t>979081111</t>
  </si>
  <si>
    <t>Odvoz sutiny a vybúraných hmôt na skládku do 1 km</t>
  </si>
  <si>
    <t>38</t>
  </si>
  <si>
    <t>979081121</t>
  </si>
  <si>
    <t>Odvoz sutiny a vybúraných hmôt na skládku za každý ďalší 1 km - uvažovaný odvoz do 5km, dodávateľ nacení podľa svojich možností</t>
  </si>
  <si>
    <t>40</t>
  </si>
  <si>
    <t>127,35*4 "Prepočítané koeficientom množstva</t>
  </si>
  <si>
    <t>21</t>
  </si>
  <si>
    <t>979082111</t>
  </si>
  <si>
    <t>Vnútrostavenisková doprava sutiny a vybúraných hmôt do 10 m</t>
  </si>
  <si>
    <t>42</t>
  </si>
  <si>
    <t>979082121</t>
  </si>
  <si>
    <t>Vnútrostavenisková doprava sutiny a vybúraných hmôt za každých ďalších 5 m</t>
  </si>
  <si>
    <t>44</t>
  </si>
  <si>
    <t>127,35*3 "Prepočítané koeficientom množstva</t>
  </si>
  <si>
    <t>23</t>
  </si>
  <si>
    <t>979089012</t>
  </si>
  <si>
    <t>Poplatok za skladovanie - betón, tehly, dlaždice (17 01), ostatné</t>
  </si>
  <si>
    <t>46</t>
  </si>
  <si>
    <t>(127,35-(8,126+6,559))*0,95</t>
  </si>
  <si>
    <t>979089212</t>
  </si>
  <si>
    <t>Poplatok za skladovanie - bitúmenové zmesi, uholný decht, dechtové výrobky (17 03 ), ostatné</t>
  </si>
  <si>
    <t>48</t>
  </si>
  <si>
    <t>0,135+2,635+4,792+0,501+0,063</t>
  </si>
  <si>
    <t>25</t>
  </si>
  <si>
    <t>979089612</t>
  </si>
  <si>
    <t>Poplatok za skladovanie - iné ako uvedené v 17 09 01, 17 09 02, 17 09 03 – nesmie obsahovať sadrokartón, izolačné materiály: polystyrén, nobasil, sklená vata</t>
  </si>
  <si>
    <t>50</t>
  </si>
  <si>
    <t>(127,35-(8,126+6,559))*0,05</t>
  </si>
  <si>
    <t>979089612.1</t>
  </si>
  <si>
    <t>Poplatok za skladovanie - iné odpady zo stavieb a demolácií (17 09), ostatné môže obsahovať sadrokartón, izolačné materiály: polystyrén, nobasil, sklená vata</t>
  </si>
  <si>
    <t>52</t>
  </si>
  <si>
    <t>6,559</t>
  </si>
  <si>
    <t>99</t>
  </si>
  <si>
    <t>Presun hmôt HSV</t>
  </si>
  <si>
    <t>27</t>
  </si>
  <si>
    <t>999281111.1</t>
  </si>
  <si>
    <t>Presun hmôt pre opravy a údržbu objektov vrátane vonkajších plášťov výšky do 25 m</t>
  </si>
  <si>
    <t>54</t>
  </si>
  <si>
    <t>PSV</t>
  </si>
  <si>
    <t>Práce a dodávky PSV</t>
  </si>
  <si>
    <t>712</t>
  </si>
  <si>
    <t>Izolácie striech, povlakové krytiny</t>
  </si>
  <si>
    <t>71229001010</t>
  </si>
  <si>
    <t>Odstránenie parozábrany  na strechách plochých 10° jednovrstvovej,  -0,00010t -B3</t>
  </si>
  <si>
    <t>56</t>
  </si>
  <si>
    <t xml:space="preserve">"terasa S5 - strhnutie parozábrany </t>
  </si>
  <si>
    <t>29</t>
  </si>
  <si>
    <t>71230083101</t>
  </si>
  <si>
    <t>Odstránenie mikroventilačnej vrstvy  na strechách plochých 10° jednovrstvovej,  -0,00010t -B17</t>
  </si>
  <si>
    <t>58</t>
  </si>
  <si>
    <t>" mikroventilačná vrstva  - B17(S2 strecha)</t>
  </si>
  <si>
    <t xml:space="preserve">"strecha </t>
  </si>
  <si>
    <t>228,917</t>
  </si>
  <si>
    <t>"terasa  S5 - mikroventilačná vrstva</t>
  </si>
  <si>
    <t>6,6*9,75</t>
  </si>
  <si>
    <t>"strecha S2</t>
  </si>
  <si>
    <t>6,87*6,05</t>
  </si>
  <si>
    <t>712290010</t>
  </si>
  <si>
    <t>Zhotovenie parozábrany pre strechy ploché do 10°</t>
  </si>
  <si>
    <t>60</t>
  </si>
  <si>
    <t xml:space="preserve">0,68*63,85 "vytiahnutie </t>
  </si>
  <si>
    <t xml:space="preserve">0,68*68,5 "vytiahnutie </t>
  </si>
  <si>
    <t xml:space="preserve">1,38*27,75 "vytiahnutie </t>
  </si>
  <si>
    <t>31</t>
  </si>
  <si>
    <t>283230007300</t>
  </si>
  <si>
    <t>Parozábrana ref. Fatrapar E</t>
  </si>
  <si>
    <t>62</t>
  </si>
  <si>
    <t>712370070</t>
  </si>
  <si>
    <t>Zhotovenie povlakovej krytiny striech plochých do 10° PVC-P fóliou upevnenou prikotvením so zvarením spoju</t>
  </si>
  <si>
    <t>64</t>
  </si>
  <si>
    <t>33</t>
  </si>
  <si>
    <t>712873240</t>
  </si>
  <si>
    <t>Zhotovenie povlakovej krytiny vytiahnutím izol. povlaku  PVC-P na konštrukcie prevyšujúce úroveň strechy nad 50 cm prikotvením so zváraným spojom</t>
  </si>
  <si>
    <t>66</t>
  </si>
  <si>
    <t>283220002100</t>
  </si>
  <si>
    <t>Hydroizolačná fólia na báze PVC-P hr. 1,5mm ref. produkt FATRAFOL 810 biela</t>
  </si>
  <si>
    <t>68</t>
  </si>
  <si>
    <t>35</t>
  </si>
  <si>
    <t>712990040</t>
  </si>
  <si>
    <t>Položenie geotextílie vodorovne alebo zvislo na strechy ploché do 10°</t>
  </si>
  <si>
    <t>70</t>
  </si>
  <si>
    <t>693110001200</t>
  </si>
  <si>
    <t>Separačná vrstva geotextília min. 300g/m2</t>
  </si>
  <si>
    <t>72</t>
  </si>
  <si>
    <t>37</t>
  </si>
  <si>
    <t>712991010</t>
  </si>
  <si>
    <t>Montáž podkladnej konštrukcie z OSB dosiek na atike šírky 200 - 250 mm pod klampiarske konštrukcie</t>
  </si>
  <si>
    <t>m</t>
  </si>
  <si>
    <t>74</t>
  </si>
  <si>
    <t>(9,2+1,8)</t>
  </si>
  <si>
    <t>(6,45+0,8)</t>
  </si>
  <si>
    <t>712991040</t>
  </si>
  <si>
    <t>Montáž podkladnej konštrukcie z OSB dosiek atike šírky 411 - 620 mm pod klampiarske konštrukcie</t>
  </si>
  <si>
    <t>76</t>
  </si>
  <si>
    <t>67,35</t>
  </si>
  <si>
    <t>"pavilónB</t>
  </si>
  <si>
    <t>"pavilónC</t>
  </si>
  <si>
    <t>63,05</t>
  </si>
  <si>
    <t>"pavilónD-S3</t>
  </si>
  <si>
    <t>67,7</t>
  </si>
  <si>
    <t>"pavilónE-S4</t>
  </si>
  <si>
    <t>(6,6+9,5)</t>
  </si>
  <si>
    <t>"pavilónE-S7</t>
  </si>
  <si>
    <t>(6,605+6,64)</t>
  </si>
  <si>
    <t>39</t>
  </si>
  <si>
    <t>712991030</t>
  </si>
  <si>
    <t>Montáž podkladnej konštrukcie z OSB dosiek na atike šírky 311 - 410 mm pod klampiarske konštrukcie</t>
  </si>
  <si>
    <t>78</t>
  </si>
  <si>
    <t>0,35*6,1</t>
  </si>
  <si>
    <t>607260000400</t>
  </si>
  <si>
    <t>Doska OSB hr.22 mm</t>
  </si>
  <si>
    <t>80</t>
  </si>
  <si>
    <t>0,55*67,35</t>
  </si>
  <si>
    <t>0,55*63,05</t>
  </si>
  <si>
    <t>0,55*67,7</t>
  </si>
  <si>
    <t>0,5*(6,6+9,5)</t>
  </si>
  <si>
    <t>0,55*(6,605+6,64)</t>
  </si>
  <si>
    <t>0,25*(9,2+1,8)</t>
  </si>
  <si>
    <t>0,25*(6,45+0,8)</t>
  </si>
  <si>
    <t>173,957*1,15</t>
  </si>
  <si>
    <t>41</t>
  </si>
  <si>
    <t>998712202</t>
  </si>
  <si>
    <t>Presun hmôt pre izoláciu povlakovej krytiny v objektoch výšky nad 6 do 12 m</t>
  </si>
  <si>
    <t>%</t>
  </si>
  <si>
    <t>82</t>
  </si>
  <si>
    <t>713</t>
  </si>
  <si>
    <t>Izolácie tepelné</t>
  </si>
  <si>
    <t>713000040</t>
  </si>
  <si>
    <t>Odstránenie nadstresnej tepelnej izolácie striech plochých kladenej voľne z vláknitých materiálov hr. do 10 cm -0,009t - B3</t>
  </si>
  <si>
    <t>84</t>
  </si>
  <si>
    <t xml:space="preserve">"strieška nad terasou - B3 (S3 strecha )- odstránenie polsidu </t>
  </si>
  <si>
    <t>2,05*9,15</t>
  </si>
  <si>
    <t xml:space="preserve">"strecha S1- pavilón C - odstránenie polsidu </t>
  </si>
  <si>
    <t>233,68</t>
  </si>
  <si>
    <t>6,4*1,15</t>
  </si>
  <si>
    <t xml:space="preserve">"strecha S1- pavilón D - odstránenie polsidu </t>
  </si>
  <si>
    <t>273,685</t>
  </si>
  <si>
    <t xml:space="preserve">"pavilón F </t>
  </si>
  <si>
    <t xml:space="preserve">"strecha S4_B3 - odstránenie polsidu </t>
  </si>
  <si>
    <t>87,74</t>
  </si>
  <si>
    <t>43</t>
  </si>
  <si>
    <t>713000043</t>
  </si>
  <si>
    <t>Odstránenie nadstresnej tepelnej izolácie striech plochých kladenej voľne z polystyrénu hr. nad 10 cm -0,0049t - B3</t>
  </si>
  <si>
    <t>86</t>
  </si>
  <si>
    <t xml:space="preserve">"terasa S5 - minimálne v dvoch vrstvách </t>
  </si>
  <si>
    <t>713142151</t>
  </si>
  <si>
    <t>Montáž tepelnej izolácie striech plochých do 10° polystyrénom, jednovrstvová kladenými voľne</t>
  </si>
  <si>
    <t>88</t>
  </si>
  <si>
    <t>"strecha S1</t>
  </si>
  <si>
    <t>227,24</t>
  </si>
  <si>
    <t>-(0,85*1,1)*2</t>
  </si>
  <si>
    <t>"strecha S7</t>
  </si>
  <si>
    <t>38,76</t>
  </si>
  <si>
    <t>45</t>
  </si>
  <si>
    <t>283720008300</t>
  </si>
  <si>
    <t>Doska EPS hr. 160 mm ref.EPS 100S</t>
  </si>
  <si>
    <t>90</t>
  </si>
  <si>
    <t>283720009500</t>
  </si>
  <si>
    <t>Doska EPS  hr. 200 mm ref.150S</t>
  </si>
  <si>
    <t>92</t>
  </si>
  <si>
    <t>47</t>
  </si>
  <si>
    <t>28372000800001</t>
  </si>
  <si>
    <t>Doska EPS  hr. 100 mm  ref.EPS 100S</t>
  </si>
  <si>
    <t>94</t>
  </si>
  <si>
    <t>713142250</t>
  </si>
  <si>
    <t>Montáž tepelnej izolácie striech plochých do 10° polystyrénom, dvojvrstvová kladenými voľne</t>
  </si>
  <si>
    <t>96</t>
  </si>
  <si>
    <t xml:space="preserve">"strecha S2 - pavilón C - hr.izolácie 280 mm - 240+40 mm_2 vrstvy </t>
  </si>
  <si>
    <t>226,8</t>
  </si>
  <si>
    <t>-1,3*1,05*4</t>
  </si>
  <si>
    <t xml:space="preserve">"strecha S3 - pavilón D -  hr.izolácie 260 mm - 240+20 mm_2 vrstvy </t>
  </si>
  <si>
    <t>266,875</t>
  </si>
  <si>
    <t xml:space="preserve">-1,05*1,05*2 "svetlík </t>
  </si>
  <si>
    <t>-0,85*1,1*6,0</t>
  </si>
  <si>
    <t>-1,15*0,85*3 "komín</t>
  </si>
  <si>
    <t>-0,55*0,55 "komín</t>
  </si>
  <si>
    <t>49</t>
  </si>
  <si>
    <t>283720009700</t>
  </si>
  <si>
    <t>Doska EPS  hr. 240 mm</t>
  </si>
  <si>
    <t>98</t>
  </si>
  <si>
    <t>283720007400</t>
  </si>
  <si>
    <t>Doska EPS hr. 20 mm</t>
  </si>
  <si>
    <t>100</t>
  </si>
  <si>
    <t>51</t>
  </si>
  <si>
    <t>283720007600</t>
  </si>
  <si>
    <t>Doska EPS  hr. 40 mm</t>
  </si>
  <si>
    <t>102</t>
  </si>
  <si>
    <t>713142160</t>
  </si>
  <si>
    <t>Montáž tepelnej izolácie striech plochých do 10° spádovými doskami z polystyrénu v jednej vrstve</t>
  </si>
  <si>
    <t>104</t>
  </si>
  <si>
    <t>"strecha S2-pavilón C</t>
  </si>
  <si>
    <t>(1,8*9,15)</t>
  </si>
  <si>
    <t>0,8*6,4</t>
  </si>
  <si>
    <t>53</t>
  </si>
  <si>
    <t>283760007500</t>
  </si>
  <si>
    <t>Spádová doska z EPS polystyrénu</t>
  </si>
  <si>
    <t>106</t>
  </si>
  <si>
    <t>"spád 20-140 mm</t>
  </si>
  <si>
    <t>0,02*226,8*1,03</t>
  </si>
  <si>
    <t>((0,14-0,02)*226,8)/2*1,03</t>
  </si>
  <si>
    <t>"spád 20-160 mm</t>
  </si>
  <si>
    <t>0,02*266,875*1,03</t>
  </si>
  <si>
    <t>((0,16-0,02)*266,875)/2*1,03</t>
  </si>
  <si>
    <t>0,02*55,005*1,03</t>
  </si>
  <si>
    <t>((0,095-0,02)*266,875)/2*1,03</t>
  </si>
  <si>
    <t>0,02*(1,8*9,15)*1,03</t>
  </si>
  <si>
    <t>((0,2-0,02)*(1,8*9,15))/2*1,03</t>
  </si>
  <si>
    <t>0,02*(0,8*6,4)*1,03</t>
  </si>
  <si>
    <t>((0,2-0,02)*(0,8*6,4))/2*1,03</t>
  </si>
  <si>
    <t>0,02*88,69*1,03</t>
  </si>
  <si>
    <t>((0,08-0,02)*88,69)/2*1,03</t>
  </si>
  <si>
    <t>713144020</t>
  </si>
  <si>
    <t>Montáž tepelnej izolácie na atiku polystyrénom do lepidla</t>
  </si>
  <si>
    <t>108</t>
  </si>
  <si>
    <t xml:space="preserve">"atika zboku </t>
  </si>
  <si>
    <t>"pavilón A -S1</t>
  </si>
  <si>
    <t>0,35*68,15</t>
  </si>
  <si>
    <t>0,35*(0,65*2+1,1*2)*2</t>
  </si>
  <si>
    <t>"pavilón B -S1</t>
  </si>
  <si>
    <t>"pavilónC -S2</t>
  </si>
  <si>
    <t>0,68*(1,3*2+1,05*2)*4</t>
  </si>
  <si>
    <t>0,68*(0,85*2+1,1*2)*6</t>
  </si>
  <si>
    <t>0,35*21,75</t>
  </si>
  <si>
    <t>0,31*19,405</t>
  </si>
  <si>
    <t>0,35*(9,2+1,8)</t>
  </si>
  <si>
    <t>0,35*(6,45+0,8)</t>
  </si>
  <si>
    <t>0,35*9,35</t>
  </si>
  <si>
    <t>"atika zvrchu</t>
  </si>
  <si>
    <t>0,35*67,35</t>
  </si>
  <si>
    <t>0,35*63,05</t>
  </si>
  <si>
    <t>0,35*67,7</t>
  </si>
  <si>
    <t>0,35*(6,605+6,64)</t>
  </si>
  <si>
    <t>0,3*21,75</t>
  </si>
  <si>
    <t>0,2*(9,2+1,8)</t>
  </si>
  <si>
    <t>0,2*(6,45+0,8)</t>
  </si>
  <si>
    <t>55</t>
  </si>
  <si>
    <t>283720008000</t>
  </si>
  <si>
    <t>Doska EPS  hr. 100 mm</t>
  </si>
  <si>
    <t>110</t>
  </si>
  <si>
    <t>283720008500</t>
  </si>
  <si>
    <t>Doska EPS hr. 200 mm</t>
  </si>
  <si>
    <t>112</t>
  </si>
  <si>
    <t>57</t>
  </si>
  <si>
    <t>283720007700</t>
  </si>
  <si>
    <t>Doska EPS hr. 50 mm</t>
  </si>
  <si>
    <t>114</t>
  </si>
  <si>
    <t>283760007600</t>
  </si>
  <si>
    <t>Spádová doska z EPS polystyrénu - atika</t>
  </si>
  <si>
    <t>116</t>
  </si>
  <si>
    <t>59</t>
  </si>
  <si>
    <t>998713202</t>
  </si>
  <si>
    <t>Presun hmôt pre izolácie tepelné v objektoch výšky nad 6 m do 12 m</t>
  </si>
  <si>
    <t>118</t>
  </si>
  <si>
    <t>721</t>
  </si>
  <si>
    <t>Vnútorná kanalizácia</t>
  </si>
  <si>
    <t>72124-2119V1</t>
  </si>
  <si>
    <t>M+D strešného vtoku zvislého,priemeru 125mm s integrovanou manžetou a vyhrevaním ref.TWE 125 PVC S - V1</t>
  </si>
  <si>
    <t>kus</t>
  </si>
  <si>
    <t>120</t>
  </si>
  <si>
    <t>61</t>
  </si>
  <si>
    <t>72124-2119V2</t>
  </si>
  <si>
    <t>M+D strešného vtoku vodorovného,priemeru 125mm s integrovanou manžetou a vyhrevaním ref.TWE 125 PVC V - V2</t>
  </si>
  <si>
    <t>122</t>
  </si>
  <si>
    <t>72124-2119V3</t>
  </si>
  <si>
    <t>M+D strešného vtoku zvislého,priemeru 100 mm s integrovanou manžetou a vyhrevaním ref.TWE 110 PVC S - V3</t>
  </si>
  <si>
    <t>124</t>
  </si>
  <si>
    <t>63</t>
  </si>
  <si>
    <t>76442132071</t>
  </si>
  <si>
    <t>Kl 120 Bezpečnostný prepad guľatý s integrovanou PVC manžetou priemeru 50 mm,dĺžka 630 mm ref. TWPP 50 PVC - PR</t>
  </si>
  <si>
    <t>126</t>
  </si>
  <si>
    <t>998721202</t>
  </si>
  <si>
    <t>Presun hmôt pre vnútornú kanalizáciu v objektoch výšky nad 6 do 12 m</t>
  </si>
  <si>
    <t>128</t>
  </si>
  <si>
    <t>762</t>
  </si>
  <si>
    <t>Konštrukcie tesárske</t>
  </si>
  <si>
    <t>65</t>
  </si>
  <si>
    <t>762421306</t>
  </si>
  <si>
    <t>Obloženie stropov alebo strešných podhľadov z dosiek OSB skrutkovaných na zraz hr. dosky 25 mm</t>
  </si>
  <si>
    <t>130</t>
  </si>
  <si>
    <t xml:space="preserve">"záklop z osb rez XX - zakrytie výlezov na strechu </t>
  </si>
  <si>
    <t xml:space="preserve">1,25*1,45*4 </t>
  </si>
  <si>
    <t>762495000</t>
  </si>
  <si>
    <t>Spojovacie prostriedky pre olištovanie škár, obloženie stropov, strešných podhľadov a stien - klince, závrtky</t>
  </si>
  <si>
    <t>132</t>
  </si>
  <si>
    <t>67</t>
  </si>
  <si>
    <t>998762202</t>
  </si>
  <si>
    <t>Presun hmôt pre konštrukcie tesárske v objektoch výšky do 12 m</t>
  </si>
  <si>
    <t>134</t>
  </si>
  <si>
    <t>764</t>
  </si>
  <si>
    <t>764 - Konštrukcie klampiarske</t>
  </si>
  <si>
    <t>76443026003K3</t>
  </si>
  <si>
    <t>Oplechovanie muriva a atík  z pozinkovaného poplastovaného  plechu r.š. 710 mm + 320 mm,hrúbka plechu 0,7mm,farba RAL 7046 - K3</t>
  </si>
  <si>
    <t>136</t>
  </si>
  <si>
    <t>69</t>
  </si>
  <si>
    <t>76443026004K4</t>
  </si>
  <si>
    <t>Oplechovanie muriva a atík  z pozinkovaného poplastovaného  plechu r.š. 810 mm+320 mm,hrúbka plechu 0,7mm,farba RAL 7046 - K4</t>
  </si>
  <si>
    <t>138</t>
  </si>
  <si>
    <t>76443026005K5</t>
  </si>
  <si>
    <t>Oplechovanie muriva a atík  z pozinkovaného poplastovaného  plechu r.š. 960mm+320 mm,hrúbka plechu 0,7mm,farba RAL 7046 - K5</t>
  </si>
  <si>
    <t>140</t>
  </si>
  <si>
    <t>71</t>
  </si>
  <si>
    <t>76443026006K6</t>
  </si>
  <si>
    <t>Oplechovanie muriva a atík  z pozinkovaného poplastovaného  plechu r.š. 760mm+320 mm,hrúbka plechu 0,7mm,farba RAL 7046 - K6</t>
  </si>
  <si>
    <t>142</t>
  </si>
  <si>
    <t>764331250007K7</t>
  </si>
  <si>
    <t>Oplechovanie odskoku atiky  z pozinkovaného poplastovaného  plechu r.š. 440 mm,hrúbka plechu 0,7mm,farba RAL 7046 - K7</t>
  </si>
  <si>
    <t>144</t>
  </si>
  <si>
    <t>73</t>
  </si>
  <si>
    <t>76439123008K8</t>
  </si>
  <si>
    <t>Záveterná lišta z pozinkovaného poplastovaného  plechu r.š. 365 mm,hrúbka plechu 0,7mm,farba RAL 7046 - K8</t>
  </si>
  <si>
    <t>146</t>
  </si>
  <si>
    <t>76439123009K9</t>
  </si>
  <si>
    <t>Okapová lišta z pozinkovaného poplastovaného  plechu r.š. 220 mm,hrúbka plechu 0,7mm,farba RAL 7046 - K9</t>
  </si>
  <si>
    <t>148</t>
  </si>
  <si>
    <t>75</t>
  </si>
  <si>
    <t>764391230010K10</t>
  </si>
  <si>
    <t>Oplechovanie Hi krycou liśtou z pozinkovaného poplastovaného  plechu r.š. 250 mm,hrúbka plechu 0,7mm,farba RAL 7046 - K10</t>
  </si>
  <si>
    <t>150</t>
  </si>
  <si>
    <t>764430260011K11</t>
  </si>
  <si>
    <t>Oplechovanie muriva a atík  z pozinkovaného poplastovaného  plechu r.š. 1160mm+320 mm,hrúbka plechu 0,7mm,farba RAL 7046 - K11</t>
  </si>
  <si>
    <t>152</t>
  </si>
  <si>
    <t>77</t>
  </si>
  <si>
    <t>764430260012K12</t>
  </si>
  <si>
    <t>Oplechovanie muriva a atík  z pozinkovaného poplastovaného  plechu r.š. 610mm+320 mm,hrúbka plechu 0,7mm,farba RAL 7046 - K12</t>
  </si>
  <si>
    <t>154</t>
  </si>
  <si>
    <t>764351201013K13</t>
  </si>
  <si>
    <t>Žľaby z pozinkovaného poplastovaného  plechu , pododkvapové štvorhranné ,hrúbka plechu 1,0mm,farba RAL 7046 - K13</t>
  </si>
  <si>
    <t>156</t>
  </si>
  <si>
    <t>79</t>
  </si>
  <si>
    <t>7644302600015K15</t>
  </si>
  <si>
    <t>Oplechovanie vetracích prvkov z pozinkovaného poplastovaného  plechu r.š. 820 mm,hrúbka plechu 0,7mm,farba RAL 7046 - K15</t>
  </si>
  <si>
    <t>158</t>
  </si>
  <si>
    <t>7644302600015K16</t>
  </si>
  <si>
    <t>Oplechovanie vetracích prvkov z pozinkovaného poplastovaného  plechu r.š. 1320 mm,hrúbka plechu 0,7mm,farba RAL 7046 - K16</t>
  </si>
  <si>
    <t>160</t>
  </si>
  <si>
    <t>81</t>
  </si>
  <si>
    <t>764351810</t>
  </si>
  <si>
    <t>Demontáž žľabov pododkvap. štvorhranných rovných, oblúkových, do 30° rš 250 a 330 mm,  -0,00347t - B4</t>
  </si>
  <si>
    <t>162</t>
  </si>
  <si>
    <t>"pavilón A+B+C+D+E+F</t>
  </si>
  <si>
    <t>2,2*3+1,2+31,6</t>
  </si>
  <si>
    <t>764410802101</t>
  </si>
  <si>
    <t>Demontáž oplechovania na streche - domčeky   -0,057t</t>
  </si>
  <si>
    <t>ks</t>
  </si>
  <si>
    <t>164</t>
  </si>
  <si>
    <t>6,0</t>
  </si>
  <si>
    <t>83</t>
  </si>
  <si>
    <t>76443084001</t>
  </si>
  <si>
    <t>Demontáž oplechovania múrov a nadmuroviek  -0,00230t - B4</t>
  </si>
  <si>
    <t>166</t>
  </si>
  <si>
    <t>"B4</t>
  </si>
  <si>
    <t xml:space="preserve">"nad terasou </t>
  </si>
  <si>
    <t>2,2+9,3+2,05</t>
  </si>
  <si>
    <t>61,45</t>
  </si>
  <si>
    <t>62,2</t>
  </si>
  <si>
    <t>"nad terasou S3</t>
  </si>
  <si>
    <t>"nad terasou S5</t>
  </si>
  <si>
    <t>6,6*2+9,75*2</t>
  </si>
  <si>
    <t>6,4+1,15*2</t>
  </si>
  <si>
    <t>68,5</t>
  </si>
  <si>
    <t>2*6,99</t>
  </si>
  <si>
    <t>"strecha S4</t>
  </si>
  <si>
    <t>2,7+0,3*2+13,3+0,76</t>
  </si>
  <si>
    <t>998764202</t>
  </si>
  <si>
    <t>Presun hmôt pre konštrukcie klampiarske v objektoch výšky nad 6 do 12 m</t>
  </si>
  <si>
    <t>168</t>
  </si>
  <si>
    <t>767</t>
  </si>
  <si>
    <t>Konštrukcie doplnkové kovové</t>
  </si>
  <si>
    <t>85</t>
  </si>
  <si>
    <t>767316302</t>
  </si>
  <si>
    <t>Montáž svetlíka polykarbonátového bodového, štvorhranného alebo obdĺžnikového, stavebný otvor nad 0,5 do 1 m2 - SV</t>
  </si>
  <si>
    <t>170</t>
  </si>
  <si>
    <t>61134000860001</t>
  </si>
  <si>
    <t>Bodový strešný svetlík, svetlosť 800x800 mm, strešný otvor 1000x1000 mm, štvorcový tvar, laminátová zateplená podstava,kopulové číre zasklenie,ref.ACG A1 - SV</t>
  </si>
  <si>
    <t>172</t>
  </si>
  <si>
    <t>87</t>
  </si>
  <si>
    <t>767311810</t>
  </si>
  <si>
    <t>Demontáž svetlíkov všetkých typov, vrátane zasklenia,  -0,21000t</t>
  </si>
  <si>
    <t>174</t>
  </si>
  <si>
    <t xml:space="preserve">"pavilón C - pohľad východný </t>
  </si>
  <si>
    <t>0,65*0,9</t>
  </si>
  <si>
    <t xml:space="preserve">"pavilón E -pohľad východný </t>
  </si>
  <si>
    <t>1,675*0,83</t>
  </si>
  <si>
    <t>76731182201</t>
  </si>
  <si>
    <t>Demontáž strešného výlezu rozmeru 800x1100mm  -0,028t - B14</t>
  </si>
  <si>
    <t>176</t>
  </si>
  <si>
    <t>1,0</t>
  </si>
  <si>
    <t>89</t>
  </si>
  <si>
    <t>767311822</t>
  </si>
  <si>
    <t>Demontáž svetlíka polykarbonátového bodového, štvorhranného alebo obdĺžnikového, priechod svetla nad 0,5 do 1 m2  -0,0255t - B16</t>
  </si>
  <si>
    <t>178</t>
  </si>
  <si>
    <t>(1,05*2+1,05*2)*2,0</t>
  </si>
  <si>
    <t>998767202</t>
  </si>
  <si>
    <t>Presun hmôt pre kovové stavebné doplnkové konštrukcie v objektoch výšky nad 6 do 12 m</t>
  </si>
  <si>
    <t>180</t>
  </si>
  <si>
    <t>03 - Pavilón A,B,C,D,E,F - architektúra a statika - ON - ZATEPLENIE FASÁDY</t>
  </si>
  <si>
    <t xml:space="preserve">    1 - Zemné práce</t>
  </si>
  <si>
    <t xml:space="preserve">    3 - Zvislé a kompletné konštrukcie</t>
  </si>
  <si>
    <t xml:space="preserve">    5 - Komunikácie</t>
  </si>
  <si>
    <t xml:space="preserve">    711 - Izolácie proti vode a vlhkosti</t>
  </si>
  <si>
    <t xml:space="preserve">    781 - Dokončovacie práce a obklady</t>
  </si>
  <si>
    <t xml:space="preserve">    784 - Maľby</t>
  </si>
  <si>
    <t>M - Práce a dodávky M</t>
  </si>
  <si>
    <t xml:space="preserve">    21-M - Elektromontáže</t>
  </si>
  <si>
    <t>HZS - Hodinové zúčtovacie sadzby</t>
  </si>
  <si>
    <t>Zemné práce</t>
  </si>
  <si>
    <t>132211121</t>
  </si>
  <si>
    <t>Hĺbenie rýh šírky nad 600  do 1300 mm v  horninách tr. 3 súdržných - ručným náradím</t>
  </si>
  <si>
    <t>132211139</t>
  </si>
  <si>
    <t>Príplatok za lepivosť pri hĺbení rýh š nad 600 do 1300 mm ručným náradím v horninetr. 3</t>
  </si>
  <si>
    <t>162201101</t>
  </si>
  <si>
    <t>Vodorovné premiestnenie výkopku z horniny 1-4 do 20m</t>
  </si>
  <si>
    <t>162501102</t>
  </si>
  <si>
    <t>Vodorovné premiestnenie výkopku po spevnenej ceste z horniny tr.1-4, do 100 m3 na vzdialenosť do 3000 m</t>
  </si>
  <si>
    <t>162501105</t>
  </si>
  <si>
    <t>Vodorovné premiestnenie výkopku po spevnenej ceste z horniny tr.1-4, do 100 m3, príplatok k cene za každých ďalšich a začatých 1000 m,uvažovaný odvoz do 15 km</t>
  </si>
  <si>
    <t>odvoz</t>
  </si>
  <si>
    <t>57,132*12 "Prepočítané koeficientom množstva</t>
  </si>
  <si>
    <t>167101102</t>
  </si>
  <si>
    <t>Nakladanie neuľahnutého výkopku z hornín tr.1-4 nad 100 do 1000 m3</t>
  </si>
  <si>
    <t>171201202</t>
  </si>
  <si>
    <t>Uloženie sypaniny na skládky nad 100 do 1000 m3</t>
  </si>
  <si>
    <t>171209002</t>
  </si>
  <si>
    <t>Poplatok za skladovanie - zemina a kamenivo (17 05) ostatné</t>
  </si>
  <si>
    <t>174101102</t>
  </si>
  <si>
    <t>Zásyp sypaninou v uzavretých priestoroch s urovnaním povrchu zásypu</t>
  </si>
  <si>
    <t>Zvislé a kompletné konštrukcie</t>
  </si>
  <si>
    <t>Komunikácie</t>
  </si>
  <si>
    <t>567132111r</t>
  </si>
  <si>
    <t>M+D Štrkový okapový chodník - CH</t>
  </si>
  <si>
    <t>"okapový chodník</t>
  </si>
  <si>
    <t>0,25*(5,685+8,82+27,675+27,8+27,605+7,88+3,08+5,63+2,42+2,72+6,915+9,19+0,3+8,4+2,625+0,6+1,14+12,897+0,998)</t>
  </si>
  <si>
    <t>+0,15*(3,63*2+4,29*2+0,467*2+2,387*2)</t>
  </si>
  <si>
    <t>567132111r2</t>
  </si>
  <si>
    <t>M+D Štrkový podsyp pod spevnené plochy - BC,P2</t>
  </si>
  <si>
    <t>596811320</t>
  </si>
  <si>
    <t>Kladenie betónovej dlažby s vyplnením škár do lôžka z kameniva, veľ. do 0,25 m2 plochy do 50 m2 - BC</t>
  </si>
  <si>
    <t>10,27</t>
  </si>
  <si>
    <t>592460019400</t>
  </si>
  <si>
    <t>Dlažba betónová  hr.100 mm - BC</t>
  </si>
  <si>
    <t>596911141</t>
  </si>
  <si>
    <t>Kladenie betónovej zámkovej dlažby komunikácií pre peších hr. 60 mm pre peších do 50 m2 so zriadením lôžka z drveného kameniva hr. 40 mm - P2</t>
  </si>
  <si>
    <t>"P2</t>
  </si>
  <si>
    <t>11,34</t>
  </si>
  <si>
    <t>592460007600</t>
  </si>
  <si>
    <t>Dlažba betónová hr.60 mm - podľa výberu investora - P2</t>
  </si>
  <si>
    <t>11,34*1,03</t>
  </si>
  <si>
    <t>62246423101</t>
  </si>
  <si>
    <t>Vonkajšia omietka stien tenkovrstvová,paropriepustná, silikónová s veľkosťou zrna 1,5 mm</t>
  </si>
  <si>
    <t xml:space="preserve">"pohľad južný - nad terasou za K10 </t>
  </si>
  <si>
    <t>0,39*9,4</t>
  </si>
  <si>
    <t xml:space="preserve">"rez E pri streche </t>
  </si>
  <si>
    <t>0,3*7,035</t>
  </si>
  <si>
    <t>0,34*9,4</t>
  </si>
  <si>
    <t xml:space="preserve">"sokel s omietkou </t>
  </si>
  <si>
    <t>1,29</t>
  </si>
  <si>
    <t xml:space="preserve">"pohľad západný s omietkou </t>
  </si>
  <si>
    <t>5,73</t>
  </si>
  <si>
    <t>-0,25*1,0</t>
  </si>
  <si>
    <t>"pavilónD</t>
  </si>
  <si>
    <t xml:space="preserve">"pohľad severný - nad terasou za K10 </t>
  </si>
  <si>
    <t>0,43*6,72</t>
  </si>
  <si>
    <t>"pavilónE</t>
  </si>
  <si>
    <t xml:space="preserve">"pohľad východný bez obkladu s omietkou - sokel </t>
  </si>
  <si>
    <t>1,42</t>
  </si>
  <si>
    <t>62525927202</t>
  </si>
  <si>
    <t>Kontaktný zatepľovací systém z grafitového EPS hr. 50 mm,bez povrchovej úpravy - F4-terasy</t>
  </si>
  <si>
    <t>62525927203</t>
  </si>
  <si>
    <t>Kontaktný zatepľovací systém z grafitového EPS hr. 50 mm,vrátane povrchovej úpravy  - F3</t>
  </si>
  <si>
    <t>625259277</t>
  </si>
  <si>
    <t>Kontaktný zatepľovací systém z EPS hr. 100 mm, bez povrchovej úpravy - terasa 2.20E</t>
  </si>
  <si>
    <t>62525928301</t>
  </si>
  <si>
    <t>Kontaktný zatepľovací systém z grafitového EPS hr. 200 mm, vrátane povrchovej úpravy silikónovou omietkou K1,5 - F6</t>
  </si>
  <si>
    <t>62525928302</t>
  </si>
  <si>
    <t>Kontaktný zatepľovací systém z grafitového EPS hr. 200 mm, bez povrchovej úpravy - F6</t>
  </si>
  <si>
    <t>62525940201</t>
  </si>
  <si>
    <t>Kontaktný zatepľovací systém z minerálnej vlny hr. 50 mm,vrátane povrchovej úpravy silikónovou omietkou K1,5 - F3</t>
  </si>
  <si>
    <t>62525940203</t>
  </si>
  <si>
    <t>Kontaktný zatepľovací systém podhľadov z minerálnej vlny hr. 50 mm,vrátane povrchovej úpravy silikónovou omietkou K1,5 - T1</t>
  </si>
  <si>
    <t>625259406</t>
  </si>
  <si>
    <t>Kontaktný zatepľovací systém z minerálnej vlny hr. 100 mm,bez povrchovej úpravy - F5</t>
  </si>
  <si>
    <t>625259412</t>
  </si>
  <si>
    <t>Kontaktný zatepľovací systém z minerálnej vlny hr. 200 mm, vrátane povrchovej úpravy silikónovou omietkou K1,5 - F1</t>
  </si>
  <si>
    <t>62525941202</t>
  </si>
  <si>
    <t>Kontaktný zatepľovací systém z minerálnej vlny hr. 200 mm, bez povrchovej úpravy - F2</t>
  </si>
  <si>
    <t>625259462</t>
  </si>
  <si>
    <t>Kontaktný zatepľovací systém ostenia z minerálnej vlny hr. 30 mm,, vrátane povrchovej úpravy</t>
  </si>
  <si>
    <t>62525946301</t>
  </si>
  <si>
    <t>Kontaktný zatepľovací systém ostenia z minerálnej vlny hr. 100 mm, vrátane povrchovej úpravy</t>
  </si>
  <si>
    <t>916561111</t>
  </si>
  <si>
    <t>Osadenie záhonového alebo parkového obrubníka betón., do lôžka z bet. pros. tr. C 12/15 s bočnou oporou</t>
  </si>
  <si>
    <t xml:space="preserve">"obrubník okolo nového okapového chodníka </t>
  </si>
  <si>
    <t>7,675+14,7+48,1+42,305+46,43+13,15+13,4+6,9+24,795+18,475+18,11+16,42+15,46</t>
  </si>
  <si>
    <t>59217000150120</t>
  </si>
  <si>
    <t>Obrubník betónový parkový</t>
  </si>
  <si>
    <t>285,92*1,01</t>
  </si>
  <si>
    <t>289</t>
  </si>
  <si>
    <t>918101111</t>
  </si>
  <si>
    <t>Lôžko pod obrubníky, krajníky alebo obruby z dlažobných kociek z betónu prostého tr. C 12/15</t>
  </si>
  <si>
    <t>0,25*0,25*285,92*1,035</t>
  </si>
  <si>
    <t>919735113</t>
  </si>
  <si>
    <t>Rezanie existujúceho asfaltového krytu alebo podkladu hĺbky nad 100 do 150 mm - B11</t>
  </si>
  <si>
    <t>"B11 pred F</t>
  </si>
  <si>
    <t>19,1</t>
  </si>
  <si>
    <t>919735122</t>
  </si>
  <si>
    <t>Rezanie existujúceho betónového krytu alebo podkladu hĺbky nad 50 do 100 mm</t>
  </si>
  <si>
    <t>941941031</t>
  </si>
  <si>
    <t>Montáž lešenia ľahkého pracovného radového s podlahami šírky od 0,80 do 1,00 m, výšky do 10 m</t>
  </si>
  <si>
    <t>137++11,28+105+6,06+137,97+8,8+3,2+81,3+((8,24+7,5+8,0+7,6)*1,0*2)</t>
  </si>
  <si>
    <t>6,5+137+102,04+5,0+138+2,5+36,84+5,64+((6,67+7,77+8,14+7,39)*1,0*2)</t>
  </si>
  <si>
    <t>138,9+3,16+25,79+1,29+134+5,73+0,45+10,25+97,4+4,76+((7,52+7,37+7,51)*1,0*2)</t>
  </si>
  <si>
    <t xml:space="preserve">35,24 "pri terase </t>
  </si>
  <si>
    <t>7,2+67,18+3,66+162,5+89,55+9,815+1,5+2,67+0,9+((7,06+4,99)*1,0*2)</t>
  </si>
  <si>
    <t>17,76+7,8+62,9+29,43+3,6+22,62+(4,6*1,0*2)</t>
  </si>
  <si>
    <t>20,71+78,4+38+10,38+26,5+39,605+10,35+1,15</t>
  </si>
  <si>
    <t>941941191</t>
  </si>
  <si>
    <t>Príplatok za prvý a každý ďalší i začatý mesiac použitia lešenia ľahkého pracovného radového s podlahami šírky od 0,80 do 1,00 m, výšky do 10 m</t>
  </si>
  <si>
    <t>Lešenie</t>
  </si>
  <si>
    <t>2296*3 "Prepočítané koeficientom množstva</t>
  </si>
  <si>
    <t>941941831</t>
  </si>
  <si>
    <t>Demontáž lešenia ľahkého pracovného radového s podlahami šírky nad 0,80 do 1,00 m, výšky do 10 m</t>
  </si>
  <si>
    <t>941955001</t>
  </si>
  <si>
    <t>Lešenie ľahké pracovné pomocné, s výškou lešeňovej podlahy do 1,20 m</t>
  </si>
  <si>
    <t xml:space="preserve">"pavilon F pomocné lešenie </t>
  </si>
  <si>
    <t>1,5*4,1</t>
  </si>
  <si>
    <t xml:space="preserve">"pod striesky na terasách </t>
  </si>
  <si>
    <t xml:space="preserve">"pohľad južný </t>
  </si>
  <si>
    <t>9,4*2,25</t>
  </si>
  <si>
    <t xml:space="preserve">"pohľad severný </t>
  </si>
  <si>
    <t>6,05*1,25</t>
  </si>
  <si>
    <t xml:space="preserve">"pohľad východný </t>
  </si>
  <si>
    <t>6,0*2,0</t>
  </si>
  <si>
    <t xml:space="preserve">"vstup do A podhľad </t>
  </si>
  <si>
    <t>2,0*4,3</t>
  </si>
  <si>
    <t xml:space="preserve">"pavilon F krcok </t>
  </si>
  <si>
    <t>952903011</t>
  </si>
  <si>
    <t>Čistenie fasád tlakovou vodou od prachu, usadenín a pavučín z úrovne terénu</t>
  </si>
  <si>
    <t>137++11,28+105+6,06+137,97+8,8+3,2+81,3</t>
  </si>
  <si>
    <t>6,5+137+102,04+5,0+138+2,5+36,84+5,64</t>
  </si>
  <si>
    <t>138,9+3,16+25,79+1,29+134+5,73+0,45+10,25+97,4+4,76</t>
  </si>
  <si>
    <t>7,2+67,18+3,66+162,5+89,55+9,815+1,5+2,67+0,9</t>
  </si>
  <si>
    <t>17,76+7,8+62,9+29,43+3,6+22,62</t>
  </si>
  <si>
    <t>962081141</t>
  </si>
  <si>
    <t>Búranie muriva priečok zo sklenených tvárnic, hr. do 150 mm,  -0,08200t</t>
  </si>
  <si>
    <t xml:space="preserve">"pavilón D - pohľad severný </t>
  </si>
  <si>
    <t>1,95*0,8</t>
  </si>
  <si>
    <t>965042141</t>
  </si>
  <si>
    <t>Búranie podkladov pod dlažby, liatych dlažieb a mazanín,betón alebo liaty asfalt hr.do 100 mm, plochy nad 4 m2 -2,20000t - B10</t>
  </si>
  <si>
    <t>965042241</t>
  </si>
  <si>
    <t>Búranie podkladov pod dlažby, liatych dlažieb a mazanín,betón,liaty asfalt hr.nad 100 mm, plochy nad 4 m2 -2,20000t - B11</t>
  </si>
  <si>
    <t>0,15*12,02</t>
  </si>
  <si>
    <t>978059631</t>
  </si>
  <si>
    <t>Odsekanie a odobratie obkladov stien z obkladačiek vonkajších vrátane podkladovej omietky nad 2 m2,  -0,08900t - B6</t>
  </si>
  <si>
    <t xml:space="preserve">"B6 </t>
  </si>
  <si>
    <t>11,115</t>
  </si>
  <si>
    <t xml:space="preserve">"pohľad západný </t>
  </si>
  <si>
    <t>108,07</t>
  </si>
  <si>
    <t>-1,2*2,1*6</t>
  </si>
  <si>
    <t>8,8</t>
  </si>
  <si>
    <t>80,41</t>
  </si>
  <si>
    <t>6,45</t>
  </si>
  <si>
    <t>104,515</t>
  </si>
  <si>
    <t>5,118+2,6</t>
  </si>
  <si>
    <t>42,5+2,46+0,29</t>
  </si>
  <si>
    <t>1,395</t>
  </si>
  <si>
    <t>0,88+20,16</t>
  </si>
  <si>
    <t xml:space="preserve">"obklad za murikom na terase </t>
  </si>
  <si>
    <t>1,03*(9,35*2-2,7+6,275*2)</t>
  </si>
  <si>
    <t>0,52+10,3</t>
  </si>
  <si>
    <t>0,407+96,62</t>
  </si>
  <si>
    <t>-1,2*1,8*2</t>
  </si>
  <si>
    <t>56,76</t>
  </si>
  <si>
    <t>-0,6*0,8*3</t>
  </si>
  <si>
    <t>-0,6*1,2*3</t>
  </si>
  <si>
    <t>-1,95*0,8</t>
  </si>
  <si>
    <t>1,15+0,806+3,75</t>
  </si>
  <si>
    <t>9,77+2,34</t>
  </si>
  <si>
    <t>"pohľad južný</t>
  </si>
  <si>
    <t>17,77</t>
  </si>
  <si>
    <t>-1,2*2,55</t>
  </si>
  <si>
    <t>1,06</t>
  </si>
  <si>
    <t>17,93</t>
  </si>
  <si>
    <t>-(1,1*0,5)</t>
  </si>
  <si>
    <t>3,73+25,65+0,82+0,97</t>
  </si>
  <si>
    <t>10,763</t>
  </si>
  <si>
    <t>0,116+0,377+13,806</t>
  </si>
  <si>
    <t>0,975+10,79</t>
  </si>
  <si>
    <t>100,92*4 "Prepočítané koeficientom množstva</t>
  </si>
  <si>
    <t>100,92*3 "Prepočítané koeficientom množstva</t>
  </si>
  <si>
    <t>100,92*0,95</t>
  </si>
  <si>
    <t>100,92*0,05</t>
  </si>
  <si>
    <t>711</t>
  </si>
  <si>
    <t>Izolácie proti vode a vlhkosti</t>
  </si>
  <si>
    <t>711132102</t>
  </si>
  <si>
    <t>Zhotovenie geotextílie alebo tkaniny na plochu zvislú</t>
  </si>
  <si>
    <t>693110001300</t>
  </si>
  <si>
    <t>Geotextília</t>
  </si>
  <si>
    <t>711472051</t>
  </si>
  <si>
    <t>Zhotovenie izolácie proti tlakovej vode PVC fóliou položenou voľne na ploche zvislej so zvarením spoju</t>
  </si>
  <si>
    <t>283220000300</t>
  </si>
  <si>
    <t>Hydroizolačná fólia PVC- ref.FATRAFOL 803</t>
  </si>
  <si>
    <t>711472056</t>
  </si>
  <si>
    <t>Zhotovenie izolácie proti tlakovej vode nopovou fóloiu položenou voľne na ploche zvislej</t>
  </si>
  <si>
    <t>"pod terénom PERIMETER hr.200mm</t>
  </si>
  <si>
    <t>1,0*(32,32-0,8+0,8+37,65+0,8*2+13,45+0,8+2,44+0,45+32,25-0,8+8,55+0,8+14,7+6,675-0,6+24,59+0,6+18,275+15,57+16,455+0,6)</t>
  </si>
  <si>
    <t xml:space="preserve">"pod terénom PERIMETER hr.50mm - pri terasách </t>
  </si>
  <si>
    <t>0,4*(12,4*2-0,65*2+4,85-0,65*2)</t>
  </si>
  <si>
    <t xml:space="preserve">0,5*(16,675-0,65*2) </t>
  </si>
  <si>
    <t>28323000090001</t>
  </si>
  <si>
    <t>Nopová fólia</t>
  </si>
  <si>
    <t>998711202</t>
  </si>
  <si>
    <t>Presun hmôt pre izoláciu proti vode v objektoch výšky nad 6 do 12 m</t>
  </si>
  <si>
    <t>713132202</t>
  </si>
  <si>
    <t>Montáž tepelnej izolácie podzemných stien a základov polystyrénom celoplošným prilepením</t>
  </si>
  <si>
    <t>0,65*(32,32-0,8+0,8+37,65+0,8*2+13,45+0,8+2,44+0,45+32,25-0,8+8,55+0,8+14,7+6,675-0,6+24,59+0,6+18,275+15,57+16,455+0,6)</t>
  </si>
  <si>
    <t>"pod terénom PERIMETER hr.50mm</t>
  </si>
  <si>
    <t xml:space="preserve">0,3*(12,4*2-0,65*2+4,85*2-0,65*2+16,675-0,65*2) "terasy </t>
  </si>
  <si>
    <t>283720011000</t>
  </si>
  <si>
    <t>Doska EPS ref. PERIMETER hr. 50 mm, pre sokel, suterén, základy,</t>
  </si>
  <si>
    <t>283720011400</t>
  </si>
  <si>
    <t>Doska EPS ref. PERIMETER hr. 100 mm, pre sokel, suterén, základy</t>
  </si>
  <si>
    <t>76433123002K2</t>
  </si>
  <si>
    <t>Oplechovanie odskoku  z pozinkovaného poplastovaného  plechu r.š. 340 mm,hrúbka plechu 0,7mm,farba RAL 7046 - K2</t>
  </si>
  <si>
    <t>764451201014K14</t>
  </si>
  <si>
    <t>Zvodové rúry z pozinkovaného poplastovaného plechu, štvorcové s dĺžkou strany 80 mmhrúbka plechu 1,0mm,farba RAL 7046 - K14</t>
  </si>
  <si>
    <t>764410880.S</t>
  </si>
  <si>
    <t>Demontáž oplechovania parapetov rš od 400 do 600 mm,  -0,00287t</t>
  </si>
  <si>
    <t xml:space="preserve">"demontáž parapetov okine pavilónu C+E - parapety z poplast.plechu </t>
  </si>
  <si>
    <t>36,8</t>
  </si>
  <si>
    <t>76441037001</t>
  </si>
  <si>
    <t>Oplechovanie parapetov z poplastovaného  Al plechu, vrátane rohov r.š. 510 mm,farba biela</t>
  </si>
  <si>
    <t xml:space="preserve">"nové parapety na pavilóne C a E po zateplení </t>
  </si>
  <si>
    <t>76441035001</t>
  </si>
  <si>
    <t>Oplechovanie parapetov z poplastovaného Al plechu, vrátane rohov r.š. 330 mm,farba biela</t>
  </si>
  <si>
    <t>"Nové parapety na ostatných pavilónoch po zateplení</t>
  </si>
  <si>
    <t>195,9</t>
  </si>
  <si>
    <t>76441033001</t>
  </si>
  <si>
    <t>Oplechovanie parapetov z poplastovaného  Al plechu, vrátane rohov r.š. 200 mm,farba biela</t>
  </si>
  <si>
    <t>"Výmena poškodených parapetov spojovacej chodby (zarezanie pre dažďový zvod) v átriu</t>
  </si>
  <si>
    <t>76781-1100Z7</t>
  </si>
  <si>
    <t>M+D Vetracej mriežky s protidažďovou žalúziou rozmeru150x150mm,materiál hliník+ práškové lakovanie,vrátane kotvenia a prísluśenstva - Z7</t>
  </si>
  <si>
    <t>"1NP</t>
  </si>
  <si>
    <t>3,0</t>
  </si>
  <si>
    <t>"2NP</t>
  </si>
  <si>
    <t>4,0</t>
  </si>
  <si>
    <t>76781-1100Z8</t>
  </si>
  <si>
    <t>M+D Vetracej mriežky s protidažďovou žalúziou rozmeru 300x300 mm,materiál hliník+ práškové lakovanie,vrátane kotvenia a prísluśenstva - Z8</t>
  </si>
  <si>
    <t>76781-1100Z9</t>
  </si>
  <si>
    <t>M+D Vetracej mriežky s protidažďovou žalúziou rozmeru 300x800 mm,materiál hliník+ práškové lakovanie,vrátane kotvenia a prísluśenstva - Z9</t>
  </si>
  <si>
    <t>2,0</t>
  </si>
  <si>
    <t>76783210001</t>
  </si>
  <si>
    <t>M+D jednodielneho požiarneho rebríka s ochranným košom,dĺžka rebríka 9,2 metra,oceľ.stupne,šírka 520mm,materiál pozink.oceľ,vrátane kotvenia a príslušenstva -R1</t>
  </si>
  <si>
    <t>76783210002</t>
  </si>
  <si>
    <t>M+D jednodielneho požiarneho rebríka s ochranným košom,dĺžka rebríka 9,0 metra,oceľ.stupne,šírka 520mm,materiál pozink.oceľ,vrátane kotvenia a príslušenstva -R2</t>
  </si>
  <si>
    <t>76783210003</t>
  </si>
  <si>
    <t>M+D jednodielneho požiarneho rebríka s ochranným košom,dĺžka rebríka 8,7 metra,oceľ.stupne,šírka 520mm,materiál pozink.oceľ,vrátane kotvenia a príslušenstva -R3</t>
  </si>
  <si>
    <t>76783210004</t>
  </si>
  <si>
    <t>M+D jednodielneho požiarneho rebríka s ochranným košom,dĺžka rebríka 6,0 metra,oceľ.stupne,šírka 520mm,materiál pozink.oceľ,vrátane kotvenia a príslušenstva -R4</t>
  </si>
  <si>
    <t>76733082101</t>
  </si>
  <si>
    <t>Demontáž konštrukcie  striešky nad dverami s oplechovaním,vrátane odvozu a likvidácie - B5</t>
  </si>
  <si>
    <t>76758481101</t>
  </si>
  <si>
    <t>Demontáž  hranatej kovovej vetracej mriežky   -0,00100t</t>
  </si>
  <si>
    <t>8,0</t>
  </si>
  <si>
    <t>76785180101</t>
  </si>
  <si>
    <t>Demontáž rebríka   -0,03000t - B7</t>
  </si>
  <si>
    <t>3,58*3</t>
  </si>
  <si>
    <t>781</t>
  </si>
  <si>
    <t>Dokončovacie práce a obklady</t>
  </si>
  <si>
    <t>7817310300</t>
  </si>
  <si>
    <t>Montáž obkladov vonk. stien a ostení z obkladačiek tehlových kladených do systémového, flexibilného, mrazuvzdorného lepidla</t>
  </si>
  <si>
    <t>595280000100</t>
  </si>
  <si>
    <t>Tehličkový fasádny obklad ref.Baumit kera</t>
  </si>
  <si>
    <t>998781202</t>
  </si>
  <si>
    <t>Presun hmôt pre obklady keramické v objektoch výšky nad 6 do 12 m</t>
  </si>
  <si>
    <t>784</t>
  </si>
  <si>
    <t>Maľby</t>
  </si>
  <si>
    <t>784410100</t>
  </si>
  <si>
    <t>Penetrovanie jednonásobné jemnozrnných podkladov výšky do 3,80 m</t>
  </si>
  <si>
    <t>"podhlad C1</t>
  </si>
  <si>
    <t>0,9*1,1*4</t>
  </si>
  <si>
    <t>784452271</t>
  </si>
  <si>
    <t>Maľby z maliarskych zmesí Primalex, Farmal, ručne nanášané dvojnásobné základné na podklad jemnozrnný výšky do 3,80 m</t>
  </si>
  <si>
    <t>Práce a dodávky M</t>
  </si>
  <si>
    <t>21-M</t>
  </si>
  <si>
    <t>Elektromontáže</t>
  </si>
  <si>
    <t>210M001</t>
  </si>
  <si>
    <t>Demontáź bleskozvodu,vrátane odvozu a likvidácie</t>
  </si>
  <si>
    <t>HZS</t>
  </si>
  <si>
    <t>Hodinové zúčtovacie sadzby</t>
  </si>
  <si>
    <t>HZS00011101</t>
  </si>
  <si>
    <t>Stavebno montážne práce menej náročne, pomocné alebo manupulačné (Tr. 1) v rozsahu viac ako 8 hodín</t>
  </si>
  <si>
    <t>hod</t>
  </si>
  <si>
    <t>262144</t>
  </si>
  <si>
    <t>HZS000211.S</t>
  </si>
  <si>
    <t>Stavebno montážne práce menej náročne, pomocné alebo manipulačné (Tr. 1) v rozsahu viac 4 a menej ako 8 hodínn</t>
  </si>
  <si>
    <t>demontáž a spätná montáž drobných prvkov v rámci fasády - poštová schránka, skrinka plynu, označenie materskej školy, znak SR, popisné a súpisné čís</t>
  </si>
  <si>
    <t>04 - Pavilón A,B,C,D,E,F - architektúra a statika - ON - OPRÁVNENÉ OSTATNÉ</t>
  </si>
  <si>
    <t>D2 - PRÁCE A DODÁVKY PSV</t>
  </si>
  <si>
    <t xml:space="preserve">    763 - Konštrukcie - drevostavby</t>
  </si>
  <si>
    <t xml:space="preserve">    766 - Konštrukcie stolárske</t>
  </si>
  <si>
    <t xml:space="preserve">    776 - Podlahy povlakové</t>
  </si>
  <si>
    <t>310237241.S</t>
  </si>
  <si>
    <t>Zamurovanie otvoru s plochou do 0,25 m2 v murive nadzákladného tehlami do 300 mm</t>
  </si>
  <si>
    <t xml:space="preserve">"poznámka 17 </t>
  </si>
  <si>
    <t xml:space="preserve">"pavilón D </t>
  </si>
  <si>
    <t>310237251.S</t>
  </si>
  <si>
    <t>Zamurovanie otvoru s plochou nad 0,09 do 0.25 m2 v murive nadzákladného tehlami nad 300 do 450 mm</t>
  </si>
  <si>
    <t>340238211</t>
  </si>
  <si>
    <t>Zamurovanie otvoru s plochou do 1 m2 tehlami pálenými v stenách hr. do 100 mm</t>
  </si>
  <si>
    <t>"doplnenie pozn-6</t>
  </si>
  <si>
    <t>"pavilon A+B</t>
  </si>
  <si>
    <t>0,11*3,0*8</t>
  </si>
  <si>
    <t>611401311.S</t>
  </si>
  <si>
    <t>Omietka jednotlivých malých plôch na stropoch s plochou jednotlivo nad 0, 25 do 1 m2</t>
  </si>
  <si>
    <t>6*2+2</t>
  </si>
  <si>
    <t>612451082.S</t>
  </si>
  <si>
    <t>Zatretie škár murovaných vnútorných stien, pilierov alebo stĺpov z tehál alebo kameňa</t>
  </si>
  <si>
    <t xml:space="preserve">"v  mieste vybúrania  časti šachty pre napojenie nove VZT - po otlčení omietky v mieste šachty  ,potrebné množstvo bude doplnené na mieste </t>
  </si>
  <si>
    <t>"pavilón D - stĺp(šachta) - poznámka 6</t>
  </si>
  <si>
    <t>3,1*(0,7*2+1,4*2)</t>
  </si>
  <si>
    <t>612460121.S</t>
  </si>
  <si>
    <t>Príprava vnútorného podkladu stien penetráciou základnou</t>
  </si>
  <si>
    <t>612460242.S</t>
  </si>
  <si>
    <t>Vnútorná omietka stien vápennocementová jadrová (hrubá), hr. 15 mm</t>
  </si>
  <si>
    <t>952901111</t>
  </si>
  <si>
    <t>Vyčistenie budov pri výške podlaží do 4 m</t>
  </si>
  <si>
    <t xml:space="preserve">"vonkajsie plochy </t>
  </si>
  <si>
    <t>1,5*(32,32-0,8+0,8+37,65+0,8*2+13,45+0,8+2,44+0,45+32,25-0,8+8,55+0,8+14,7+6,675-0,6+24,59+0,6+18,275+15,57+16,455+0,6)</t>
  </si>
  <si>
    <t xml:space="preserve">1,5*(12,4*2-0,65*2+4,85*2-0,65*2+16,675-0,65*2) "terasy </t>
  </si>
  <si>
    <t>1,5*1,5*12</t>
  </si>
  <si>
    <t>95290111r</t>
  </si>
  <si>
    <t>M+D Stavebné úpravy pre jednotlivé profesie mimo samostatne vykázaných vo VV, vrátane ich príp. požiarneho utesnenia v zmysle PD</t>
  </si>
  <si>
    <t>962031132.S</t>
  </si>
  <si>
    <t>Búranie priečok alebo vybúranie otvorov plochy nad 4 m2 z tehál pálených, plných alebo dutých hr. do 150 mm,  -0,19600t</t>
  </si>
  <si>
    <t xml:space="preserve">"vybúranie priečok </t>
  </si>
  <si>
    <t xml:space="preserve">"pavilón D - 2.21D </t>
  </si>
  <si>
    <t>3,1*(2,5+1,55+1,45)</t>
  </si>
  <si>
    <t>96203113211</t>
  </si>
  <si>
    <t>Nedeštruktívna demontáž muriva  z tehál pálených, plných alebo dutých hr. do 150 mm,vrátane dočasného uskladnenia a spatného premurovania</t>
  </si>
  <si>
    <t xml:space="preserve">"vybúranie  časti šachty pre napojenie nove jVZT , vrátane spatného zamurovania a doplnenia murov.materialu v prípade potreby </t>
  </si>
  <si>
    <t>3,1*0,5</t>
  </si>
  <si>
    <t>962032631.S</t>
  </si>
  <si>
    <t>Búranie komínov. muriva z tehál nad strechou na akúkoľvek maltu,  -1,63300t</t>
  </si>
  <si>
    <t xml:space="preserve">"odstránenie murovaných vetracích komínov po nosnú časť strešného plášta B19 </t>
  </si>
  <si>
    <t xml:space="preserve">"poznámka 3 </t>
  </si>
  <si>
    <t>1,38*1,05*0,75</t>
  </si>
  <si>
    <t>1,38*1,05*0,85</t>
  </si>
  <si>
    <t>1,38*1,1*0,85</t>
  </si>
  <si>
    <t xml:space="preserve">"poznámka 4 </t>
  </si>
  <si>
    <t>1,38*0,75*1,05</t>
  </si>
  <si>
    <t>1,38*0,45*0,35</t>
  </si>
  <si>
    <t>9630511131</t>
  </si>
  <si>
    <t>Búranie prierazov v železobetónových stropoch  -2,40000t</t>
  </si>
  <si>
    <t xml:space="preserve">"nové prierazy </t>
  </si>
  <si>
    <t xml:space="preserve">"prierazy strop VZT06 </t>
  </si>
  <si>
    <t>"500x550mm</t>
  </si>
  <si>
    <t>0,3*0,5*0,55</t>
  </si>
  <si>
    <t xml:space="preserve">"600x500mm VZT 07 </t>
  </si>
  <si>
    <t>0,3*0,6*0,5</t>
  </si>
  <si>
    <t>967031732.S</t>
  </si>
  <si>
    <t>Prikresanie plošné, muriva z akýchkoľvek tehál pálených na akúkoľvek maltu hr. do 100 mm,  -0,18300t</t>
  </si>
  <si>
    <t>0,1*(2,5+1,55+1,45+3,1*4)</t>
  </si>
  <si>
    <t>967042712.S</t>
  </si>
  <si>
    <t>Odsekanie muriva z kameňa alebo betónu plošné hr. do 100 mm,  -0,25000t</t>
  </si>
  <si>
    <t xml:space="preserve">"poznámka 14 </t>
  </si>
  <si>
    <t xml:space="preserve">"prisposobenie otvorov - prípadné zvacsenie </t>
  </si>
  <si>
    <t>"prieraz VZT 10 425x425mm</t>
  </si>
  <si>
    <t>0,3*0,425*4</t>
  </si>
  <si>
    <t>"prieraz VZT 6 500x550mm</t>
  </si>
  <si>
    <t>0,3*(0,5*2+0,55*2)</t>
  </si>
  <si>
    <t>"prieraz VZT 09 425x850mm</t>
  </si>
  <si>
    <t>0,3*(0,425*2+0,85*2)</t>
  </si>
  <si>
    <t>971033341</t>
  </si>
  <si>
    <t>Vybúranie otvoru v murive tehl. plochy do 0,09 m2 hr. do 300 mm,  -0,05700t - B18</t>
  </si>
  <si>
    <t>"prieraz VZT 600x150mm</t>
  </si>
  <si>
    <t>971033441</t>
  </si>
  <si>
    <t>Vybúranie otvoru v murive tehl. plochy do 0,25 m2 hr. do 300 mm,  -0,14600t - B18</t>
  </si>
  <si>
    <t>"prieraz VZT 800x150mm</t>
  </si>
  <si>
    <t>971036020</t>
  </si>
  <si>
    <t>Jadrové vrty diamantovými korunkami do D 250 mm do stien - murivo tehlové -0,00079t - B18</t>
  </si>
  <si>
    <t>cm</t>
  </si>
  <si>
    <t>"prieraz VZT</t>
  </si>
  <si>
    <t>37,5+37,5+37,5+37,5</t>
  </si>
  <si>
    <t>9710550241</t>
  </si>
  <si>
    <t>Rezanie konštrukcií zo železobetónu hr. panelu 300 mm -0,03600t</t>
  </si>
  <si>
    <t>(0,5*2+0,55*2)</t>
  </si>
  <si>
    <t>(0,6*2+0,5*2)</t>
  </si>
  <si>
    <t>972036019</t>
  </si>
  <si>
    <t>Jadrové vrty diamantovými korunkami do D 225 mm do stropov - keramických -0,00063t - B18</t>
  </si>
  <si>
    <t>"prieraz stropom priemer 225mm</t>
  </si>
  <si>
    <t>2*25,0</t>
  </si>
  <si>
    <t>972056021.S</t>
  </si>
  <si>
    <t>Jadrové vrty diamantovými korunkami do D 300 mm do stropov - železobetónových -0,00170t</t>
  </si>
  <si>
    <t xml:space="preserve">"jadrový vrt prieraz priemeru 150 mm UK - 2 KS </t>
  </si>
  <si>
    <t>30*2</t>
  </si>
  <si>
    <t>978013191.S</t>
  </si>
  <si>
    <t>Otlčenie omietok stien vnútorných vápenných alebo vápennocementových v rozsahu do 100 %,  -0,04600t</t>
  </si>
  <si>
    <t xml:space="preserve">"vybúranie  časti šachty pre napojenie nove VZT - otlćenie omietky v mieste šachyt ,potrebné množstvo bude doplnené na mieste </t>
  </si>
  <si>
    <t>(3,0-1,8)*(0,7*2+1,4*2)</t>
  </si>
  <si>
    <t>978059511.S</t>
  </si>
  <si>
    <t>Odsekanie a odobratie obkladov stien z obkladačiek vnútorných vrátane podkladovej omietky do 2 m2,  -0,06800t</t>
  </si>
  <si>
    <t xml:space="preserve">"v mieste vybúranie  časti šachty pre napojenie nove jVZT , vrátane spatného zamurovania a doplnenia murov.materialu v prípade potreby </t>
  </si>
  <si>
    <t>1,8*(1,4*2+0,7*2)</t>
  </si>
  <si>
    <t>18,489*4 "Prepočítané koeficientom množstva</t>
  </si>
  <si>
    <t>18,489*3 "Prepočítané koeficientom množstva</t>
  </si>
  <si>
    <t>18,489*0,95</t>
  </si>
  <si>
    <t>18,489*0,05</t>
  </si>
  <si>
    <t>D2</t>
  </si>
  <si>
    <t>PRÁCE A DODÁVKY PSV</t>
  </si>
  <si>
    <t>76442132072</t>
  </si>
  <si>
    <t>M+D Systémová kruhová manžeta - prestup strechy</t>
  </si>
  <si>
    <t>"poznámka 20 - prestup cez HI sytém</t>
  </si>
  <si>
    <t>7123700111</t>
  </si>
  <si>
    <t>Položenie fólie na strechu z polyvinylchloridu (PVC) o bsahujúca stabilizátory ultrafialového žiarenia</t>
  </si>
  <si>
    <t xml:space="preserve">"poznámka 18 </t>
  </si>
  <si>
    <t>72,48</t>
  </si>
  <si>
    <t>998712201.S</t>
  </si>
  <si>
    <t>Presun hmôt pre izoláciu povlakovej krytiny v objektoch výšky do 6 m</t>
  </si>
  <si>
    <t>71311112511</t>
  </si>
  <si>
    <t>Montáž tepelnej izolácie - vyplnenie  MW pod OK,vrátane kotvenia antivibračnými podložkami gumenými hr.10mm</t>
  </si>
  <si>
    <t xml:space="preserve">"pozn.19 - bližsia specifikácia viď PD </t>
  </si>
  <si>
    <t>0,2*6,2*3,0</t>
  </si>
  <si>
    <t>998713202.S</t>
  </si>
  <si>
    <t>762421306.S</t>
  </si>
  <si>
    <t xml:space="preserve">"S3a - zaklopenie plochej strechy,poznámka 15 </t>
  </si>
  <si>
    <t>0,75*1,05</t>
  </si>
  <si>
    <t>0,45*0,45</t>
  </si>
  <si>
    <t>762495000.S</t>
  </si>
  <si>
    <t>998762202.S</t>
  </si>
  <si>
    <t>763</t>
  </si>
  <si>
    <t>Konštrukcie - drevostavby</t>
  </si>
  <si>
    <t>763112112</t>
  </si>
  <si>
    <t>Priečka SDK ref. KNAUF W112 hr. 100 mm, jednoduchá kca CW 50, UW 50, dosky 2x GKB hr. 12,5 mm s TI 50 mm</t>
  </si>
  <si>
    <t xml:space="preserve">"pavilón D - 2.21D - poznámka 21 </t>
  </si>
  <si>
    <t>3,1*(2,6+1,55)</t>
  </si>
  <si>
    <t>763138210</t>
  </si>
  <si>
    <t>Podhľad SDK ref.Rigips RB 12.5 mm závesný, jednoúrovňová oceľová podkonštrukcia CD</t>
  </si>
  <si>
    <t>763138220</t>
  </si>
  <si>
    <t>Podhľad SDK ref. RB 12.5 mm, dvojúrovňová oceľová podkonštrukcia CD - C1</t>
  </si>
  <si>
    <t>998763201</t>
  </si>
  <si>
    <t>Presun hmôt pre drevostavby v objektoch výšky do 12 m</t>
  </si>
  <si>
    <t>764451802</t>
  </si>
  <si>
    <t>Demontáž odpadových rúr štvorcových so stranou 100 mm,  -0,00338t - B4</t>
  </si>
  <si>
    <t>"pavilón D+F</t>
  </si>
  <si>
    <t>3,3+18,2</t>
  </si>
  <si>
    <t>766</t>
  </si>
  <si>
    <t>Konštrukcie stolárske</t>
  </si>
  <si>
    <t>766694112001U1a</t>
  </si>
  <si>
    <t>Nedeštruktívna demontáž parapetu rozmeru 495x2700mm+krytu radiátora rozmeru 700x2700mmz laminátovej.drevotrieskovej dosky,drevodekor hr.25 mm, dočasného uskladnenie a následnej opatovnej montaže -  U1</t>
  </si>
  <si>
    <t>766694112002U2a</t>
  </si>
  <si>
    <t>Nedeštruktívna demontáž Parapetu rozmeru 495x2900mm+krytu radiátora rozmeru 700x2900 mm z laminátovej.drevotrieskovej dosky,drevodekor hr.25 mm,, dočasného uskladnenie a následnej opatovnej montaže - U2</t>
  </si>
  <si>
    <t>766694112003U4a</t>
  </si>
  <si>
    <t>Nedeštruktívna demontáž Parapetu  rozmeru 700x2700mm+krytu radiátora rozmeru 700x2700 mm z laminátovej.drevotrieskovej dosky,drevodekor hr.25 mm,, dočasného uskladnenie a následnej opatovnej montaže - U4</t>
  </si>
  <si>
    <t>766694112004U5a</t>
  </si>
  <si>
    <t>Nedeštruktívna demontáž parapetu rozmeru 700x7200 mm+krytu radiátora rozmeru 700x7200mm z laminátovej.drevotrieskovej dosky,drevodekor hr.25 mm,, dočasného uskladnenie a následnej opatovnej montaže - U5</t>
  </si>
  <si>
    <t>766694112005U7a</t>
  </si>
  <si>
    <t>Nedeštruktívna demontáž parapetu rozmeru 420x1200mm(3KS)+krytu radiátora rozmeru  700x4200mm z laminátovej.drevotrieskovej dosky,drevodekor hr.25 mm, , dočasného uskladnenie a následnej opatovnej montaže - U7</t>
  </si>
  <si>
    <t>766694112006U8a</t>
  </si>
  <si>
    <t>Nedeštruktívna demontáž parapetu rozmeru 570x5700mm+krytu radiátora rozmeru  700x5700 mm z laminátovej.drevotrieskovej dosky,drevodekor hr.25 mm, vrátane prislušenstva,, dočasného uskladnenie a následnej opatovnej montaže - U8</t>
  </si>
  <si>
    <t>766694112007U9a</t>
  </si>
  <si>
    <t>Nedeštruktívna demontáž parapetu rozmeru 620x7200 mm+krytu radiátora rozmeru  700x7200 mm z laminátovej.drevotrieskovej dosky,drevodekor hr.25 mm,, dočasného uskladnenie a následnej opatovnej montaže - U9</t>
  </si>
  <si>
    <t>766694112008U10a</t>
  </si>
  <si>
    <t>Nedeštruktívna demontáž parapetu rozmeru 620x1700 mm+krytu radiátora rozmeru  700x1700 mm,z laminátovej.drevotrieskovej dosky,drevodekor hr.25 mm,, dočasného uskladnenie a následnej opatovnej montaže - U10</t>
  </si>
  <si>
    <t>766694112009U11a</t>
  </si>
  <si>
    <t>M+D Parapetu  rozmeru 620x5500mm+krytu radiátora rozmeru  700x5500 mm z laminátovej.drevotrieskovej dosky,drevodekor hr.25 mm, , dočasného uskladnenie a následnej opatovnej montaže - U11</t>
  </si>
  <si>
    <t>7666941120012U12a</t>
  </si>
  <si>
    <t>Nedeštruktívna demontáž parapetu rozmeru 620x9900mm+krytu radiátora rozmeru  700x9900 mm z laminátovej.drevotrieskovej dosky,drevodekor hr.25 mm, , dočasného uskladnenie a následnej opatovnej montaže - U12</t>
  </si>
  <si>
    <t>766694982</t>
  </si>
  <si>
    <t>Demontáž parapetnej dosky drevenej šírky nad 300 mm, dĺžky do 1600 mm, -0,004t</t>
  </si>
  <si>
    <t>766694983</t>
  </si>
  <si>
    <t>Demontáž parapetnej dosky drevenej šírky nad 300 mm, dĺžky nad 1600 mm, -0,008t</t>
  </si>
  <si>
    <t>7666818111a</t>
  </si>
  <si>
    <t>Demontáž krytov radiátorov -0,00461t</t>
  </si>
  <si>
    <t>998766202</t>
  </si>
  <si>
    <t>Presun hmot pre konštrukcie stolárske v objektoch výšky nad 6 do 12 m</t>
  </si>
  <si>
    <t>767995101</t>
  </si>
  <si>
    <t>Montáž ostatných atypických kovových stavebných doplnkových konštrukcií, vrátane kotvenia a potrebného príslušenstva</t>
  </si>
  <si>
    <t>kg</t>
  </si>
  <si>
    <t>"DOSKA D401 - 3 KS - oceľ S235</t>
  </si>
  <si>
    <t>308,8</t>
  </si>
  <si>
    <t xml:space="preserve">"revízia - oceľové prvky strechy </t>
  </si>
  <si>
    <t>818,2</t>
  </si>
  <si>
    <t>13210328000</t>
  </si>
  <si>
    <t>Oceľ S235, vrátane povrchovej úpravy</t>
  </si>
  <si>
    <t>308,8/1000</t>
  </si>
  <si>
    <t>818,2/1000</t>
  </si>
  <si>
    <t>776</t>
  </si>
  <si>
    <t>Podlahy povlakové</t>
  </si>
  <si>
    <t>776511820.S</t>
  </si>
  <si>
    <t>Odstránenie povlakových podláh z nášľapnej plochy lepených s podložkou,  -0,00100t</t>
  </si>
  <si>
    <t xml:space="preserve">"odstránenie koberca </t>
  </si>
  <si>
    <t>2,6*1,55+1,45*3,12</t>
  </si>
  <si>
    <t>776560020.S</t>
  </si>
  <si>
    <t>Položenie povlakových podláh,vrátane oliśtovania</t>
  </si>
  <si>
    <t xml:space="preserve">"poznámka 22 </t>
  </si>
  <si>
    <t>"2.21.D</t>
  </si>
  <si>
    <t>5,72*1,45</t>
  </si>
  <si>
    <t>2841400010001</t>
  </si>
  <si>
    <t>Podlaha z vynilu ref.Tarket Primo SD,vrátane sokla</t>
  </si>
  <si>
    <t>5,72*1,45*1,05</t>
  </si>
  <si>
    <t xml:space="preserve">"revízia </t>
  </si>
  <si>
    <t xml:space="preserve">"nová priečka </t>
  </si>
  <si>
    <t>3,0*(1,55+2,6+1,45+2,6)</t>
  </si>
  <si>
    <t xml:space="preserve">"po úprave prierazov pozn.17 </t>
  </si>
  <si>
    <t>3,0*2,6*2</t>
  </si>
  <si>
    <t>-0,9*2,02*2</t>
  </si>
  <si>
    <t>3,0*(1,5+1,235)</t>
  </si>
  <si>
    <t>3,0*6,2*2</t>
  </si>
  <si>
    <t>3,0*(5,8+3,78+1,35)</t>
  </si>
  <si>
    <t xml:space="preserve">"stĺp </t>
  </si>
  <si>
    <t>3,0*(0,7*2+1,4*2)</t>
  </si>
  <si>
    <t xml:space="preserve">"malba na zaslepeny strop na sdk podhlad </t>
  </si>
  <si>
    <t>"2.17D+2.18D+2.21D</t>
  </si>
  <si>
    <t>24,36+8,2+8,3</t>
  </si>
  <si>
    <t>05 - Pavilón A,B,C,D,E,F - architektúra a statika -NN - NEOPRÁVNENÉ VÝDAVKY</t>
  </si>
  <si>
    <t xml:space="preserve">    2 - Zakladanie</t>
  </si>
  <si>
    <t xml:space="preserve">    771 - Podlahy z dlaždíc</t>
  </si>
  <si>
    <t xml:space="preserve">    783 - Dokončovacie práce - nátery</t>
  </si>
  <si>
    <t>Zakladanie</t>
  </si>
  <si>
    <t>216904391</t>
  </si>
  <si>
    <t>Príplatok k cene za ručné dočistenie oceľovými kefami</t>
  </si>
  <si>
    <t>21690439101</t>
  </si>
  <si>
    <t>Mechanické očistenie betónových konštrukcii - pozn.1</t>
  </si>
  <si>
    <t xml:space="preserve">"pavilón A - schody betónové </t>
  </si>
  <si>
    <t>0,6*1,2</t>
  </si>
  <si>
    <t>+0,15*1,2*2</t>
  </si>
  <si>
    <t xml:space="preserve">"pavilón B - schody betónové </t>
  </si>
  <si>
    <t xml:space="preserve">"pavilón C - schody betónové </t>
  </si>
  <si>
    <t>0,3*2,2</t>
  </si>
  <si>
    <t>+0,15*2,2</t>
  </si>
  <si>
    <t xml:space="preserve">"pavilón D - schody betónové </t>
  </si>
  <si>
    <t>0,3*1,8*2</t>
  </si>
  <si>
    <t>0,15*1,8*2</t>
  </si>
  <si>
    <t xml:space="preserve">"pavilón E - schody betónové </t>
  </si>
  <si>
    <t>1,5*1,5</t>
  </si>
  <si>
    <t>0,15*1,5*2</t>
  </si>
  <si>
    <t>622463266</t>
  </si>
  <si>
    <t>Sanácia betónových konštrukcií - adhézny mostík - pozn.1</t>
  </si>
  <si>
    <t>622463272</t>
  </si>
  <si>
    <t>Sanácia betónových konštrukcií  vyrovnávacia malta na jemné opravy - pozn.1</t>
  </si>
  <si>
    <t>"pozn.1</t>
  </si>
  <si>
    <t>6313126111</t>
  </si>
  <si>
    <t>Cementový poter vhodný do exteriéru - P1</t>
  </si>
  <si>
    <t>63221020001</t>
  </si>
  <si>
    <t>Penetračný náter - P1,P3</t>
  </si>
  <si>
    <t>965081812</t>
  </si>
  <si>
    <t>Búranie dlažieb, z kamen., cement., terazzových, čadičových alebo keramických, hr. nad 10 mm,  -0,06500t - B9,B12</t>
  </si>
  <si>
    <t>"terasa-pavilón A_podlaha P1</t>
  </si>
  <si>
    <t>9,3*4,0</t>
  </si>
  <si>
    <t>"terasa-pavilón B_podlaha P1</t>
  </si>
  <si>
    <t>"terasa-pavilón C_podlaha P1</t>
  </si>
  <si>
    <t>" pred pavilónom F_B12</t>
  </si>
  <si>
    <t>9,045</t>
  </si>
  <si>
    <t>965043341</t>
  </si>
  <si>
    <t>Búranie podkladov pod dlažby, liatych dlažieb a mazanín,betón s poterom,teracom hr.do 100 mm, plochy nad 4 m2  -2,20000t - B9</t>
  </si>
  <si>
    <t>0,03*9,3*4,0</t>
  </si>
  <si>
    <t>96504412101</t>
  </si>
  <si>
    <t>Búranie podkladov pod dlažby hr.do 40 mm, s rabicovým pletivom  - 0,09000t - B9</t>
  </si>
  <si>
    <t>965049110</t>
  </si>
  <si>
    <t>Príplatok za búranie betónovej mazaniny so zváranou sieťou alebo rabicovým pletivom hr. do 100 mm - B9</t>
  </si>
  <si>
    <t>976071111</t>
  </si>
  <si>
    <t>Vybúranie kovových madiel a zábradlí,  -0,03700t - B7</t>
  </si>
  <si>
    <t>"zábradlie na terase - pavilón A</t>
  </si>
  <si>
    <t>2*3,95+7,7+0,2</t>
  </si>
  <si>
    <t xml:space="preserve">2*1,185 "zabradlie pri schodoch na terasu </t>
  </si>
  <si>
    <t>"zábradlie na terase - pavilón B</t>
  </si>
  <si>
    <t>"zábradlie na terase - pavilón C</t>
  </si>
  <si>
    <t>3,9+9,2+2,7</t>
  </si>
  <si>
    <t>27,757*4 "Prepočítané koeficientom množstva</t>
  </si>
  <si>
    <t>27,757*3 "Prepočítané koeficientom množstva</t>
  </si>
  <si>
    <t>(27,575-0,462)*0,95</t>
  </si>
  <si>
    <t>0,016+0,446</t>
  </si>
  <si>
    <t>(27,575-0,462)*0,05</t>
  </si>
  <si>
    <t>711113131</t>
  </si>
  <si>
    <t>Izolácie proti zemnej vlhkosti a povrchovej vode  hr. 2 mm na ploche vodorovnej - P1,P3</t>
  </si>
  <si>
    <t>711113141</t>
  </si>
  <si>
    <t>Izolácia proti zemnej vlhkosti a povrchovej vodeI  hr. 2 mm na ploche zvislej - P1,P3</t>
  </si>
  <si>
    <t>76433122001K1</t>
  </si>
  <si>
    <t>Oplechovanie terasy  z pozinkovaného poplastovaného  plechu r.š. 180 mm,hrúbka plechu 0,7mm,farba RAL 7046 - K1</t>
  </si>
  <si>
    <t>76441085001</t>
  </si>
  <si>
    <t>Demontáž oplechovania okolo terasy  -0,00135t</t>
  </si>
  <si>
    <t>"terasa-pavilón A</t>
  </si>
  <si>
    <t>(4,0+4,0+9,3)</t>
  </si>
  <si>
    <t>"terasa-pavilón B</t>
  </si>
  <si>
    <t>"terasa-pavilón C</t>
  </si>
  <si>
    <t>"terasa  S5</t>
  </si>
  <si>
    <t>767162257Z1</t>
  </si>
  <si>
    <t>M+D -  Exteriérové zábradlie z jokloviny na terasách,výplň z ocel.pásoviny 40x8 mm,povrch.úprava práškový nástrek,RAL 7046,rozmeru 1600x920mm, vrátane kotvenia a príslušenstva - Z1</t>
  </si>
  <si>
    <t>767162257Z2</t>
  </si>
  <si>
    <t>M+D -  Exteriérové zábradlie z jokloviny na terasách,výplň z ocel.pásoviny 40x8 mm,povrch.úprava práškový nástrek,RAL 7046,rozmeru 1600x920mm, vrátane kotvenia a príslušenstva - Z2</t>
  </si>
  <si>
    <t>767162257Z3</t>
  </si>
  <si>
    <t>M+D -  Exteriérové zábradlie z jokloviny na terasách,výplň z ocel.pásoviny 40x8 mm,povrch.úprava práškový nástrek,RAL 7046,rozmeru 920x9300+920x2100*2, bránička rozmeru 900x1020mm s uzamykat.zámkom klučka/klučka, vrátane kotvenia a príslušenstva - Z3</t>
  </si>
  <si>
    <t>767162257Z4</t>
  </si>
  <si>
    <t>M+D -  Exteriérové zábradlie z jokloviny(schody) ,výplň z ocel.pásoviny 40x8 mm,povrch.úprava práškový nástrek,RAL 7046,rozmeru 650x920mm, vrátane kotvenia a príslušenstva - Z4</t>
  </si>
  <si>
    <t>767162257Z5</t>
  </si>
  <si>
    <t>M+D -  Exteriérové zábradlie z jokloviny+brána(terasa) ,výplň z ocel.pásoviny 40x8 mm,povrch.úprava práškový nástrek,RAL 7046,rozmeru 1600x920mm, bránička rozmeru 1200x920mm s uzamykat.zámkom klučka/klučka, vrátane kotvenia a príslušenstva - Z5</t>
  </si>
  <si>
    <t>767162257Z6</t>
  </si>
  <si>
    <t>M+D -  Exteriérové zábradlie z jokloviny(schody) ,výplň z ocel.pásoviny 40x8 mm,povrch.úprava práškový nástrek,RAL 7046,rozmeru 920x9300+920x2100*2, vrátane kotvenia a príslušenstva - Z6</t>
  </si>
  <si>
    <t>767162257Z10</t>
  </si>
  <si>
    <t>M+D Brána oceľová, výplň z ocel.pásoviny 40x5 mm,povrch.úprava RAL 7046,rozmeru 2525x2150mm(otvor 2550x2200mm)+dvierka rozmeru 2000x800 mm s uzamykat.zámkom klučka/klučka, vrátane kotvenia a príslušenstva - Z10</t>
  </si>
  <si>
    <t>767995E1101</t>
  </si>
  <si>
    <t>M+D Dilatačný profil podlahy</t>
  </si>
  <si>
    <t>"medzi podlahami P2 a P3 - pozn.4</t>
  </si>
  <si>
    <t>4,1</t>
  </si>
  <si>
    <t>771</t>
  </si>
  <si>
    <t>Podlahy z dlaždíc</t>
  </si>
  <si>
    <t>771411004</t>
  </si>
  <si>
    <t>Montáž soklíkov z obkladačiek do mrazuvzdorného tmelu vrátane špárovania a potrebného príslušenstva - P1,P3</t>
  </si>
  <si>
    <t xml:space="preserve">"terasy </t>
  </si>
  <si>
    <t>"pavilon A</t>
  </si>
  <si>
    <t>3,58+3,56+0,2*2</t>
  </si>
  <si>
    <t>"pavilon B</t>
  </si>
  <si>
    <t>"pavilon C</t>
  </si>
  <si>
    <t>"P3</t>
  </si>
  <si>
    <t>0,54+0,2+4,3+1,96</t>
  </si>
  <si>
    <t>771541020</t>
  </si>
  <si>
    <t>Montáž podláh z dlaždíc keramických do mrazuvzdorného cement.lepidla, vrátane špárovania a potrebného príslušenstva - P1,P3</t>
  </si>
  <si>
    <t>"P1</t>
  </si>
  <si>
    <t>36,64</t>
  </si>
  <si>
    <t>8,32</t>
  </si>
  <si>
    <t>597740001000</t>
  </si>
  <si>
    <t>Keramická protišmyková mrazuvzdorná dlažba hr.10mm,protišmykovosť R10,rozmer 598x598x10mm, ref. Rako Cemento - P1,P3</t>
  </si>
  <si>
    <t>GD*1,03</t>
  </si>
  <si>
    <t>0,06*KSG1*1,03</t>
  </si>
  <si>
    <t>123,618*1,02 "Prepočítané koeficientom množstva</t>
  </si>
  <si>
    <t>998771202</t>
  </si>
  <si>
    <t>Presun hmôt pre podlahy z dlaždíc v objektoch výšky nad 6 do 12 m</t>
  </si>
  <si>
    <t>783</t>
  </si>
  <si>
    <t>Dokončovacie práce - nátery</t>
  </si>
  <si>
    <t>783201811</t>
  </si>
  <si>
    <t>Odstránenie starých náterov z kovových stavebných doplnkových konštrukcií oškrabaním - pozn.2</t>
  </si>
  <si>
    <t>"pre nový náter stĺpov - poznámka 2</t>
  </si>
  <si>
    <t xml:space="preserve">"pavilón A - terasa </t>
  </si>
  <si>
    <t>(0,1*2+0,15*2)*2,85*4</t>
  </si>
  <si>
    <t>(0,1+0,15*2)*9,0</t>
  </si>
  <si>
    <t xml:space="preserve">"pavilón B  - terasa </t>
  </si>
  <si>
    <t xml:space="preserve">"pavilón C  - terasa </t>
  </si>
  <si>
    <t>"pri pavilóne F</t>
  </si>
  <si>
    <t>(0,1*2+0,15*2)*2,85*2</t>
  </si>
  <si>
    <t xml:space="preserve">"skrinky na fasáde </t>
  </si>
  <si>
    <t>0,49+0,42</t>
  </si>
  <si>
    <t>783226100</t>
  </si>
  <si>
    <t>Nátery kov.stav.doplnk.konštr. syntetické na vzduchu schnúce základný - 35µm</t>
  </si>
  <si>
    <t>783293112</t>
  </si>
  <si>
    <t>Nátery kov.stav.doplnk.konštr. antikoróznou farbou, riediteľnou vodou farba RAL 7046 - TELEGRAU ,šedá</t>
  </si>
  <si>
    <t>06 - Elektroinštalácie</t>
  </si>
  <si>
    <t>OST - Ostatné</t>
  </si>
  <si>
    <t>OST</t>
  </si>
  <si>
    <t>Ostatné</t>
  </si>
  <si>
    <t>kpl</t>
  </si>
  <si>
    <t>Časť:</t>
  </si>
  <si>
    <t xml:space="preserve">06.1 - Elektroinštalácie </t>
  </si>
  <si>
    <t>D1 - Svietidlá</t>
  </si>
  <si>
    <t>D2 - Napájanie VZT</t>
  </si>
  <si>
    <t>D3 - Bleskozvod</t>
  </si>
  <si>
    <t>D4 - Uzemnenie</t>
  </si>
  <si>
    <t>D5 - Fotovoltaické zariadenie</t>
  </si>
  <si>
    <t>D6 - ZEMNÉ PRÁCE</t>
  </si>
  <si>
    <t>D7 - HODINOVÁ SADZBA</t>
  </si>
  <si>
    <t>D1</t>
  </si>
  <si>
    <t>Svietidlá</t>
  </si>
  <si>
    <t>Pol1</t>
  </si>
  <si>
    <t>LED svietidlo zapustené štvorcové, 3900lm, 150lm/W, 4000K, IP20</t>
  </si>
  <si>
    <t>Pol2</t>
  </si>
  <si>
    <t>Rám pre prisadenie zapusteného svietidla</t>
  </si>
  <si>
    <t>Pol3</t>
  </si>
  <si>
    <t>LED svietidlo kruhové na povrch, 2650lm,150lm/W, 4000K, IP54</t>
  </si>
  <si>
    <t>Pol4</t>
  </si>
  <si>
    <t>LED svietidlo líniové na povrch, 5050lm,150lm/W, 4000K, IP44</t>
  </si>
  <si>
    <t>Pol5</t>
  </si>
  <si>
    <t>LED svietidlo líniové prachotesné na povrch, 6500lm,150lm/W, 4000K, IP65</t>
  </si>
  <si>
    <t>Pol6</t>
  </si>
  <si>
    <t>PVC trubka DN25 na povrch vrátane upevňovacieho príslušenstva</t>
  </si>
  <si>
    <t>Pol7</t>
  </si>
  <si>
    <t>CYKY-J 3x1,5 voľne</t>
  </si>
  <si>
    <t>Napájanie VZT</t>
  </si>
  <si>
    <t>Pol8</t>
  </si>
  <si>
    <t>istič B6/1 vrátane inštalácie do existujúceho rozvádača</t>
  </si>
  <si>
    <t>Pol9</t>
  </si>
  <si>
    <t>istič B10/1 vrátane inštalácie do existujúceho rozvádača</t>
  </si>
  <si>
    <t>Pol10</t>
  </si>
  <si>
    <t>istič B10/3 vrátane inštalácie do existujúceho rozvádača</t>
  </si>
  <si>
    <t>Pol11</t>
  </si>
  <si>
    <t>istič C16/3 vrátane inštalácie do existujúceho rozvádača</t>
  </si>
  <si>
    <t>Pol12</t>
  </si>
  <si>
    <t>CYKY-J 5x2,5 voľne</t>
  </si>
  <si>
    <t>Pol13</t>
  </si>
  <si>
    <t>CYKY-J 5x1,5 voľne</t>
  </si>
  <si>
    <t>Pol14</t>
  </si>
  <si>
    <t>CYKY-O 3x1,5 voľne</t>
  </si>
  <si>
    <t>Pol15</t>
  </si>
  <si>
    <t>CYKY-O 2x1,5 voľne</t>
  </si>
  <si>
    <t>Pol16</t>
  </si>
  <si>
    <t>Plastový žľab 40x20 vrátane krytu a monážneho príslušenstva</t>
  </si>
  <si>
    <t>Pol17</t>
  </si>
  <si>
    <t>Plastové prepínacie tlačítko (0-1) na povrch, 6A, 250V, IP44</t>
  </si>
  <si>
    <t>Pol18</t>
  </si>
  <si>
    <t>JY(St)Y 1x2x0,8 voľne</t>
  </si>
  <si>
    <t>D3</t>
  </si>
  <si>
    <t>Bleskozvod</t>
  </si>
  <si>
    <t>Pol19</t>
  </si>
  <si>
    <t>Zachytávacia tyč AlMgSi 2m vrátane podstavca a svorky</t>
  </si>
  <si>
    <t>Pol20</t>
  </si>
  <si>
    <t>Zachytávacia tyč AlMgSi 3m vrátane podstavca a svorky</t>
  </si>
  <si>
    <t>Pol21</t>
  </si>
  <si>
    <t>Vodič AlMgSi DN8 vrátane podpier (každý 1m)</t>
  </si>
  <si>
    <t>Pol22</t>
  </si>
  <si>
    <t>Podpera vedenia s izolačnou tyčou</t>
  </si>
  <si>
    <t>Pol23</t>
  </si>
  <si>
    <t>Svorka bleskozvodná univerzálna FeZn</t>
  </si>
  <si>
    <t>Pol24</t>
  </si>
  <si>
    <t>Svorka skúšobná FeZn</t>
  </si>
  <si>
    <t>Pol25</t>
  </si>
  <si>
    <t>Držiak ochranného uholníka</t>
  </si>
  <si>
    <t>Pol26</t>
  </si>
  <si>
    <t>Ochranný uholník FeZn 1,7m</t>
  </si>
  <si>
    <t>Pol27</t>
  </si>
  <si>
    <t>Číselný štítok</t>
  </si>
  <si>
    <t>D4</t>
  </si>
  <si>
    <t>Uzemnenie</t>
  </si>
  <si>
    <t>Pol28</t>
  </si>
  <si>
    <t>Vodič FeZn 30x4mm v zemi</t>
  </si>
  <si>
    <t>Pol29</t>
  </si>
  <si>
    <t>Vodič FeZn DN10/PVC v betóne a v zemi</t>
  </si>
  <si>
    <t>Pol30</t>
  </si>
  <si>
    <t>Svorka uzemňovacia FeZn</t>
  </si>
  <si>
    <t>D5</t>
  </si>
  <si>
    <t>Fotovoltaické zariadenie</t>
  </si>
  <si>
    <t>Pol31</t>
  </si>
  <si>
    <t>Fotovoltický modul 450MS, výkone 450Wp alebo ekvivalent</t>
  </si>
  <si>
    <t>Pol32</t>
  </si>
  <si>
    <t>Montážna konštrukcia pre plochú strechu Esdec VZ alebo ekvivalent</t>
  </si>
  <si>
    <t>Pol33</t>
  </si>
  <si>
    <t>Protipožiarna ochrana FV modulov</t>
  </si>
  <si>
    <t>sada</t>
  </si>
  <si>
    <t>Pol34</t>
  </si>
  <si>
    <t>Striedač Godwee GW10K-ET, trojfázový hybridný, Wi-Fi , 2xDC vstup, AKU vstup alebo ekvivalent</t>
  </si>
  <si>
    <t>Pol35</t>
  </si>
  <si>
    <t>Goodwee Manažment SEC 1000 pre striedače ET alebo ekvivalent</t>
  </si>
  <si>
    <t>Pol36</t>
  </si>
  <si>
    <t>Batériový modul Pylontech Force H2, nominalna kapacita 3,55 kWh alebo ekvivalent</t>
  </si>
  <si>
    <t>Pol37</t>
  </si>
  <si>
    <t>Riadiaci modul pre batérie BMS Pylontech Force H2 alebo ekvivalent</t>
  </si>
  <si>
    <t>Pol38</t>
  </si>
  <si>
    <t>Rozvádzač R-FVZ vrátane výzbroje podľa schémy FVZ, zapojenia a osadenia</t>
  </si>
  <si>
    <t>Pol39</t>
  </si>
  <si>
    <t>Kábel SOLAR 1x6</t>
  </si>
  <si>
    <t>Pol40</t>
  </si>
  <si>
    <t>Kábel H07V-K 1x6</t>
  </si>
  <si>
    <t>Pol41</t>
  </si>
  <si>
    <t>Kábel CYKY-J 5x10</t>
  </si>
  <si>
    <t>Pol42</t>
  </si>
  <si>
    <t>Kábel CYKY-J 5x6</t>
  </si>
  <si>
    <t>Pol43</t>
  </si>
  <si>
    <t>Kábel CYKY-J 5x2,5</t>
  </si>
  <si>
    <t>Pol44</t>
  </si>
  <si>
    <t>Kábel CYKY-J 7x4</t>
  </si>
  <si>
    <t>Pol45</t>
  </si>
  <si>
    <t>FeZn 50/35 vrátane upevňovacieho príslušenstva</t>
  </si>
  <si>
    <t>Pol46</t>
  </si>
  <si>
    <t>Kryt pre žľab 50/35</t>
  </si>
  <si>
    <t>D6</t>
  </si>
  <si>
    <t>ZEMNÉ PRÁCE</t>
  </si>
  <si>
    <t>Pol47</t>
  </si>
  <si>
    <t>Ryha 35x70 v zemi vrátane spätného zásypu Poznámka: pri inštalácii pásiku FeZn 30x4 sa využijú aj výkopy stavebnej časti okolo objektov</t>
  </si>
  <si>
    <t>Pol48</t>
  </si>
  <si>
    <t>Rozbitie asfaltových a betónových plôch a ich vyspravenie</t>
  </si>
  <si>
    <t>D7</t>
  </si>
  <si>
    <t>HODINOVÁ SADZBA</t>
  </si>
  <si>
    <t>Pol49</t>
  </si>
  <si>
    <t>PD skutkového stavu</t>
  </si>
  <si>
    <t>h</t>
  </si>
  <si>
    <t>Pol50</t>
  </si>
  <si>
    <t>Konfigurácia a nastavenie FVE</t>
  </si>
  <si>
    <t>Pol51</t>
  </si>
  <si>
    <t>Odborná prehliadka a skúška (Revízia)</t>
  </si>
  <si>
    <t>Pol52</t>
  </si>
  <si>
    <t>Nepredvídané práce pri montáži</t>
  </si>
  <si>
    <t>Pol53</t>
  </si>
  <si>
    <t>PODRUŽNÝ MATERIÁL 3% Z CELKOVEJ SUMY MATERIÁLU</t>
  </si>
  <si>
    <t>07 - Technológia kuchyne</t>
  </si>
  <si>
    <t>OST001111</t>
  </si>
  <si>
    <t>M+D Odsávača pár - digestor - OP 001 nástenný bez osvetlenia rozmeru 2200x1000mm</t>
  </si>
  <si>
    <t>OST001112</t>
  </si>
  <si>
    <t>M+D Odsávača pár - digestor - Osvetlenie 2x600mm</t>
  </si>
  <si>
    <t>OST001113</t>
  </si>
  <si>
    <t>M+D Odsávača pár - digestor - OP 002 nástenný bez osvetlenia rozmeru 2200x1000mm</t>
  </si>
  <si>
    <t>OST001114</t>
  </si>
  <si>
    <t>OST001115</t>
  </si>
  <si>
    <t>M+D Odsávača pár - digestor - OP 001 nástenný bez osvetlenia rozmeru  800x800mm</t>
  </si>
  <si>
    <t>OST001116</t>
  </si>
  <si>
    <t>M+D Odsávača pár - digestor - Osvetlenie 1x600mm</t>
  </si>
  <si>
    <t>09 - Vykurovanie</t>
  </si>
  <si>
    <t>09.1 - Vykurovanie</t>
  </si>
  <si>
    <t>D1 - PRÁCE A DODÁVKY PSV</t>
  </si>
  <si>
    <t xml:space="preserve">    71 - IZOLÁCIE</t>
  </si>
  <si>
    <t xml:space="preserve">    73 - ÚSTREDNE VYKUROVANIE</t>
  </si>
  <si>
    <t xml:space="preserve">    732 - Strojovne</t>
  </si>
  <si>
    <t xml:space="preserve">    733 - Rozvod potrubia</t>
  </si>
  <si>
    <t xml:space="preserve">    734 - Armatúry</t>
  </si>
  <si>
    <t xml:space="preserve">    735 - Vykurovacie telesá</t>
  </si>
  <si>
    <t xml:space="preserve">    78 - DOKONČOVACIE PRÁCE</t>
  </si>
  <si>
    <t xml:space="preserve">    783 - Nátery</t>
  </si>
  <si>
    <t>D2 - OSTATNÉ</t>
  </si>
  <si>
    <t>IZOLÁCIE</t>
  </si>
  <si>
    <t>71346-2113</t>
  </si>
  <si>
    <t>Montáž tep. izolácie potrubia skružami PE upevn. sponou potr. DN 25</t>
  </si>
  <si>
    <t>422 170024</t>
  </si>
  <si>
    <t>Tepelná izolácia TUBOLIT DG 35x20 - vykurovanie</t>
  </si>
  <si>
    <t>422 170025</t>
  </si>
  <si>
    <t>Tepelná izolácia TUBOLIT DG 42x20 - vykurovanie</t>
  </si>
  <si>
    <t>422 170026</t>
  </si>
  <si>
    <t>Tepelná izolácia TUBOLIT DG 48x20 - vykurovanie</t>
  </si>
  <si>
    <t>422 170029</t>
  </si>
  <si>
    <t>Tepelná izolácia TUBOLIT DG 76x20 - vykurovanie</t>
  </si>
  <si>
    <t>422 170033</t>
  </si>
  <si>
    <t>Oplechovanie rúroviny na strešnej konštrukcii DN 40</t>
  </si>
  <si>
    <t>-1097605854</t>
  </si>
  <si>
    <t>ÚSTREDNE VYKUROVANIE</t>
  </si>
  <si>
    <t>732</t>
  </si>
  <si>
    <t>Strojovne</t>
  </si>
  <si>
    <t>73219-9100</t>
  </si>
  <si>
    <t>Montáž orientačných štítkov</t>
  </si>
  <si>
    <t>422 170991</t>
  </si>
  <si>
    <t>Orientačný štítok</t>
  </si>
  <si>
    <t>73221-9301</t>
  </si>
  <si>
    <t>Montáž ohrievačov vody stojatých kombinovaných do 200 l</t>
  </si>
  <si>
    <t>422 171216</t>
  </si>
  <si>
    <t>Nádoba na zásobu nemrznúcej zmesi objemu 20 l</t>
  </si>
  <si>
    <t>422 171222</t>
  </si>
  <si>
    <t>Nádoba na prepad nemrznúcej zmesi objemu 20 l</t>
  </si>
  <si>
    <t>422 171224</t>
  </si>
  <si>
    <t>Napustenie nerznúcou zmesou</t>
  </si>
  <si>
    <t>-407484979</t>
  </si>
  <si>
    <t>73222-9111</t>
  </si>
  <si>
    <t>Montáž výmenníka tepla</t>
  </si>
  <si>
    <t>422 170541</t>
  </si>
  <si>
    <t>Výmenník tepla DANFOSS XB12L-1-40 G 5/4 "</t>
  </si>
  <si>
    <t>422 170542</t>
  </si>
  <si>
    <t>Krabicová izolácia EPP/004H4202/</t>
  </si>
  <si>
    <t>422 170543</t>
  </si>
  <si>
    <t>Podpry a montážne strmene</t>
  </si>
  <si>
    <t>73242-9111</t>
  </si>
  <si>
    <t>Montáž čerpadiel obehových špirál. DN 25</t>
  </si>
  <si>
    <t>422 170254</t>
  </si>
  <si>
    <t>Ručné čerpadlo doplňovania</t>
  </si>
  <si>
    <t>422 170268</t>
  </si>
  <si>
    <t>Čerpadlo GRUNDFOS MAGNA 3 25-80, 1x230 V</t>
  </si>
  <si>
    <t>733</t>
  </si>
  <si>
    <t>Rozvod potrubia</t>
  </si>
  <si>
    <t>73311-1102</t>
  </si>
  <si>
    <t>Potrubie z rúrok závit. bezošvých bežných nízkotlak. DN 10</t>
  </si>
  <si>
    <t>73311-1103</t>
  </si>
  <si>
    <t>Potrubie z rúrok závit. bezošvých bežných nízkotlak. DN 15</t>
  </si>
  <si>
    <t>73311-1104</t>
  </si>
  <si>
    <t>Potrubie z rúrok závit. bezošvých bežných nízkotlak. DN 20</t>
  </si>
  <si>
    <t>73311-1115</t>
  </si>
  <si>
    <t>Potrubie z rúrok záv. bezoš. bežných v kotolni, stroj. DN 25</t>
  </si>
  <si>
    <t>73311-1116</t>
  </si>
  <si>
    <t>Potrubie z rúrok záv. bezoš. bežných v kotolni, stroj. DN 32</t>
  </si>
  <si>
    <t>73311-1117</t>
  </si>
  <si>
    <t>Potrubie z rúrok záv. bezoš. bežných v kotolni, stroj. DN 40</t>
  </si>
  <si>
    <t>73312-1218</t>
  </si>
  <si>
    <t>Potrubie z rúrok hlad. bezošvých v kotolni a stroj. pr. 57/2,9</t>
  </si>
  <si>
    <t>73319-0108</t>
  </si>
  <si>
    <t>Tlaková skúška potrubia a ocel. rúrok závitových do DN 50</t>
  </si>
  <si>
    <t>73399-9905</t>
  </si>
  <si>
    <t>Rozvod potrubia, HZS T5</t>
  </si>
  <si>
    <t>99873-3201</t>
  </si>
  <si>
    <t>Presun hmôt pre potrubie UK v objektoch  výšky do 6 m</t>
  </si>
  <si>
    <t>734</t>
  </si>
  <si>
    <t>Armatúry</t>
  </si>
  <si>
    <t>73420-0811</t>
  </si>
  <si>
    <t>Demontáž armatúr s jedným závitom do G 1/2</t>
  </si>
  <si>
    <t>73420-0821</t>
  </si>
  <si>
    <t>Demontáž armatúr s dvoma závitmi do G 1/2</t>
  </si>
  <si>
    <t>73420-0824</t>
  </si>
  <si>
    <t>Demontáž armatúr s dvoma závitmi do G 2</t>
  </si>
  <si>
    <t>73420-9102</t>
  </si>
  <si>
    <t>Montáž armatúr s jedným závitom G 3/8</t>
  </si>
  <si>
    <t>422 170766</t>
  </si>
  <si>
    <t>Radiátorový odvzdušňovací ventil</t>
  </si>
  <si>
    <t>73420-9103</t>
  </si>
  <si>
    <t>Montáž armatúr s jedným závitom G 1/2</t>
  </si>
  <si>
    <t>422 170496</t>
  </si>
  <si>
    <t>Napúšťací a vypúšťací kohút DN 15</t>
  </si>
  <si>
    <t>422 170500</t>
  </si>
  <si>
    <t>Termostatická hlavica</t>
  </si>
  <si>
    <t>422 170564</t>
  </si>
  <si>
    <t>Automatický odvzdušňovač 1/2"</t>
  </si>
  <si>
    <t>73420-9112</t>
  </si>
  <si>
    <t>Montáž armatúr s dvoma závitmi do G 1/2</t>
  </si>
  <si>
    <t>422 170507</t>
  </si>
  <si>
    <t>Priamy ventil DN 10 alebo DN 15</t>
  </si>
  <si>
    <t>422 170513</t>
  </si>
  <si>
    <t>Priame skrutkovanie DN 10 alebo DN 15</t>
  </si>
  <si>
    <t>73420-9114</t>
  </si>
  <si>
    <t>Montáž armatúr s dvoma závitmi G 3/4</t>
  </si>
  <si>
    <t>422 170509</t>
  </si>
  <si>
    <t>Priamy ventil DN 20</t>
  </si>
  <si>
    <t>422 170515</t>
  </si>
  <si>
    <t>Priame skrutkovanie DN 20</t>
  </si>
  <si>
    <t>73420-9115</t>
  </si>
  <si>
    <t>Montáž armatúr s dvoma závitmi G 1</t>
  </si>
  <si>
    <t>422 170463</t>
  </si>
  <si>
    <t>Guľový kohút DN 25</t>
  </si>
  <si>
    <t>422 170475</t>
  </si>
  <si>
    <t>Pružinový spätný ventil HERZ typ 7820 DN 25</t>
  </si>
  <si>
    <t>422 170536</t>
  </si>
  <si>
    <t>Poistný ventil DN 25 otv. tlak 3,0 Baru</t>
  </si>
  <si>
    <t>422 171025</t>
  </si>
  <si>
    <t>Hadica pre pripojenie VZT jednotky DN 25 dĺžky 500 mm</t>
  </si>
  <si>
    <t>422 171028</t>
  </si>
  <si>
    <t>Gumový kompenzátor IWKA typ DILATOFLEX K DN 25</t>
  </si>
  <si>
    <t>73420-9116</t>
  </si>
  <si>
    <t>Montáž armatúr s dvoma závitmi G 5/4</t>
  </si>
  <si>
    <t>422 170525</t>
  </si>
  <si>
    <t>Priama spojka V 4300 DN 32</t>
  </si>
  <si>
    <t>73420-9117</t>
  </si>
  <si>
    <t>Montáž armatúr s dvoma závitmi G 6/4</t>
  </si>
  <si>
    <t>422 170465</t>
  </si>
  <si>
    <t>Guľový kohút HERZ typ 6073 DN 40</t>
  </si>
  <si>
    <t>422 170483</t>
  </si>
  <si>
    <t>Filter HERZ typ 40050 DN 40</t>
  </si>
  <si>
    <t>422 170491</t>
  </si>
  <si>
    <t>Regulačný ventil DN 40</t>
  </si>
  <si>
    <t>73420-9118</t>
  </si>
  <si>
    <t>Montáž armatúr s dvoma závitmi G 2</t>
  </si>
  <si>
    <t>422 170466</t>
  </si>
  <si>
    <t>Guľový kohút HERZ typ 6059 DN 50</t>
  </si>
  <si>
    <t>73420-9124</t>
  </si>
  <si>
    <t>Montáž armatúr s troma závitmi G 3/4</t>
  </si>
  <si>
    <t>422 170572</t>
  </si>
  <si>
    <t>Trojcestný závit. ventil DN 20, Kv=6,3 m3/h so servopohon.</t>
  </si>
  <si>
    <t>73441-1130</t>
  </si>
  <si>
    <t>Teplomery dvojkovové príložné DTP II</t>
  </si>
  <si>
    <t>73442-2110</t>
  </si>
  <si>
    <t>Tlakomery diferenčné 03360 pr. 60</t>
  </si>
  <si>
    <t>73442-4912</t>
  </si>
  <si>
    <t>Príslušenstvo tlakomerov, kohúty čapové K70-181-716 M 20x1,5</t>
  </si>
  <si>
    <t>73442-4933</t>
  </si>
  <si>
    <t>Príslušenstvo tlakomerov, prípojky tlakomerov DN 15</t>
  </si>
  <si>
    <t>73499-9905</t>
  </si>
  <si>
    <t>Armatúry, HZS T5</t>
  </si>
  <si>
    <t>99873-4201</t>
  </si>
  <si>
    <t>Presun hmôt pre armatúry UK v objektoch  výšky do 6 m</t>
  </si>
  <si>
    <t>735</t>
  </si>
  <si>
    <t>Vykurovacie telesá</t>
  </si>
  <si>
    <t>73511-0911</t>
  </si>
  <si>
    <t>Opr. vykur. liat. telies, pretesnenie radiátorovej ružice</t>
  </si>
  <si>
    <t>73511-1810</t>
  </si>
  <si>
    <t>Demontáž vykurovacích telies liatinových článkových</t>
  </si>
  <si>
    <t>73519-1904</t>
  </si>
  <si>
    <t>Opr. vykur. telies, vyčistenie prepláchnutím telies liatin.</t>
  </si>
  <si>
    <t>73519-2911</t>
  </si>
  <si>
    <t>Opr. vykur. telies, spätná montáž telies článkových liat.</t>
  </si>
  <si>
    <t>73599-9905</t>
  </si>
  <si>
    <t>Vykurovacie telesá, HZS T5</t>
  </si>
  <si>
    <t>99873-5201</t>
  </si>
  <si>
    <t>Presun hmôt pre vykur. telesá UK v objektoch  výšky do 6 m</t>
  </si>
  <si>
    <t>DOKONČOVACIE PRÁCE</t>
  </si>
  <si>
    <t>Nátery</t>
  </si>
  <si>
    <t>78341-4740</t>
  </si>
  <si>
    <t>Nátery olejové kov. potrubia do DN 50mm základné</t>
  </si>
  <si>
    <t>78399-9905</t>
  </si>
  <si>
    <t>Nátery, HZS T5</t>
  </si>
  <si>
    <t>OSTATNÉ</t>
  </si>
  <si>
    <t>84010-30104</t>
  </si>
  <si>
    <t>Náter vykurovacích telies, farba olejová biela, liatinových</t>
  </si>
  <si>
    <t>10 - Vzduchotechnika</t>
  </si>
  <si>
    <t>10.1 - Vzduchotechnika</t>
  </si>
  <si>
    <t>D1 - Realizačný projekt - Odvetranie kuchyne</t>
  </si>
  <si>
    <t xml:space="preserve">    D2 - Zariadenie č.1 - Odvetranie kuchyne</t>
  </si>
  <si>
    <t>D3 - Projekt pre stavené povolenie - Odvetranie učební a herní</t>
  </si>
  <si>
    <t xml:space="preserve">    D4 - Zariadenie č.1 - Odvetranie herní a učební</t>
  </si>
  <si>
    <t>Realizačný projekt - Odvetranie kuchyne</t>
  </si>
  <si>
    <t>Zariadenie č.1 - Odvetranie kuchyne</t>
  </si>
  <si>
    <t>101</t>
  </si>
  <si>
    <t>Pol54</t>
  </si>
  <si>
    <t>Vzduchotechnická jednotka nástrešné prevedenie FläktGroup CAIRpuls SX 128.096AVBV - množstvo vzduchu prívod Qv=8900m3/h, dp=400Pa - množstvo vzduchu odvod Qv=8900m3/h, dp=400Pa - prevedenie pre odvetranie kuchyne - vyhrievaný odvod kondenzu - v zostave: P</t>
  </si>
  <si>
    <t>Pol55</t>
  </si>
  <si>
    <t>- vrátane spustenia MaR a funkčných skúšok a prepojenia klapkami na digestoroch - rám pod jednotku bude v dodávke stavby</t>
  </si>
  <si>
    <t>Pol56</t>
  </si>
  <si>
    <t>Tlmič hluku Lindab DLDR 1000x630-1500-1016</t>
  </si>
  <si>
    <t>103</t>
  </si>
  <si>
    <t>Pol57</t>
  </si>
  <si>
    <t>Regulačná klapka Imos Systemair RK 800x355 R - ovládanie ručné</t>
  </si>
  <si>
    <t>Pol58</t>
  </si>
  <si>
    <t>Regulačná klapka Imos Systemair RK 500x450 R - ovládanie ručné</t>
  </si>
  <si>
    <t>105</t>
  </si>
  <si>
    <t>Pol59</t>
  </si>
  <si>
    <t>Regulačná klapka Imos Systemair RK 355x355 R - ovládanie ručné</t>
  </si>
  <si>
    <t>Pol60</t>
  </si>
  <si>
    <t>Regulačná klapka Imos Systemair RK 355x355 S - príprava na servopohon</t>
  </si>
  <si>
    <t>Pol61</t>
  </si>
  <si>
    <t>- servopohon Belimo LF 230 - s havarijnou funkciou - bez napätia zatvorené</t>
  </si>
  <si>
    <t>107</t>
  </si>
  <si>
    <t>Pol62</t>
  </si>
  <si>
    <t>Regulačná klapka Imos Systemair RK 355x280 S - príprava na servopohon</t>
  </si>
  <si>
    <t>Pol63</t>
  </si>
  <si>
    <t>Regulačná klapka Imos Systemair Tune R d315 R - ovládanie ručné</t>
  </si>
  <si>
    <t>109</t>
  </si>
  <si>
    <t>Pol64</t>
  </si>
  <si>
    <t>Prívodný anemostat Imos Systemair VVKR-C-S-825-92-W-W</t>
  </si>
  <si>
    <t>Pol65</t>
  </si>
  <si>
    <t>- PB-VVK-S-825-315-S-H-D-1 - plenum box s regulačnou kalpkou</t>
  </si>
  <si>
    <t>Pol66</t>
  </si>
  <si>
    <t>Vzduchotechnické štvorhranné potrubie sk.1 z pozinkovaného plechu, vrátane montážneho, spojovacieho a tesniaceho materiálu, materiálu na závesy a tvaroviek do obvodu: 4500mm</t>
  </si>
  <si>
    <t>bm</t>
  </si>
  <si>
    <t>Pol67</t>
  </si>
  <si>
    <t>4500mm</t>
  </si>
  <si>
    <t>-134060393</t>
  </si>
  <si>
    <t>Pol68</t>
  </si>
  <si>
    <t>3500mm</t>
  </si>
  <si>
    <t>Pol69</t>
  </si>
  <si>
    <t>3000mm</t>
  </si>
  <si>
    <t>Pol70</t>
  </si>
  <si>
    <t>2000mm</t>
  </si>
  <si>
    <t>Pol71</t>
  </si>
  <si>
    <t>1500mm</t>
  </si>
  <si>
    <t>111</t>
  </si>
  <si>
    <t>Pol72</t>
  </si>
  <si>
    <t>Vzduchotechnické štvorhranné potrubie z pozinkovaného plechu, vrátane montážneho, spojovacieho a tesniaceho materiálu, materiálu na závesy a tvaroviek - potrubie vodotesné, spádované, spoje celotmelené, v najnižšom bode odvod kondenzu dopojený do ZTI do o</t>
  </si>
  <si>
    <t>Pol73</t>
  </si>
  <si>
    <t>-1696194038</t>
  </si>
  <si>
    <t>Pol74</t>
  </si>
  <si>
    <t>Pol75</t>
  </si>
  <si>
    <t>Pol76</t>
  </si>
  <si>
    <t>2500mm</t>
  </si>
  <si>
    <t>Pol77</t>
  </si>
  <si>
    <t>Pol78</t>
  </si>
  <si>
    <t>Pol79</t>
  </si>
  <si>
    <t>- prekrytie odsadenia digestora 100mmx2200mm - viď výkresová časť</t>
  </si>
  <si>
    <t>Pol80</t>
  </si>
  <si>
    <t>Vzduchotechnické spiro potrubie z pozinkovaného plechu sk.1, vrátane montážnesho, spojovacieho a tesniaceho materiálu, materiálu na závesy a tvaroviek d450mm</t>
  </si>
  <si>
    <t>Pol80.</t>
  </si>
  <si>
    <t>d450mm</t>
  </si>
  <si>
    <t>-790908656</t>
  </si>
  <si>
    <t>Pol81</t>
  </si>
  <si>
    <t>d400mm</t>
  </si>
  <si>
    <t>113</t>
  </si>
  <si>
    <t>Pol82</t>
  </si>
  <si>
    <t>Vzduchotechnické flexibilné potrubie d315</t>
  </si>
  <si>
    <t>Pol83</t>
  </si>
  <si>
    <t>Tepelná izolácia potrubia z minerálnej vlny hrúbky 35mm, s oplechovaním</t>
  </si>
  <si>
    <t>Pol84</t>
  </si>
  <si>
    <t>Demontáž jestvujúceho VZT potrubia podľa výkresovej časti vrátane odvozu a likvidácie - pred podpísaním zmluvy o dielo preveriť na stavbe</t>
  </si>
  <si>
    <t>bm cca</t>
  </si>
  <si>
    <t>Pol85</t>
  </si>
  <si>
    <t>Doprava</t>
  </si>
  <si>
    <t>Pol86</t>
  </si>
  <si>
    <t>Zaregulovanie</t>
  </si>
  <si>
    <t>Pol87</t>
  </si>
  <si>
    <t>Skúšky</t>
  </si>
  <si>
    <t>Projekt pre stavené povolenie - Odvetranie učební a herní</t>
  </si>
  <si>
    <t>Zariadenie č.1 - Odvetranie herní a učební</t>
  </si>
  <si>
    <t>Pol88</t>
  </si>
  <si>
    <t>Vzduchotechnická rekuperačná jednotka do vnútorného prostredia ako napríklad Systemair SAVE VTC 700 - s protiprúdnym ventilátorom - s ventilátormi s EC motormi - s funkciou automatického odmrazovania</t>
  </si>
  <si>
    <t>Pol89</t>
  </si>
  <si>
    <t>- s kompletným systémom MaR Save Touch</t>
  </si>
  <si>
    <t>Pol90</t>
  </si>
  <si>
    <t>- s priestorovým čidlom pre meranie CO2 - Qp=700m3/h,dp=300Pa, Qo=700m3/h, dp=300Pa</t>
  </si>
  <si>
    <t>Pol91</t>
  </si>
  <si>
    <t>- s elektrickým ohrievačom Reheater VTC 700</t>
  </si>
  <si>
    <t>Pol92</t>
  </si>
  <si>
    <t>Tlmič hluku d250 l=900 ako napríklad Systemair LDC 250-900</t>
  </si>
  <si>
    <t>Pol93</t>
  </si>
  <si>
    <t>Výustka na štvorhranné potrubie ako napríklad: Imos Systemair Nova-A-2-1-800x150-R1 - UR - vrátane upínacieho rámika</t>
  </si>
  <si>
    <t>Pol94</t>
  </si>
  <si>
    <t>Výustka na štvorhranné potrubie ako napríklad: Imos Systemair Nova-A-1-1-600x150-R1 - UR - vrátane upínacieho rámika</t>
  </si>
  <si>
    <t>Pol95</t>
  </si>
  <si>
    <t>Protidažďová žalúzia hliníková s ramíkom do steny a sitom proti hmyzu 560x250 - farebné prevedenie podľa požiadavky architekta vo farbe fasády</t>
  </si>
  <si>
    <t>Pol95.</t>
  </si>
  <si>
    <t>Vzduchotechnické štvorhranné potrubie sk.1 z pozinkovaného plechu vrátane montážneho, spojovacieho a tesniaceho materiálu, materiálu na závesy a tvaroviek do obvodu 2000mm</t>
  </si>
  <si>
    <t>142565283</t>
  </si>
  <si>
    <t>Pol96</t>
  </si>
  <si>
    <t>Vzduchotechnické spiro potrubie sk.1 z pozinkovaného plechu vrátane montážneho, spojovacieho a tesniaceho materiálu, materiálu na závesy a tvaroviek</t>
  </si>
  <si>
    <t>Pol97</t>
  </si>
  <si>
    <t>d250</t>
  </si>
  <si>
    <t>Pol98</t>
  </si>
  <si>
    <t>d225</t>
  </si>
  <si>
    <t>Pol99</t>
  </si>
  <si>
    <t>d160</t>
  </si>
  <si>
    <t>Pol100</t>
  </si>
  <si>
    <t>Tepelná izolácia potrubia hrúbky 25mm zo syntetického kaučuku samolep. s povrchovou úpravou Al</t>
  </si>
  <si>
    <t>Pol101</t>
  </si>
  <si>
    <t>Zaregulovanie a skúšky</t>
  </si>
  <si>
    <t>Pol102</t>
  </si>
  <si>
    <t>Pol103</t>
  </si>
  <si>
    <t>Projekt skutočného vyhotovenia</t>
  </si>
  <si>
    <t>Pol104</t>
  </si>
  <si>
    <t>Ostatné náklady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</si>
</sst>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0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800080"/>
      <name val="Arial CE"/>
    </font>
    <font>
      <sz val="8"/>
      <color rgb="FF0000A8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0"/>
      <name val="Arial CE"/>
    </font>
    <font>
      <sz val="10"/>
      <color rgb="FFFFFFFF"/>
      <name val="Arial CE"/>
    </font>
    <font>
      <b/>
      <sz val="10"/>
      <color rgb="FFFFFFFF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b/>
      <sz val="10"/>
      <color rgb="FF00336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5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9" fillId="0" borderId="0" applyNumberFormat="0" applyFill="0" applyBorder="0" applyAlignment="0" applyProtection="0"/>
  </cellStyleXfs>
  <cellXfs count="256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vertical="center"/>
    </xf>
    <xf numFmtId="0" fontId="17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4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21" fillId="0" borderId="14" xfId="0" applyNumberFormat="1" applyFont="1" applyBorder="1" applyAlignment="1">
      <alignment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30" fillId="0" borderId="14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4" fontId="1" fillId="0" borderId="14" xfId="0" applyNumberFormat="1" applyFont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166" fontId="1" fillId="0" borderId="0" xfId="0" applyNumberFormat="1" applyFont="1" applyBorder="1" applyAlignment="1">
      <alignment vertical="center"/>
    </xf>
    <xf numFmtId="4" fontId="1" fillId="0" borderId="15" xfId="0" applyNumberFormat="1" applyFont="1" applyBorder="1" applyAlignment="1">
      <alignment vertical="center"/>
    </xf>
    <xf numFmtId="4" fontId="1" fillId="0" borderId="19" xfId="0" applyNumberFormat="1" applyFont="1" applyBorder="1" applyAlignment="1">
      <alignment vertical="center"/>
    </xf>
    <xf numFmtId="4" fontId="1" fillId="0" borderId="20" xfId="0" applyNumberFormat="1" applyFont="1" applyBorder="1" applyAlignment="1">
      <alignment vertical="center"/>
    </xf>
    <xf numFmtId="166" fontId="1" fillId="0" borderId="20" xfId="0" applyNumberFormat="1" applyFont="1" applyBorder="1" applyAlignment="1">
      <alignment vertical="center"/>
    </xf>
    <xf numFmtId="4" fontId="1" fillId="0" borderId="21" xfId="0" applyNumberFormat="1" applyFont="1" applyBorder="1" applyAlignment="1">
      <alignment vertical="center"/>
    </xf>
    <xf numFmtId="0" fontId="0" fillId="0" borderId="0" xfId="0" applyProtection="1"/>
    <xf numFmtId="0" fontId="32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4" fontId="17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7" fillId="0" borderId="0" xfId="0" applyNumberFormat="1" applyFont="1" applyAlignment="1">
      <alignment horizontal="righ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4" fillId="4" borderId="7" xfId="0" applyFont="1" applyFill="1" applyBorder="1" applyAlignment="1">
      <alignment horizontal="right" vertical="center"/>
    </xf>
    <xf numFmtId="0" fontId="4" fillId="4" borderId="7" xfId="0" applyFont="1" applyFill="1" applyBorder="1" applyAlignment="1">
      <alignment horizontal="center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>
      <alignment horizontal="right" vertical="center"/>
    </xf>
    <xf numFmtId="0" fontId="33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3" fillId="4" borderId="16" xfId="0" applyFont="1" applyFill="1" applyBorder="1" applyAlignment="1">
      <alignment horizontal="center" vertical="center" wrapText="1"/>
    </xf>
    <xf numFmtId="0" fontId="23" fillId="4" borderId="17" xfId="0" applyFont="1" applyFill="1" applyBorder="1" applyAlignment="1">
      <alignment horizontal="center" vertical="center" wrapText="1"/>
    </xf>
    <xf numFmtId="0" fontId="23" fillId="4" borderId="18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5" fillId="0" borderId="0" xfId="0" applyNumberFormat="1" applyFont="1" applyAlignment="1"/>
    <xf numFmtId="166" fontId="34" fillId="0" borderId="12" xfId="0" applyNumberFormat="1" applyFont="1" applyBorder="1" applyAlignment="1"/>
    <xf numFmtId="166" fontId="34" fillId="0" borderId="13" xfId="0" applyNumberFormat="1" applyFont="1" applyBorder="1" applyAlignment="1"/>
    <xf numFmtId="4" fontId="35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4" fillId="0" borderId="14" xfId="0" applyFont="1" applyBorder="1" applyAlignment="1">
      <alignment horizontal="left" vertical="center"/>
    </xf>
    <xf numFmtId="0" fontId="24" fillId="0" borderId="0" xfId="0" applyFont="1" applyBorder="1" applyAlignment="1">
      <alignment horizontal="center" vertical="center"/>
    </xf>
    <xf numFmtId="166" fontId="24" fillId="0" borderId="0" xfId="0" applyNumberFormat="1" applyFont="1" applyBorder="1" applyAlignment="1">
      <alignment vertical="center"/>
    </xf>
    <xf numFmtId="166" fontId="24" fillId="0" borderId="15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6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0" fontId="11" fillId="0" borderId="14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37" fillId="0" borderId="22" xfId="0" applyFont="1" applyBorder="1" applyAlignment="1" applyProtection="1">
      <alignment horizontal="center" vertical="center"/>
      <protection locked="0"/>
    </xf>
    <xf numFmtId="49" fontId="37" fillId="0" borderId="22" xfId="0" applyNumberFormat="1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left" vertical="center" wrapText="1"/>
      <protection locked="0"/>
    </xf>
    <xf numFmtId="0" fontId="37" fillId="0" borderId="22" xfId="0" applyFont="1" applyBorder="1" applyAlignment="1" applyProtection="1">
      <alignment horizontal="center" vertical="center" wrapText="1"/>
      <protection locked="0"/>
    </xf>
    <xf numFmtId="167" fontId="37" fillId="0" borderId="22" xfId="0" applyNumberFormat="1" applyFont="1" applyBorder="1" applyAlignment="1" applyProtection="1">
      <alignment vertical="center"/>
      <protection locked="0"/>
    </xf>
    <xf numFmtId="4" fontId="37" fillId="0" borderId="22" xfId="0" applyNumberFormat="1" applyFont="1" applyBorder="1" applyAlignment="1" applyProtection="1">
      <alignment vertical="center"/>
      <protection locked="0"/>
    </xf>
    <xf numFmtId="0" fontId="38" fillId="0" borderId="22" xfId="0" applyFont="1" applyBorder="1" applyAlignment="1" applyProtection="1">
      <alignment vertical="center"/>
      <protection locked="0"/>
    </xf>
    <xf numFmtId="0" fontId="38" fillId="0" borderId="3" xfId="0" applyFont="1" applyBorder="1" applyAlignment="1">
      <alignment vertical="center"/>
    </xf>
    <xf numFmtId="0" fontId="37" fillId="0" borderId="14" xfId="0" applyFont="1" applyBorder="1" applyAlignment="1">
      <alignment horizontal="left" vertical="center"/>
    </xf>
    <xf numFmtId="0" fontId="37" fillId="0" borderId="0" xfId="0" applyFont="1" applyBorder="1" applyAlignment="1">
      <alignment horizontal="center"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14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5" xfId="0" applyFont="1" applyBorder="1" applyAlignment="1">
      <alignment vertical="center"/>
    </xf>
    <xf numFmtId="0" fontId="24" fillId="0" borderId="19" xfId="0" applyFont="1" applyBorder="1" applyAlignment="1">
      <alignment horizontal="left" vertical="center"/>
    </xf>
    <xf numFmtId="0" fontId="24" fillId="0" borderId="20" xfId="0" applyFont="1" applyBorder="1" applyAlignment="1">
      <alignment horizontal="center" vertical="center"/>
    </xf>
    <xf numFmtId="166" fontId="24" fillId="0" borderId="20" xfId="0" applyNumberFormat="1" applyFont="1" applyBorder="1" applyAlignment="1">
      <alignment vertical="center"/>
    </xf>
    <xf numFmtId="166" fontId="24" fillId="0" borderId="21" xfId="0" applyNumberFormat="1" applyFont="1" applyBorder="1" applyAlignment="1">
      <alignment vertical="center"/>
    </xf>
    <xf numFmtId="0" fontId="10" fillId="0" borderId="19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21" xfId="0" applyFont="1" applyBorder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23" fillId="4" borderId="7" xfId="0" applyFont="1" applyFill="1" applyBorder="1" applyAlignment="1">
      <alignment horizontal="left" vertical="center"/>
    </xf>
    <xf numFmtId="0" fontId="28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23" fillId="4" borderId="7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4" fontId="25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0" fontId="2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164" fontId="17" fillId="0" borderId="0" xfId="0" applyNumberFormat="1" applyFont="1" applyAlignment="1">
      <alignment horizontal="left" vertical="center"/>
    </xf>
    <xf numFmtId="0" fontId="17" fillId="0" borderId="0" xfId="0" applyFont="1" applyAlignment="1">
      <alignment vertical="center"/>
    </xf>
    <xf numFmtId="4" fontId="18" fillId="0" borderId="0" xfId="0" applyNumberFormat="1" applyFont="1" applyAlignment="1">
      <alignment vertical="center"/>
    </xf>
    <xf numFmtId="4" fontId="19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3" borderId="7" xfId="0" applyNumberFormat="1" applyFont="1" applyFill="1" applyBorder="1" applyAlignment="1">
      <alignment vertical="center"/>
    </xf>
    <xf numFmtId="0" fontId="0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vertical="center"/>
    </xf>
    <xf numFmtId="0" fontId="4" fillId="3" borderId="7" xfId="0" applyFont="1" applyFill="1" applyBorder="1" applyAlignment="1">
      <alignment horizontal="left" vertical="center"/>
    </xf>
    <xf numFmtId="0" fontId="14" fillId="2" borderId="0" xfId="0" applyFont="1" applyFill="1" applyAlignment="1">
      <alignment horizontal="center" vertical="center"/>
    </xf>
    <xf numFmtId="4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4" fontId="29" fillId="0" borderId="0" xfId="0" applyNumberFormat="1" applyFont="1" applyAlignment="1">
      <alignment horizontal="right" vertical="center"/>
    </xf>
    <xf numFmtId="0" fontId="29" fillId="0" borderId="0" xfId="0" applyFont="1" applyAlignment="1">
      <alignment vertical="center"/>
    </xf>
    <xf numFmtId="4" fontId="29" fillId="0" borderId="0" xfId="0" applyNumberFormat="1" applyFont="1" applyAlignment="1">
      <alignment vertical="center"/>
    </xf>
    <xf numFmtId="0" fontId="23" fillId="4" borderId="7" xfId="0" applyFont="1" applyFill="1" applyBorder="1" applyAlignment="1">
      <alignment horizontal="righ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3" fillId="4" borderId="8" xfId="0" applyFont="1" applyFill="1" applyBorder="1" applyAlignment="1">
      <alignment horizontal="left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4" fontId="25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</cellXfs>
  <cellStyles count="2">
    <cellStyle name="Hypertextové prepojenie" xfId="1" builtinId="8"/>
    <cellStyle name="Normálna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110"/>
  <sheetViews>
    <sheetView showGridLines="0" tabSelected="1" workbookViewId="0">
      <selection activeCell="AN8" sqref="AN8"/>
    </sheetView>
  </sheetViews>
  <sheetFormatPr defaultRowHeight="15"/>
  <cols>
    <col min="1" max="1" width="8.33203125" style="1" customWidth="1"/>
    <col min="2" max="2" width="1.6640625" style="1" customWidth="1"/>
    <col min="3" max="3" width="4.1640625" style="1" customWidth="1"/>
    <col min="4" max="33" width="2.6640625" style="1" customWidth="1"/>
    <col min="34" max="34" width="3.33203125" style="1" customWidth="1"/>
    <col min="35" max="35" width="31.6640625" style="1" customWidth="1"/>
    <col min="36" max="37" width="2.5" style="1" customWidth="1"/>
    <col min="38" max="38" width="8.33203125" style="1" customWidth="1"/>
    <col min="39" max="39" width="3.33203125" style="1" customWidth="1"/>
    <col min="40" max="40" width="13.33203125" style="1" customWidth="1"/>
    <col min="41" max="41" width="7.5" style="1" customWidth="1"/>
    <col min="42" max="42" width="4.1640625" style="1" customWidth="1"/>
    <col min="43" max="43" width="15.6640625" style="1" hidden="1" customWidth="1"/>
    <col min="44" max="44" width="13.6640625" style="1" customWidth="1"/>
    <col min="45" max="47" width="25.83203125" style="1" hidden="1" customWidth="1"/>
    <col min="48" max="49" width="21.6640625" style="1" hidden="1" customWidth="1"/>
    <col min="50" max="51" width="25" style="1" hidden="1" customWidth="1"/>
    <col min="52" max="52" width="21.6640625" style="1" hidden="1" customWidth="1"/>
    <col min="53" max="53" width="19.1640625" style="1" hidden="1" customWidth="1"/>
    <col min="54" max="54" width="25" style="1" hidden="1" customWidth="1"/>
    <col min="55" max="55" width="21.6640625" style="1" hidden="1" customWidth="1"/>
    <col min="56" max="56" width="19.1640625" style="1" hidden="1" customWidth="1"/>
    <col min="57" max="57" width="66.5" style="1" customWidth="1"/>
    <col min="71" max="91" width="9.33203125" style="1" hidden="1"/>
  </cols>
  <sheetData>
    <row r="1" spans="1:74" ht="11.25">
      <c r="A1" s="17" t="s">
        <v>0</v>
      </c>
      <c r="AZ1" s="17" t="s">
        <v>1</v>
      </c>
      <c r="BA1" s="17" t="s">
        <v>2</v>
      </c>
      <c r="BB1" s="17" t="s">
        <v>1</v>
      </c>
      <c r="BT1" s="17" t="s">
        <v>3</v>
      </c>
      <c r="BU1" s="17" t="s">
        <v>3</v>
      </c>
      <c r="BV1" s="17" t="s">
        <v>4</v>
      </c>
    </row>
    <row r="2" spans="1:74" s="1" customFormat="1" ht="36.950000000000003" customHeight="1">
      <c r="AR2" s="237" t="s">
        <v>5</v>
      </c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S2" s="18" t="s">
        <v>6</v>
      </c>
      <c r="BT2" s="18" t="s">
        <v>7</v>
      </c>
    </row>
    <row r="3" spans="1:74" s="1" customFormat="1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1"/>
      <c r="BS3" s="18" t="s">
        <v>6</v>
      </c>
      <c r="BT3" s="18" t="s">
        <v>7</v>
      </c>
    </row>
    <row r="4" spans="1:74" s="1" customFormat="1" ht="24.95" customHeight="1">
      <c r="B4" s="21"/>
      <c r="D4" s="22" t="s">
        <v>8</v>
      </c>
      <c r="AR4" s="21"/>
      <c r="AS4" s="23" t="s">
        <v>9</v>
      </c>
      <c r="BS4" s="18" t="s">
        <v>10</v>
      </c>
    </row>
    <row r="5" spans="1:74" s="1" customFormat="1" ht="12" customHeight="1">
      <c r="B5" s="21"/>
      <c r="D5" s="24" t="s">
        <v>11</v>
      </c>
      <c r="K5" s="220" t="s">
        <v>12</v>
      </c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R5" s="21"/>
      <c r="BS5" s="18" t="s">
        <v>6</v>
      </c>
    </row>
    <row r="6" spans="1:74" s="1" customFormat="1" ht="36.950000000000003" customHeight="1">
      <c r="B6" s="21"/>
      <c r="D6" s="26" t="s">
        <v>13</v>
      </c>
      <c r="K6" s="222" t="s">
        <v>14</v>
      </c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R6" s="21"/>
      <c r="BS6" s="18" t="s">
        <v>6</v>
      </c>
    </row>
    <row r="7" spans="1:74" s="1" customFormat="1" ht="12" customHeight="1">
      <c r="B7" s="21"/>
      <c r="D7" s="27" t="s">
        <v>15</v>
      </c>
      <c r="K7" s="25" t="s">
        <v>1</v>
      </c>
      <c r="AK7" s="27" t="s">
        <v>16</v>
      </c>
      <c r="AN7" s="25" t="s">
        <v>1</v>
      </c>
      <c r="AR7" s="21"/>
      <c r="BS7" s="18" t="s">
        <v>6</v>
      </c>
    </row>
    <row r="8" spans="1:74" s="1" customFormat="1" ht="12" customHeight="1">
      <c r="B8" s="21"/>
      <c r="D8" s="27" t="s">
        <v>17</v>
      </c>
      <c r="K8" s="25" t="s">
        <v>18</v>
      </c>
      <c r="AK8" s="27" t="s">
        <v>19</v>
      </c>
      <c r="AN8" s="25"/>
      <c r="AR8" s="21"/>
      <c r="BS8" s="18" t="s">
        <v>6</v>
      </c>
    </row>
    <row r="9" spans="1:74" s="1" customFormat="1" ht="14.45" customHeight="1">
      <c r="B9" s="21"/>
      <c r="AR9" s="21"/>
      <c r="BS9" s="18" t="s">
        <v>6</v>
      </c>
    </row>
    <row r="10" spans="1:74" s="1" customFormat="1" ht="12" customHeight="1">
      <c r="B10" s="21"/>
      <c r="D10" s="27" t="s">
        <v>20</v>
      </c>
      <c r="AK10" s="27" t="s">
        <v>21</v>
      </c>
      <c r="AN10" s="25" t="s">
        <v>1</v>
      </c>
      <c r="AR10" s="21"/>
      <c r="BS10" s="18" t="s">
        <v>6</v>
      </c>
    </row>
    <row r="11" spans="1:74" s="1" customFormat="1" ht="18.399999999999999" customHeight="1">
      <c r="B11" s="21"/>
      <c r="E11" s="25" t="s">
        <v>22</v>
      </c>
      <c r="AK11" s="27" t="s">
        <v>23</v>
      </c>
      <c r="AN11" s="25" t="s">
        <v>1</v>
      </c>
      <c r="AR11" s="21"/>
      <c r="BS11" s="18" t="s">
        <v>6</v>
      </c>
    </row>
    <row r="12" spans="1:74" s="1" customFormat="1" ht="6.95" customHeight="1">
      <c r="B12" s="21"/>
      <c r="AR12" s="21"/>
      <c r="BS12" s="18" t="s">
        <v>6</v>
      </c>
    </row>
    <row r="13" spans="1:74" s="1" customFormat="1" ht="12" customHeight="1">
      <c r="B13" s="21"/>
      <c r="D13" s="27" t="s">
        <v>24</v>
      </c>
      <c r="AK13" s="27" t="s">
        <v>21</v>
      </c>
      <c r="AN13" s="25" t="s">
        <v>1</v>
      </c>
      <c r="AR13" s="21"/>
      <c r="BS13" s="18" t="s">
        <v>6</v>
      </c>
    </row>
    <row r="14" spans="1:74" ht="12.75">
      <c r="B14" s="21"/>
      <c r="E14" s="25" t="s">
        <v>25</v>
      </c>
      <c r="AK14" s="27" t="s">
        <v>23</v>
      </c>
      <c r="AN14" s="25" t="s">
        <v>1</v>
      </c>
      <c r="AR14" s="21"/>
      <c r="BS14" s="18" t="s">
        <v>6</v>
      </c>
    </row>
    <row r="15" spans="1:74" s="1" customFormat="1" ht="6.95" customHeight="1">
      <c r="B15" s="21"/>
      <c r="AR15" s="21"/>
      <c r="BS15" s="18" t="s">
        <v>3</v>
      </c>
    </row>
    <row r="16" spans="1:74" s="1" customFormat="1" ht="12" customHeight="1">
      <c r="B16" s="21"/>
      <c r="D16" s="27" t="s">
        <v>26</v>
      </c>
      <c r="AK16" s="27" t="s">
        <v>21</v>
      </c>
      <c r="AN16" s="25" t="s">
        <v>1</v>
      </c>
      <c r="AR16" s="21"/>
      <c r="BS16" s="18" t="s">
        <v>3</v>
      </c>
    </row>
    <row r="17" spans="1:71" s="1" customFormat="1" ht="18.399999999999999" customHeight="1">
      <c r="B17" s="21"/>
      <c r="E17" s="25" t="s">
        <v>27</v>
      </c>
      <c r="AK17" s="27" t="s">
        <v>23</v>
      </c>
      <c r="AN17" s="25" t="s">
        <v>1</v>
      </c>
      <c r="AR17" s="21"/>
      <c r="BS17" s="18" t="s">
        <v>28</v>
      </c>
    </row>
    <row r="18" spans="1:71" s="1" customFormat="1" ht="6.95" customHeight="1">
      <c r="B18" s="21"/>
      <c r="AR18" s="21"/>
      <c r="BS18" s="18" t="s">
        <v>6</v>
      </c>
    </row>
    <row r="19" spans="1:71" s="1" customFormat="1" ht="12" customHeight="1">
      <c r="B19" s="21"/>
      <c r="D19" s="27" t="s">
        <v>29</v>
      </c>
      <c r="AK19" s="27" t="s">
        <v>21</v>
      </c>
      <c r="AN19" s="25" t="s">
        <v>1</v>
      </c>
      <c r="AR19" s="21"/>
      <c r="BS19" s="18" t="s">
        <v>6</v>
      </c>
    </row>
    <row r="20" spans="1:71" s="1" customFormat="1" ht="18.399999999999999" customHeight="1">
      <c r="B20" s="21"/>
      <c r="E20" s="25" t="s">
        <v>27</v>
      </c>
      <c r="AK20" s="27" t="s">
        <v>23</v>
      </c>
      <c r="AN20" s="25" t="s">
        <v>1</v>
      </c>
      <c r="AR20" s="21"/>
      <c r="BS20" s="18" t="s">
        <v>28</v>
      </c>
    </row>
    <row r="21" spans="1:71" s="1" customFormat="1" ht="6.95" customHeight="1">
      <c r="B21" s="21"/>
      <c r="AR21" s="21"/>
    </row>
    <row r="22" spans="1:71" s="1" customFormat="1" ht="12" customHeight="1">
      <c r="B22" s="21"/>
      <c r="D22" s="27" t="s">
        <v>30</v>
      </c>
      <c r="AR22" s="21"/>
    </row>
    <row r="23" spans="1:71" s="1" customFormat="1" ht="16.5" customHeight="1">
      <c r="B23" s="21"/>
      <c r="E23" s="223" t="s">
        <v>1</v>
      </c>
      <c r="F23" s="223"/>
      <c r="G23" s="223"/>
      <c r="H23" s="223"/>
      <c r="I23" s="223"/>
      <c r="J23" s="223"/>
      <c r="K23" s="223"/>
      <c r="L23" s="223"/>
      <c r="M23" s="223"/>
      <c r="N23" s="223"/>
      <c r="O23" s="223"/>
      <c r="P23" s="223"/>
      <c r="Q23" s="223"/>
      <c r="R23" s="223"/>
      <c r="S23" s="223"/>
      <c r="T23" s="223"/>
      <c r="U23" s="223"/>
      <c r="V23" s="223"/>
      <c r="W23" s="223"/>
      <c r="X23" s="223"/>
      <c r="Y23" s="223"/>
      <c r="Z23" s="223"/>
      <c r="AA23" s="223"/>
      <c r="AB23" s="223"/>
      <c r="AC23" s="223"/>
      <c r="AD23" s="223"/>
      <c r="AE23" s="223"/>
      <c r="AF23" s="223"/>
      <c r="AG23" s="223"/>
      <c r="AH23" s="223"/>
      <c r="AI23" s="223"/>
      <c r="AJ23" s="223"/>
      <c r="AK23" s="223"/>
      <c r="AL23" s="223"/>
      <c r="AM23" s="223"/>
      <c r="AN23" s="223"/>
      <c r="AR23" s="21"/>
    </row>
    <row r="24" spans="1:71" s="1" customFormat="1" ht="6.95" customHeight="1">
      <c r="B24" s="21"/>
      <c r="AR24" s="21"/>
    </row>
    <row r="25" spans="1:71" s="1" customFormat="1" ht="6.95" customHeight="1">
      <c r="B25" s="21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21"/>
    </row>
    <row r="26" spans="1:71" s="2" customFormat="1" ht="25.9" customHeight="1">
      <c r="A26" s="30"/>
      <c r="B26" s="31"/>
      <c r="C26" s="30"/>
      <c r="D26" s="32" t="s">
        <v>31</v>
      </c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224">
        <f>ROUND(AG94,2)</f>
        <v>684436.94</v>
      </c>
      <c r="AL26" s="225"/>
      <c r="AM26" s="225"/>
      <c r="AN26" s="225"/>
      <c r="AO26" s="225"/>
      <c r="AP26" s="30"/>
      <c r="AQ26" s="30"/>
      <c r="AR26" s="31"/>
      <c r="BE26" s="30"/>
    </row>
    <row r="27" spans="1:71" s="2" customFormat="1" ht="6.95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  <c r="AF27" s="30"/>
      <c r="AG27" s="30"/>
      <c r="AH27" s="30"/>
      <c r="AI27" s="30"/>
      <c r="AJ27" s="30"/>
      <c r="AK27" s="30"/>
      <c r="AL27" s="30"/>
      <c r="AM27" s="30"/>
      <c r="AN27" s="30"/>
      <c r="AO27" s="30"/>
      <c r="AP27" s="30"/>
      <c r="AQ27" s="30"/>
      <c r="AR27" s="31"/>
      <c r="BE27" s="30"/>
    </row>
    <row r="28" spans="1:71" s="2" customFormat="1" ht="12.75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226" t="s">
        <v>32</v>
      </c>
      <c r="M28" s="226"/>
      <c r="N28" s="226"/>
      <c r="O28" s="226"/>
      <c r="P28" s="226"/>
      <c r="Q28" s="30"/>
      <c r="R28" s="30"/>
      <c r="S28" s="30"/>
      <c r="T28" s="30"/>
      <c r="U28" s="30"/>
      <c r="V28" s="30"/>
      <c r="W28" s="226" t="s">
        <v>33</v>
      </c>
      <c r="X28" s="226"/>
      <c r="Y28" s="226"/>
      <c r="Z28" s="226"/>
      <c r="AA28" s="226"/>
      <c r="AB28" s="226"/>
      <c r="AC28" s="226"/>
      <c r="AD28" s="226"/>
      <c r="AE28" s="226"/>
      <c r="AF28" s="30"/>
      <c r="AG28" s="30"/>
      <c r="AH28" s="30"/>
      <c r="AI28" s="30"/>
      <c r="AJ28" s="30"/>
      <c r="AK28" s="226" t="s">
        <v>34</v>
      </c>
      <c r="AL28" s="226"/>
      <c r="AM28" s="226"/>
      <c r="AN28" s="226"/>
      <c r="AO28" s="226"/>
      <c r="AP28" s="30"/>
      <c r="AQ28" s="30"/>
      <c r="AR28" s="31"/>
      <c r="BE28" s="30"/>
    </row>
    <row r="29" spans="1:71" s="3" customFormat="1" ht="14.45" customHeight="1">
      <c r="B29" s="35"/>
      <c r="D29" s="27" t="s">
        <v>35</v>
      </c>
      <c r="F29" s="36" t="s">
        <v>36</v>
      </c>
      <c r="L29" s="227">
        <v>0.2</v>
      </c>
      <c r="M29" s="228"/>
      <c r="N29" s="228"/>
      <c r="O29" s="228"/>
      <c r="P29" s="228"/>
      <c r="Q29" s="37"/>
      <c r="R29" s="37"/>
      <c r="S29" s="37"/>
      <c r="T29" s="37"/>
      <c r="U29" s="37"/>
      <c r="V29" s="37"/>
      <c r="W29" s="229">
        <f>ROUND(AZ94, 2)</f>
        <v>0</v>
      </c>
      <c r="X29" s="228"/>
      <c r="Y29" s="228"/>
      <c r="Z29" s="228"/>
      <c r="AA29" s="228"/>
      <c r="AB29" s="228"/>
      <c r="AC29" s="228"/>
      <c r="AD29" s="228"/>
      <c r="AE29" s="228"/>
      <c r="AF29" s="37"/>
      <c r="AG29" s="37"/>
      <c r="AH29" s="37"/>
      <c r="AI29" s="37"/>
      <c r="AJ29" s="37"/>
      <c r="AK29" s="229">
        <f>ROUND(AV94, 2)</f>
        <v>0</v>
      </c>
      <c r="AL29" s="228"/>
      <c r="AM29" s="228"/>
      <c r="AN29" s="228"/>
      <c r="AO29" s="228"/>
      <c r="AP29" s="37"/>
      <c r="AQ29" s="37"/>
      <c r="AR29" s="38"/>
      <c r="AS29" s="37"/>
      <c r="AT29" s="37"/>
      <c r="AU29" s="37"/>
      <c r="AV29" s="37"/>
      <c r="AW29" s="37"/>
      <c r="AX29" s="37"/>
      <c r="AY29" s="37"/>
      <c r="AZ29" s="37"/>
    </row>
    <row r="30" spans="1:71" s="3" customFormat="1" ht="14.45" customHeight="1">
      <c r="B30" s="35"/>
      <c r="F30" s="36" t="s">
        <v>37</v>
      </c>
      <c r="L30" s="232">
        <v>0.2</v>
      </c>
      <c r="M30" s="231"/>
      <c r="N30" s="231"/>
      <c r="O30" s="231"/>
      <c r="P30" s="231"/>
      <c r="W30" s="230">
        <f>ROUND(BA94, 2)</f>
        <v>684436.94</v>
      </c>
      <c r="X30" s="231"/>
      <c r="Y30" s="231"/>
      <c r="Z30" s="231"/>
      <c r="AA30" s="231"/>
      <c r="AB30" s="231"/>
      <c r="AC30" s="231"/>
      <c r="AD30" s="231"/>
      <c r="AE30" s="231"/>
      <c r="AK30" s="230">
        <f>ROUND(AW94, 2)</f>
        <v>136887.39000000001</v>
      </c>
      <c r="AL30" s="231"/>
      <c r="AM30" s="231"/>
      <c r="AN30" s="231"/>
      <c r="AO30" s="231"/>
      <c r="AR30" s="35"/>
    </row>
    <row r="31" spans="1:71" s="3" customFormat="1" ht="14.45" hidden="1" customHeight="1">
      <c r="B31" s="35"/>
      <c r="F31" s="27" t="s">
        <v>38</v>
      </c>
      <c r="L31" s="232">
        <v>0.2</v>
      </c>
      <c r="M31" s="231"/>
      <c r="N31" s="231"/>
      <c r="O31" s="231"/>
      <c r="P31" s="231"/>
      <c r="W31" s="230">
        <f>ROUND(BB94, 2)</f>
        <v>0</v>
      </c>
      <c r="X31" s="231"/>
      <c r="Y31" s="231"/>
      <c r="Z31" s="231"/>
      <c r="AA31" s="231"/>
      <c r="AB31" s="231"/>
      <c r="AC31" s="231"/>
      <c r="AD31" s="231"/>
      <c r="AE31" s="231"/>
      <c r="AK31" s="230">
        <v>0</v>
      </c>
      <c r="AL31" s="231"/>
      <c r="AM31" s="231"/>
      <c r="AN31" s="231"/>
      <c r="AO31" s="231"/>
      <c r="AR31" s="35"/>
    </row>
    <row r="32" spans="1:71" s="3" customFormat="1" ht="14.45" hidden="1" customHeight="1">
      <c r="B32" s="35"/>
      <c r="F32" s="27" t="s">
        <v>39</v>
      </c>
      <c r="L32" s="232">
        <v>0.2</v>
      </c>
      <c r="M32" s="231"/>
      <c r="N32" s="231"/>
      <c r="O32" s="231"/>
      <c r="P32" s="231"/>
      <c r="W32" s="230">
        <f>ROUND(BC94, 2)</f>
        <v>0</v>
      </c>
      <c r="X32" s="231"/>
      <c r="Y32" s="231"/>
      <c r="Z32" s="231"/>
      <c r="AA32" s="231"/>
      <c r="AB32" s="231"/>
      <c r="AC32" s="231"/>
      <c r="AD32" s="231"/>
      <c r="AE32" s="231"/>
      <c r="AK32" s="230">
        <v>0</v>
      </c>
      <c r="AL32" s="231"/>
      <c r="AM32" s="231"/>
      <c r="AN32" s="231"/>
      <c r="AO32" s="231"/>
      <c r="AR32" s="35"/>
    </row>
    <row r="33" spans="1:57" s="3" customFormat="1" ht="14.45" hidden="1" customHeight="1">
      <c r="B33" s="35"/>
      <c r="F33" s="36" t="s">
        <v>40</v>
      </c>
      <c r="L33" s="227">
        <v>0</v>
      </c>
      <c r="M33" s="228"/>
      <c r="N33" s="228"/>
      <c r="O33" s="228"/>
      <c r="P33" s="228"/>
      <c r="Q33" s="37"/>
      <c r="R33" s="37"/>
      <c r="S33" s="37"/>
      <c r="T33" s="37"/>
      <c r="U33" s="37"/>
      <c r="V33" s="37"/>
      <c r="W33" s="229">
        <f>ROUND(BD94, 2)</f>
        <v>0</v>
      </c>
      <c r="X33" s="228"/>
      <c r="Y33" s="228"/>
      <c r="Z33" s="228"/>
      <c r="AA33" s="228"/>
      <c r="AB33" s="228"/>
      <c r="AC33" s="228"/>
      <c r="AD33" s="228"/>
      <c r="AE33" s="228"/>
      <c r="AF33" s="37"/>
      <c r="AG33" s="37"/>
      <c r="AH33" s="37"/>
      <c r="AI33" s="37"/>
      <c r="AJ33" s="37"/>
      <c r="AK33" s="229">
        <v>0</v>
      </c>
      <c r="AL33" s="228"/>
      <c r="AM33" s="228"/>
      <c r="AN33" s="228"/>
      <c r="AO33" s="228"/>
      <c r="AP33" s="37"/>
      <c r="AQ33" s="37"/>
      <c r="AR33" s="38"/>
      <c r="AS33" s="37"/>
      <c r="AT33" s="37"/>
      <c r="AU33" s="37"/>
      <c r="AV33" s="37"/>
      <c r="AW33" s="37"/>
      <c r="AX33" s="37"/>
      <c r="AY33" s="37"/>
      <c r="AZ33" s="37"/>
    </row>
    <row r="34" spans="1:57" s="2" customFormat="1" ht="6.95" customHeight="1">
      <c r="A34" s="30"/>
      <c r="B34" s="31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30"/>
      <c r="AQ34" s="30"/>
      <c r="AR34" s="31"/>
      <c r="BE34" s="30"/>
    </row>
    <row r="35" spans="1:57" s="2" customFormat="1" ht="25.9" customHeight="1">
      <c r="A35" s="30"/>
      <c r="B35" s="31"/>
      <c r="C35" s="39"/>
      <c r="D35" s="40" t="s">
        <v>41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2" t="s">
        <v>42</v>
      </c>
      <c r="U35" s="41"/>
      <c r="V35" s="41"/>
      <c r="W35" s="41"/>
      <c r="X35" s="236" t="s">
        <v>43</v>
      </c>
      <c r="Y35" s="234"/>
      <c r="Z35" s="234"/>
      <c r="AA35" s="234"/>
      <c r="AB35" s="234"/>
      <c r="AC35" s="41"/>
      <c r="AD35" s="41"/>
      <c r="AE35" s="41"/>
      <c r="AF35" s="41"/>
      <c r="AG35" s="41"/>
      <c r="AH35" s="41"/>
      <c r="AI35" s="41"/>
      <c r="AJ35" s="41"/>
      <c r="AK35" s="233">
        <f>SUM(AK26:AK33)</f>
        <v>821324.33</v>
      </c>
      <c r="AL35" s="234"/>
      <c r="AM35" s="234"/>
      <c r="AN35" s="234"/>
      <c r="AO35" s="235"/>
      <c r="AP35" s="39"/>
      <c r="AQ35" s="39"/>
      <c r="AR35" s="31"/>
      <c r="BE35" s="30"/>
    </row>
    <row r="36" spans="1:57" s="2" customFormat="1" ht="6.95" customHeight="1">
      <c r="A36" s="30"/>
      <c r="B36" s="31"/>
      <c r="C36" s="30"/>
      <c r="D36" s="30"/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30"/>
      <c r="AQ36" s="30"/>
      <c r="AR36" s="31"/>
      <c r="BE36" s="30"/>
    </row>
    <row r="37" spans="1:57" s="2" customFormat="1" ht="14.45" customHeight="1">
      <c r="A37" s="30"/>
      <c r="B37" s="31"/>
      <c r="C37" s="30"/>
      <c r="D37" s="30"/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  <c r="AF37" s="30"/>
      <c r="AG37" s="30"/>
      <c r="AH37" s="30"/>
      <c r="AI37" s="30"/>
      <c r="AJ37" s="30"/>
      <c r="AK37" s="30"/>
      <c r="AL37" s="30"/>
      <c r="AM37" s="30"/>
      <c r="AN37" s="30"/>
      <c r="AO37" s="30"/>
      <c r="AP37" s="30"/>
      <c r="AQ37" s="30"/>
      <c r="AR37" s="31"/>
      <c r="BE37" s="30"/>
    </row>
    <row r="38" spans="1:57" s="1" customFormat="1" ht="14.45" customHeight="1">
      <c r="B38" s="21"/>
      <c r="AR38" s="21"/>
    </row>
    <row r="39" spans="1:57" s="1" customFormat="1" ht="14.45" customHeight="1">
      <c r="B39" s="21"/>
      <c r="AR39" s="21"/>
    </row>
    <row r="40" spans="1:57" s="1" customFormat="1" ht="14.45" customHeight="1">
      <c r="B40" s="21"/>
      <c r="AR40" s="21"/>
    </row>
    <row r="41" spans="1:57" s="1" customFormat="1" ht="14.45" customHeight="1">
      <c r="B41" s="21"/>
      <c r="AR41" s="21"/>
    </row>
    <row r="42" spans="1:57" s="1" customFormat="1" ht="14.45" customHeight="1">
      <c r="B42" s="21"/>
      <c r="AR42" s="21"/>
    </row>
    <row r="43" spans="1:57" s="1" customFormat="1" ht="14.45" customHeight="1">
      <c r="B43" s="21"/>
      <c r="AR43" s="21"/>
    </row>
    <row r="44" spans="1:57" s="1" customFormat="1" ht="14.45" customHeight="1">
      <c r="B44" s="21"/>
      <c r="AR44" s="21"/>
    </row>
    <row r="45" spans="1:57" s="1" customFormat="1" ht="14.45" customHeight="1">
      <c r="B45" s="21"/>
      <c r="AR45" s="21"/>
    </row>
    <row r="46" spans="1:57" s="1" customFormat="1" ht="14.45" customHeight="1">
      <c r="B46" s="21"/>
      <c r="AR46" s="21"/>
    </row>
    <row r="47" spans="1:57" s="1" customFormat="1" ht="14.45" customHeight="1">
      <c r="B47" s="21"/>
      <c r="AR47" s="21"/>
    </row>
    <row r="48" spans="1:57" s="1" customFormat="1" ht="14.45" customHeight="1">
      <c r="B48" s="21"/>
      <c r="AR48" s="21"/>
    </row>
    <row r="49" spans="1:57" s="2" customFormat="1" ht="14.45" customHeight="1">
      <c r="B49" s="43"/>
      <c r="D49" s="44" t="s">
        <v>44</v>
      </c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5"/>
      <c r="P49" s="45"/>
      <c r="Q49" s="45"/>
      <c r="R49" s="45"/>
      <c r="S49" s="45"/>
      <c r="T49" s="45"/>
      <c r="U49" s="45"/>
      <c r="V49" s="45"/>
      <c r="W49" s="45"/>
      <c r="X49" s="45"/>
      <c r="Y49" s="45"/>
      <c r="Z49" s="45"/>
      <c r="AA49" s="45"/>
      <c r="AB49" s="45"/>
      <c r="AC49" s="45"/>
      <c r="AD49" s="45"/>
      <c r="AE49" s="45"/>
      <c r="AF49" s="45"/>
      <c r="AG49" s="45"/>
      <c r="AH49" s="44" t="s">
        <v>45</v>
      </c>
      <c r="AI49" s="45"/>
      <c r="AJ49" s="45"/>
      <c r="AK49" s="45"/>
      <c r="AL49" s="45"/>
      <c r="AM49" s="45"/>
      <c r="AN49" s="45"/>
      <c r="AO49" s="45"/>
      <c r="AR49" s="43"/>
    </row>
    <row r="50" spans="1:57" ht="11.25">
      <c r="B50" s="21"/>
      <c r="AR50" s="21"/>
    </row>
    <row r="51" spans="1:57" ht="11.25">
      <c r="B51" s="21"/>
      <c r="AR51" s="21"/>
    </row>
    <row r="52" spans="1:57" ht="11.25">
      <c r="B52" s="21"/>
      <c r="AR52" s="21"/>
    </row>
    <row r="53" spans="1:57" ht="11.25">
      <c r="B53" s="21"/>
      <c r="AR53" s="21"/>
    </row>
    <row r="54" spans="1:57" ht="11.25">
      <c r="B54" s="21"/>
      <c r="AR54" s="21"/>
    </row>
    <row r="55" spans="1:57" ht="11.25">
      <c r="B55" s="21"/>
      <c r="AR55" s="21"/>
    </row>
    <row r="56" spans="1:57" ht="11.25">
      <c r="B56" s="21"/>
      <c r="AR56" s="21"/>
    </row>
    <row r="57" spans="1:57" ht="11.25">
      <c r="B57" s="21"/>
      <c r="AR57" s="21"/>
    </row>
    <row r="58" spans="1:57" ht="11.25">
      <c r="B58" s="21"/>
      <c r="AR58" s="21"/>
    </row>
    <row r="59" spans="1:57" ht="11.25">
      <c r="B59" s="21"/>
      <c r="AR59" s="21"/>
    </row>
    <row r="60" spans="1:57" s="2" customFormat="1" ht="12.75">
      <c r="A60" s="30"/>
      <c r="B60" s="31"/>
      <c r="C60" s="30"/>
      <c r="D60" s="46" t="s">
        <v>46</v>
      </c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46" t="s">
        <v>47</v>
      </c>
      <c r="W60" s="33"/>
      <c r="X60" s="33"/>
      <c r="Y60" s="33"/>
      <c r="Z60" s="33"/>
      <c r="AA60" s="33"/>
      <c r="AB60" s="33"/>
      <c r="AC60" s="33"/>
      <c r="AD60" s="33"/>
      <c r="AE60" s="33"/>
      <c r="AF60" s="33"/>
      <c r="AG60" s="33"/>
      <c r="AH60" s="46" t="s">
        <v>46</v>
      </c>
      <c r="AI60" s="33"/>
      <c r="AJ60" s="33"/>
      <c r="AK60" s="33"/>
      <c r="AL60" s="33"/>
      <c r="AM60" s="46" t="s">
        <v>47</v>
      </c>
      <c r="AN60" s="33"/>
      <c r="AO60" s="33"/>
      <c r="AP60" s="30"/>
      <c r="AQ60" s="30"/>
      <c r="AR60" s="31"/>
      <c r="BE60" s="30"/>
    </row>
    <row r="61" spans="1:57" ht="11.25">
      <c r="B61" s="21"/>
      <c r="AR61" s="21"/>
    </row>
    <row r="62" spans="1:57" ht="11.25">
      <c r="B62" s="21"/>
      <c r="AR62" s="21"/>
    </row>
    <row r="63" spans="1:57" ht="11.25">
      <c r="B63" s="21"/>
      <c r="AR63" s="21"/>
    </row>
    <row r="64" spans="1:57" s="2" customFormat="1" ht="12.75">
      <c r="A64" s="30"/>
      <c r="B64" s="31"/>
      <c r="C64" s="30"/>
      <c r="D64" s="44" t="s">
        <v>48</v>
      </c>
      <c r="E64" s="47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  <c r="X64" s="47"/>
      <c r="Y64" s="47"/>
      <c r="Z64" s="47"/>
      <c r="AA64" s="47"/>
      <c r="AB64" s="47"/>
      <c r="AC64" s="47"/>
      <c r="AD64" s="47"/>
      <c r="AE64" s="47"/>
      <c r="AF64" s="47"/>
      <c r="AG64" s="47"/>
      <c r="AH64" s="44" t="s">
        <v>49</v>
      </c>
      <c r="AI64" s="47"/>
      <c r="AJ64" s="47"/>
      <c r="AK64" s="47"/>
      <c r="AL64" s="47"/>
      <c r="AM64" s="47"/>
      <c r="AN64" s="47"/>
      <c r="AO64" s="47"/>
      <c r="AP64" s="30"/>
      <c r="AQ64" s="30"/>
      <c r="AR64" s="31"/>
      <c r="BE64" s="30"/>
    </row>
    <row r="65" spans="1:57" ht="11.25">
      <c r="B65" s="21"/>
      <c r="AR65" s="21"/>
    </row>
    <row r="66" spans="1:57" ht="11.25">
      <c r="B66" s="21"/>
      <c r="AR66" s="21"/>
    </row>
    <row r="67" spans="1:57" ht="11.25">
      <c r="B67" s="21"/>
      <c r="AR67" s="21"/>
    </row>
    <row r="68" spans="1:57" ht="11.25">
      <c r="B68" s="21"/>
      <c r="AR68" s="21"/>
    </row>
    <row r="69" spans="1:57" ht="11.25">
      <c r="B69" s="21"/>
      <c r="AR69" s="21"/>
    </row>
    <row r="70" spans="1:57" ht="11.25">
      <c r="B70" s="21"/>
      <c r="AR70" s="21"/>
    </row>
    <row r="71" spans="1:57" ht="11.25">
      <c r="B71" s="21"/>
      <c r="AR71" s="21"/>
    </row>
    <row r="72" spans="1:57" ht="11.25">
      <c r="B72" s="21"/>
      <c r="AR72" s="21"/>
    </row>
    <row r="73" spans="1:57" ht="11.25">
      <c r="B73" s="21"/>
      <c r="AR73" s="21"/>
    </row>
    <row r="74" spans="1:57" ht="11.25">
      <c r="B74" s="21"/>
      <c r="AR74" s="21"/>
    </row>
    <row r="75" spans="1:57" s="2" customFormat="1" ht="12.75">
      <c r="A75" s="30"/>
      <c r="B75" s="31"/>
      <c r="C75" s="30"/>
      <c r="D75" s="46" t="s">
        <v>46</v>
      </c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46" t="s">
        <v>47</v>
      </c>
      <c r="W75" s="33"/>
      <c r="X75" s="33"/>
      <c r="Y75" s="33"/>
      <c r="Z75" s="33"/>
      <c r="AA75" s="33"/>
      <c r="AB75" s="33"/>
      <c r="AC75" s="33"/>
      <c r="AD75" s="33"/>
      <c r="AE75" s="33"/>
      <c r="AF75" s="33"/>
      <c r="AG75" s="33"/>
      <c r="AH75" s="46" t="s">
        <v>46</v>
      </c>
      <c r="AI75" s="33"/>
      <c r="AJ75" s="33"/>
      <c r="AK75" s="33"/>
      <c r="AL75" s="33"/>
      <c r="AM75" s="46" t="s">
        <v>47</v>
      </c>
      <c r="AN75" s="33"/>
      <c r="AO75" s="33"/>
      <c r="AP75" s="30"/>
      <c r="AQ75" s="30"/>
      <c r="AR75" s="31"/>
      <c r="BE75" s="30"/>
    </row>
    <row r="76" spans="1:57" s="2" customFormat="1" ht="11.25">
      <c r="A76" s="30"/>
      <c r="B76" s="31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  <c r="AF76" s="30"/>
      <c r="AG76" s="30"/>
      <c r="AH76" s="30"/>
      <c r="AI76" s="30"/>
      <c r="AJ76" s="30"/>
      <c r="AK76" s="30"/>
      <c r="AL76" s="30"/>
      <c r="AM76" s="30"/>
      <c r="AN76" s="30"/>
      <c r="AO76" s="30"/>
      <c r="AP76" s="30"/>
      <c r="AQ76" s="30"/>
      <c r="AR76" s="31"/>
      <c r="BE76" s="30"/>
    </row>
    <row r="77" spans="1:57" s="2" customFormat="1" ht="6.95" customHeight="1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  <c r="U77" s="49"/>
      <c r="V77" s="49"/>
      <c r="W77" s="49"/>
      <c r="X77" s="49"/>
      <c r="Y77" s="49"/>
      <c r="Z77" s="49"/>
      <c r="AA77" s="49"/>
      <c r="AB77" s="49"/>
      <c r="AC77" s="49"/>
      <c r="AD77" s="49"/>
      <c r="AE77" s="49"/>
      <c r="AF77" s="49"/>
      <c r="AG77" s="49"/>
      <c r="AH77" s="49"/>
      <c r="AI77" s="49"/>
      <c r="AJ77" s="49"/>
      <c r="AK77" s="49"/>
      <c r="AL77" s="49"/>
      <c r="AM77" s="49"/>
      <c r="AN77" s="49"/>
      <c r="AO77" s="49"/>
      <c r="AP77" s="49"/>
      <c r="AQ77" s="49"/>
      <c r="AR77" s="31"/>
      <c r="BE77" s="30"/>
    </row>
    <row r="81" spans="1:91" s="2" customFormat="1" ht="6.95" customHeight="1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  <c r="Z81" s="51"/>
      <c r="AA81" s="51"/>
      <c r="AB81" s="51"/>
      <c r="AC81" s="51"/>
      <c r="AD81" s="51"/>
      <c r="AE81" s="51"/>
      <c r="AF81" s="51"/>
      <c r="AG81" s="51"/>
      <c r="AH81" s="51"/>
      <c r="AI81" s="51"/>
      <c r="AJ81" s="51"/>
      <c r="AK81" s="51"/>
      <c r="AL81" s="51"/>
      <c r="AM81" s="51"/>
      <c r="AN81" s="51"/>
      <c r="AO81" s="51"/>
      <c r="AP81" s="51"/>
      <c r="AQ81" s="51"/>
      <c r="AR81" s="31"/>
      <c r="BE81" s="30"/>
    </row>
    <row r="82" spans="1:91" s="2" customFormat="1" ht="24.95" customHeight="1">
      <c r="A82" s="30"/>
      <c r="B82" s="31"/>
      <c r="C82" s="22" t="s">
        <v>50</v>
      </c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  <c r="AF82" s="30"/>
      <c r="AG82" s="30"/>
      <c r="AH82" s="30"/>
      <c r="AI82" s="30"/>
      <c r="AJ82" s="30"/>
      <c r="AK82" s="30"/>
      <c r="AL82" s="30"/>
      <c r="AM82" s="30"/>
      <c r="AN82" s="30"/>
      <c r="AO82" s="30"/>
      <c r="AP82" s="30"/>
      <c r="AQ82" s="30"/>
      <c r="AR82" s="31"/>
      <c r="BE82" s="30"/>
    </row>
    <row r="83" spans="1:91" s="2" customFormat="1" ht="6.95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30"/>
      <c r="AN83" s="30"/>
      <c r="AO83" s="30"/>
      <c r="AP83" s="30"/>
      <c r="AQ83" s="30"/>
      <c r="AR83" s="31"/>
      <c r="BE83" s="30"/>
    </row>
    <row r="84" spans="1:91" s="4" customFormat="1" ht="12" customHeight="1">
      <c r="B84" s="52"/>
      <c r="C84" s="27" t="s">
        <v>11</v>
      </c>
      <c r="L84" s="4" t="str">
        <f>K5</f>
        <v>21-42475nav</v>
      </c>
      <c r="AR84" s="52"/>
    </row>
    <row r="85" spans="1:91" s="5" customFormat="1" ht="36.950000000000003" customHeight="1">
      <c r="B85" s="53"/>
      <c r="C85" s="54" t="s">
        <v>13</v>
      </c>
      <c r="L85" s="217" t="str">
        <f>K6</f>
        <v>Rekonštrukcia budovy škôlky - MŠ J. Halašu v Trenčíne - navýšenie rozpočtu</v>
      </c>
      <c r="M85" s="218"/>
      <c r="N85" s="218"/>
      <c r="O85" s="218"/>
      <c r="P85" s="218"/>
      <c r="Q85" s="218"/>
      <c r="R85" s="218"/>
      <c r="S85" s="218"/>
      <c r="T85" s="218"/>
      <c r="U85" s="218"/>
      <c r="V85" s="218"/>
      <c r="W85" s="218"/>
      <c r="X85" s="218"/>
      <c r="Y85" s="218"/>
      <c r="Z85" s="218"/>
      <c r="AA85" s="218"/>
      <c r="AB85" s="218"/>
      <c r="AC85" s="218"/>
      <c r="AD85" s="218"/>
      <c r="AE85" s="218"/>
      <c r="AF85" s="218"/>
      <c r="AG85" s="218"/>
      <c r="AH85" s="218"/>
      <c r="AI85" s="218"/>
      <c r="AJ85" s="218"/>
      <c r="AK85" s="218"/>
      <c r="AL85" s="218"/>
      <c r="AM85" s="218"/>
      <c r="AN85" s="218"/>
      <c r="AO85" s="218"/>
      <c r="AR85" s="53"/>
    </row>
    <row r="86" spans="1:91" s="2" customFormat="1" ht="6.95" customHeight="1">
      <c r="A86" s="30"/>
      <c r="B86" s="31"/>
      <c r="C86" s="30"/>
      <c r="D86" s="30"/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  <c r="AF86" s="30"/>
      <c r="AG86" s="30"/>
      <c r="AH86" s="30"/>
      <c r="AI86" s="30"/>
      <c r="AJ86" s="30"/>
      <c r="AK86" s="30"/>
      <c r="AL86" s="30"/>
      <c r="AM86" s="30"/>
      <c r="AN86" s="30"/>
      <c r="AO86" s="30"/>
      <c r="AP86" s="30"/>
      <c r="AQ86" s="30"/>
      <c r="AR86" s="31"/>
      <c r="BE86" s="30"/>
    </row>
    <row r="87" spans="1:91" s="2" customFormat="1" ht="12" customHeight="1">
      <c r="A87" s="30"/>
      <c r="B87" s="31"/>
      <c r="C87" s="27" t="s">
        <v>17</v>
      </c>
      <c r="D87" s="30"/>
      <c r="E87" s="30"/>
      <c r="F87" s="30"/>
      <c r="G87" s="30"/>
      <c r="H87" s="30"/>
      <c r="I87" s="30"/>
      <c r="J87" s="30"/>
      <c r="K87" s="30"/>
      <c r="L87" s="55" t="str">
        <f>IF(K8="","",K8)</f>
        <v>Trenčín</v>
      </c>
      <c r="M87" s="30"/>
      <c r="N87" s="30"/>
      <c r="O87" s="30"/>
      <c r="P87" s="30"/>
      <c r="Q87" s="30"/>
      <c r="R87" s="30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  <c r="AF87" s="30"/>
      <c r="AG87" s="30"/>
      <c r="AH87" s="30"/>
      <c r="AI87" s="27" t="s">
        <v>19</v>
      </c>
      <c r="AJ87" s="30"/>
      <c r="AK87" s="30"/>
      <c r="AL87" s="30"/>
      <c r="AM87" s="246" t="str">
        <f>IF(AN8= "","",AN8)</f>
        <v/>
      </c>
      <c r="AN87" s="246"/>
      <c r="AO87" s="30"/>
      <c r="AP87" s="30"/>
      <c r="AQ87" s="30"/>
      <c r="AR87" s="31"/>
      <c r="BE87" s="30"/>
    </row>
    <row r="88" spans="1:91" s="2" customFormat="1" ht="6.95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  <c r="AF88" s="30"/>
      <c r="AG88" s="30"/>
      <c r="AH88" s="30"/>
      <c r="AI88" s="30"/>
      <c r="AJ88" s="30"/>
      <c r="AK88" s="30"/>
      <c r="AL88" s="30"/>
      <c r="AM88" s="30"/>
      <c r="AN88" s="30"/>
      <c r="AO88" s="30"/>
      <c r="AP88" s="30"/>
      <c r="AQ88" s="30"/>
      <c r="AR88" s="31"/>
      <c r="BE88" s="30"/>
    </row>
    <row r="89" spans="1:91" s="2" customFormat="1" ht="15.2" customHeight="1">
      <c r="A89" s="30"/>
      <c r="B89" s="31"/>
      <c r="C89" s="27" t="s">
        <v>20</v>
      </c>
      <c r="D89" s="30"/>
      <c r="E89" s="30"/>
      <c r="F89" s="30"/>
      <c r="G89" s="30"/>
      <c r="H89" s="30"/>
      <c r="I89" s="30"/>
      <c r="J89" s="30"/>
      <c r="K89" s="30"/>
      <c r="L89" s="4" t="str">
        <f>IF(E11= "","",E11)</f>
        <v>Mesto Trenčín</v>
      </c>
      <c r="M89" s="30"/>
      <c r="N89" s="30"/>
      <c r="O89" s="30"/>
      <c r="P89" s="30"/>
      <c r="Q89" s="30"/>
      <c r="R89" s="30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  <c r="AF89" s="30"/>
      <c r="AG89" s="30"/>
      <c r="AH89" s="30"/>
      <c r="AI89" s="27" t="s">
        <v>26</v>
      </c>
      <c r="AJ89" s="30"/>
      <c r="AK89" s="30"/>
      <c r="AL89" s="30"/>
      <c r="AM89" s="244" t="str">
        <f>IF(E17="","",E17)</f>
        <v xml:space="preserve"> </v>
      </c>
      <c r="AN89" s="245"/>
      <c r="AO89" s="245"/>
      <c r="AP89" s="245"/>
      <c r="AQ89" s="30"/>
      <c r="AR89" s="31"/>
      <c r="AS89" s="248" t="s">
        <v>51</v>
      </c>
      <c r="AT89" s="249"/>
      <c r="AU89" s="57"/>
      <c r="AV89" s="57"/>
      <c r="AW89" s="57"/>
      <c r="AX89" s="57"/>
      <c r="AY89" s="57"/>
      <c r="AZ89" s="57"/>
      <c r="BA89" s="57"/>
      <c r="BB89" s="57"/>
      <c r="BC89" s="57"/>
      <c r="BD89" s="58"/>
      <c r="BE89" s="30"/>
    </row>
    <row r="90" spans="1:91" s="2" customFormat="1" ht="15.2" customHeight="1">
      <c r="A90" s="30"/>
      <c r="B90" s="31"/>
      <c r="C90" s="27" t="s">
        <v>24</v>
      </c>
      <c r="D90" s="30"/>
      <c r="E90" s="30"/>
      <c r="F90" s="30"/>
      <c r="G90" s="30"/>
      <c r="H90" s="30"/>
      <c r="I90" s="30"/>
      <c r="J90" s="30"/>
      <c r="K90" s="30"/>
      <c r="L90" s="4" t="str">
        <f>IF(E14="","",E14)</f>
        <v xml:space="preserve">SOAR sk, a.s., Žilina </v>
      </c>
      <c r="M90" s="30"/>
      <c r="N90" s="30"/>
      <c r="O90" s="30"/>
      <c r="P90" s="30"/>
      <c r="Q90" s="30"/>
      <c r="R90" s="30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  <c r="AF90" s="30"/>
      <c r="AG90" s="30"/>
      <c r="AH90" s="30"/>
      <c r="AI90" s="27" t="s">
        <v>29</v>
      </c>
      <c r="AJ90" s="30"/>
      <c r="AK90" s="30"/>
      <c r="AL90" s="30"/>
      <c r="AM90" s="244" t="str">
        <f>IF(E20="","",E20)</f>
        <v xml:space="preserve"> </v>
      </c>
      <c r="AN90" s="245"/>
      <c r="AO90" s="245"/>
      <c r="AP90" s="245"/>
      <c r="AQ90" s="30"/>
      <c r="AR90" s="31"/>
      <c r="AS90" s="250"/>
      <c r="AT90" s="251"/>
      <c r="AU90" s="59"/>
      <c r="AV90" s="59"/>
      <c r="AW90" s="59"/>
      <c r="AX90" s="59"/>
      <c r="AY90" s="59"/>
      <c r="AZ90" s="59"/>
      <c r="BA90" s="59"/>
      <c r="BB90" s="59"/>
      <c r="BC90" s="59"/>
      <c r="BD90" s="60"/>
      <c r="BE90" s="30"/>
    </row>
    <row r="91" spans="1:91" s="2" customFormat="1" ht="10.9" customHeight="1">
      <c r="A91" s="30"/>
      <c r="B91" s="31"/>
      <c r="C91" s="30"/>
      <c r="D91" s="30"/>
      <c r="E91" s="30"/>
      <c r="F91" s="30"/>
      <c r="G91" s="30"/>
      <c r="H91" s="30"/>
      <c r="I91" s="30"/>
      <c r="J91" s="30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  <c r="AF91" s="30"/>
      <c r="AG91" s="30"/>
      <c r="AH91" s="30"/>
      <c r="AI91" s="30"/>
      <c r="AJ91" s="30"/>
      <c r="AK91" s="30"/>
      <c r="AL91" s="30"/>
      <c r="AM91" s="30"/>
      <c r="AN91" s="30"/>
      <c r="AO91" s="30"/>
      <c r="AP91" s="30"/>
      <c r="AQ91" s="30"/>
      <c r="AR91" s="31"/>
      <c r="AS91" s="250"/>
      <c r="AT91" s="251"/>
      <c r="AU91" s="59"/>
      <c r="AV91" s="59"/>
      <c r="AW91" s="59"/>
      <c r="AX91" s="59"/>
      <c r="AY91" s="59"/>
      <c r="AZ91" s="59"/>
      <c r="BA91" s="59"/>
      <c r="BB91" s="59"/>
      <c r="BC91" s="59"/>
      <c r="BD91" s="60"/>
      <c r="BE91" s="30"/>
    </row>
    <row r="92" spans="1:91" s="2" customFormat="1" ht="29.25" customHeight="1">
      <c r="A92" s="30"/>
      <c r="B92" s="31"/>
      <c r="C92" s="212" t="s">
        <v>52</v>
      </c>
      <c r="D92" s="213"/>
      <c r="E92" s="213"/>
      <c r="F92" s="213"/>
      <c r="G92" s="213"/>
      <c r="H92" s="61"/>
      <c r="I92" s="216" t="s">
        <v>53</v>
      </c>
      <c r="J92" s="213"/>
      <c r="K92" s="213"/>
      <c r="L92" s="213"/>
      <c r="M92" s="213"/>
      <c r="N92" s="213"/>
      <c r="O92" s="213"/>
      <c r="P92" s="213"/>
      <c r="Q92" s="213"/>
      <c r="R92" s="213"/>
      <c r="S92" s="213"/>
      <c r="T92" s="213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43" t="s">
        <v>54</v>
      </c>
      <c r="AH92" s="213"/>
      <c r="AI92" s="213"/>
      <c r="AJ92" s="213"/>
      <c r="AK92" s="213"/>
      <c r="AL92" s="213"/>
      <c r="AM92" s="213"/>
      <c r="AN92" s="216" t="s">
        <v>55</v>
      </c>
      <c r="AO92" s="213"/>
      <c r="AP92" s="247"/>
      <c r="AQ92" s="62" t="s">
        <v>56</v>
      </c>
      <c r="AR92" s="31"/>
      <c r="AS92" s="63" t="s">
        <v>57</v>
      </c>
      <c r="AT92" s="64" t="s">
        <v>58</v>
      </c>
      <c r="AU92" s="64" t="s">
        <v>59</v>
      </c>
      <c r="AV92" s="64" t="s">
        <v>60</v>
      </c>
      <c r="AW92" s="64" t="s">
        <v>61</v>
      </c>
      <c r="AX92" s="64" t="s">
        <v>62</v>
      </c>
      <c r="AY92" s="64" t="s">
        <v>63</v>
      </c>
      <c r="AZ92" s="64" t="s">
        <v>64</v>
      </c>
      <c r="BA92" s="64" t="s">
        <v>65</v>
      </c>
      <c r="BB92" s="64" t="s">
        <v>66</v>
      </c>
      <c r="BC92" s="64" t="s">
        <v>67</v>
      </c>
      <c r="BD92" s="65" t="s">
        <v>68</v>
      </c>
      <c r="BE92" s="30"/>
    </row>
    <row r="93" spans="1:91" s="2" customFormat="1" ht="10.9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  <c r="AF93" s="30"/>
      <c r="AG93" s="30"/>
      <c r="AH93" s="30"/>
      <c r="AI93" s="30"/>
      <c r="AJ93" s="30"/>
      <c r="AK93" s="30"/>
      <c r="AL93" s="30"/>
      <c r="AM93" s="30"/>
      <c r="AN93" s="30"/>
      <c r="AO93" s="30"/>
      <c r="AP93" s="30"/>
      <c r="AQ93" s="30"/>
      <c r="AR93" s="31"/>
      <c r="AS93" s="66"/>
      <c r="AT93" s="67"/>
      <c r="AU93" s="67"/>
      <c r="AV93" s="67"/>
      <c r="AW93" s="67"/>
      <c r="AX93" s="67"/>
      <c r="AY93" s="67"/>
      <c r="AZ93" s="67"/>
      <c r="BA93" s="67"/>
      <c r="BB93" s="67"/>
      <c r="BC93" s="67"/>
      <c r="BD93" s="68"/>
      <c r="BE93" s="30"/>
    </row>
    <row r="94" spans="1:91" s="6" customFormat="1" ht="32.450000000000003" customHeight="1">
      <c r="B94" s="69"/>
      <c r="C94" s="70" t="s">
        <v>69</v>
      </c>
      <c r="D94" s="71"/>
      <c r="E94" s="71"/>
      <c r="F94" s="71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1"/>
      <c r="W94" s="71"/>
      <c r="X94" s="71"/>
      <c r="Y94" s="71"/>
      <c r="Z94" s="71"/>
      <c r="AA94" s="71"/>
      <c r="AB94" s="71"/>
      <c r="AC94" s="71"/>
      <c r="AD94" s="71"/>
      <c r="AE94" s="71"/>
      <c r="AF94" s="71"/>
      <c r="AG94" s="219">
        <f>ROUND(AG95+SUM(AG96:AG99)+AG102+AG103+AG106,2)</f>
        <v>684436.94</v>
      </c>
      <c r="AH94" s="219"/>
      <c r="AI94" s="219"/>
      <c r="AJ94" s="219"/>
      <c r="AK94" s="219"/>
      <c r="AL94" s="219"/>
      <c r="AM94" s="219"/>
      <c r="AN94" s="252">
        <f t="shared" ref="AN94:AN108" si="0">SUM(AG94,AT94)</f>
        <v>821324.33</v>
      </c>
      <c r="AO94" s="252"/>
      <c r="AP94" s="252"/>
      <c r="AQ94" s="73" t="s">
        <v>1</v>
      </c>
      <c r="AR94" s="69"/>
      <c r="AS94" s="74">
        <f>ROUND(AS95+SUM(AS96:AS99)+AS102+AS103+AS106,2)</f>
        <v>0</v>
      </c>
      <c r="AT94" s="75">
        <f t="shared" ref="AT94:AT108" si="1">ROUND(SUM(AV94:AW94),2)</f>
        <v>136887.39000000001</v>
      </c>
      <c r="AU94" s="76">
        <f>ROUND(AU95+SUM(AU96:AU99)+AU102+AU103+AU106,5)</f>
        <v>8352.96191</v>
      </c>
      <c r="AV94" s="75">
        <f>ROUND(AZ94*L29,2)</f>
        <v>0</v>
      </c>
      <c r="AW94" s="75">
        <f>ROUND(BA94*L30,2)</f>
        <v>136887.39000000001</v>
      </c>
      <c r="AX94" s="75">
        <f>ROUND(BB94*L29,2)</f>
        <v>0</v>
      </c>
      <c r="AY94" s="75">
        <f>ROUND(BC94*L30,2)</f>
        <v>0</v>
      </c>
      <c r="AZ94" s="75">
        <f>ROUND(AZ95+SUM(AZ96:AZ99)+AZ102+AZ103+AZ106,2)</f>
        <v>0</v>
      </c>
      <c r="BA94" s="75">
        <f>ROUND(BA95+SUM(BA96:BA99)+BA102+BA103+BA106,2)</f>
        <v>684436.94</v>
      </c>
      <c r="BB94" s="75">
        <f>ROUND(BB95+SUM(BB96:BB99)+BB102+BB103+BB106,2)</f>
        <v>0</v>
      </c>
      <c r="BC94" s="75">
        <f>ROUND(BC95+SUM(BC96:BC99)+BC102+BC103+BC106,2)</f>
        <v>0</v>
      </c>
      <c r="BD94" s="77">
        <f>ROUND(BD95+SUM(BD96:BD99)+BD102+BD103+BD106,2)</f>
        <v>0</v>
      </c>
      <c r="BS94" s="78" t="s">
        <v>70</v>
      </c>
      <c r="BT94" s="78" t="s">
        <v>71</v>
      </c>
      <c r="BU94" s="79" t="s">
        <v>72</v>
      </c>
      <c r="BV94" s="78" t="s">
        <v>73</v>
      </c>
      <c r="BW94" s="78" t="s">
        <v>4</v>
      </c>
      <c r="BX94" s="78" t="s">
        <v>74</v>
      </c>
      <c r="CL94" s="78" t="s">
        <v>1</v>
      </c>
    </row>
    <row r="95" spans="1:91" s="7" customFormat="1" ht="24.75" customHeight="1">
      <c r="A95" s="80" t="s">
        <v>75</v>
      </c>
      <c r="B95" s="81"/>
      <c r="C95" s="82"/>
      <c r="D95" s="214" t="s">
        <v>76</v>
      </c>
      <c r="E95" s="214"/>
      <c r="F95" s="214"/>
      <c r="G95" s="214"/>
      <c r="H95" s="214"/>
      <c r="I95" s="83"/>
      <c r="J95" s="214" t="s">
        <v>77</v>
      </c>
      <c r="K95" s="214"/>
      <c r="L95" s="214"/>
      <c r="M95" s="214"/>
      <c r="N95" s="214"/>
      <c r="O95" s="214"/>
      <c r="P95" s="214"/>
      <c r="Q95" s="214"/>
      <c r="R95" s="214"/>
      <c r="S95" s="214"/>
      <c r="T95" s="214"/>
      <c r="U95" s="214"/>
      <c r="V95" s="214"/>
      <c r="W95" s="214"/>
      <c r="X95" s="214"/>
      <c r="Y95" s="214"/>
      <c r="Z95" s="214"/>
      <c r="AA95" s="214"/>
      <c r="AB95" s="214"/>
      <c r="AC95" s="214"/>
      <c r="AD95" s="214"/>
      <c r="AE95" s="214"/>
      <c r="AF95" s="214"/>
      <c r="AG95" s="242">
        <f>'02 - Pavilón A,B,C,D,E,F ...'!J30</f>
        <v>144898.1</v>
      </c>
      <c r="AH95" s="241"/>
      <c r="AI95" s="241"/>
      <c r="AJ95" s="241"/>
      <c r="AK95" s="241"/>
      <c r="AL95" s="241"/>
      <c r="AM95" s="241"/>
      <c r="AN95" s="242">
        <f t="shared" si="0"/>
        <v>173877.72</v>
      </c>
      <c r="AO95" s="241"/>
      <c r="AP95" s="241"/>
      <c r="AQ95" s="84" t="s">
        <v>78</v>
      </c>
      <c r="AR95" s="81"/>
      <c r="AS95" s="85">
        <v>0</v>
      </c>
      <c r="AT95" s="86">
        <f t="shared" si="1"/>
        <v>28979.62</v>
      </c>
      <c r="AU95" s="87">
        <f>'02 - Pavilón A,B,C,D,E,F ...'!P128</f>
        <v>2841.2167973839996</v>
      </c>
      <c r="AV95" s="86">
        <f>'02 - Pavilón A,B,C,D,E,F ...'!J33</f>
        <v>0</v>
      </c>
      <c r="AW95" s="86">
        <f>'02 - Pavilón A,B,C,D,E,F ...'!J34</f>
        <v>28979.62</v>
      </c>
      <c r="AX95" s="86">
        <f>'02 - Pavilón A,B,C,D,E,F ...'!J35</f>
        <v>0</v>
      </c>
      <c r="AY95" s="86">
        <f>'02 - Pavilón A,B,C,D,E,F ...'!J36</f>
        <v>0</v>
      </c>
      <c r="AZ95" s="86">
        <f>'02 - Pavilón A,B,C,D,E,F ...'!F33</f>
        <v>0</v>
      </c>
      <c r="BA95" s="86">
        <f>'02 - Pavilón A,B,C,D,E,F ...'!F34</f>
        <v>144898.1</v>
      </c>
      <c r="BB95" s="86">
        <f>'02 - Pavilón A,B,C,D,E,F ...'!F35</f>
        <v>0</v>
      </c>
      <c r="BC95" s="86">
        <f>'02 - Pavilón A,B,C,D,E,F ...'!F36</f>
        <v>0</v>
      </c>
      <c r="BD95" s="88">
        <f>'02 - Pavilón A,B,C,D,E,F ...'!F37</f>
        <v>0</v>
      </c>
      <c r="BT95" s="89" t="s">
        <v>79</v>
      </c>
      <c r="BV95" s="89" t="s">
        <v>73</v>
      </c>
      <c r="BW95" s="89" t="s">
        <v>80</v>
      </c>
      <c r="BX95" s="89" t="s">
        <v>4</v>
      </c>
      <c r="CL95" s="89" t="s">
        <v>1</v>
      </c>
      <c r="CM95" s="89" t="s">
        <v>71</v>
      </c>
    </row>
    <row r="96" spans="1:91" s="7" customFormat="1" ht="24.75" customHeight="1">
      <c r="A96" s="80" t="s">
        <v>75</v>
      </c>
      <c r="B96" s="81"/>
      <c r="C96" s="82"/>
      <c r="D96" s="214" t="s">
        <v>81</v>
      </c>
      <c r="E96" s="214"/>
      <c r="F96" s="214"/>
      <c r="G96" s="214"/>
      <c r="H96" s="214"/>
      <c r="I96" s="83"/>
      <c r="J96" s="214" t="s">
        <v>82</v>
      </c>
      <c r="K96" s="214"/>
      <c r="L96" s="214"/>
      <c r="M96" s="214"/>
      <c r="N96" s="214"/>
      <c r="O96" s="214"/>
      <c r="P96" s="214"/>
      <c r="Q96" s="214"/>
      <c r="R96" s="214"/>
      <c r="S96" s="214"/>
      <c r="T96" s="214"/>
      <c r="U96" s="214"/>
      <c r="V96" s="214"/>
      <c r="W96" s="214"/>
      <c r="X96" s="214"/>
      <c r="Y96" s="214"/>
      <c r="Z96" s="214"/>
      <c r="AA96" s="214"/>
      <c r="AB96" s="214"/>
      <c r="AC96" s="214"/>
      <c r="AD96" s="214"/>
      <c r="AE96" s="214"/>
      <c r="AF96" s="214"/>
      <c r="AG96" s="242">
        <f>'03 - Pavilón A,B,C,D,E,F ...'!J30</f>
        <v>240989.53</v>
      </c>
      <c r="AH96" s="241"/>
      <c r="AI96" s="241"/>
      <c r="AJ96" s="241"/>
      <c r="AK96" s="241"/>
      <c r="AL96" s="241"/>
      <c r="AM96" s="241"/>
      <c r="AN96" s="242">
        <f t="shared" si="0"/>
        <v>289187.44</v>
      </c>
      <c r="AO96" s="241"/>
      <c r="AP96" s="241"/>
      <c r="AQ96" s="84" t="s">
        <v>78</v>
      </c>
      <c r="AR96" s="81"/>
      <c r="AS96" s="85">
        <v>0</v>
      </c>
      <c r="AT96" s="86">
        <f t="shared" si="1"/>
        <v>48197.91</v>
      </c>
      <c r="AU96" s="87">
        <f>'03 - Pavilón A,B,C,D,E,F ...'!P134</f>
        <v>4243.4878799300004</v>
      </c>
      <c r="AV96" s="86">
        <f>'03 - Pavilón A,B,C,D,E,F ...'!J33</f>
        <v>0</v>
      </c>
      <c r="AW96" s="86">
        <f>'03 - Pavilón A,B,C,D,E,F ...'!J34</f>
        <v>48197.91</v>
      </c>
      <c r="AX96" s="86">
        <f>'03 - Pavilón A,B,C,D,E,F ...'!J35</f>
        <v>0</v>
      </c>
      <c r="AY96" s="86">
        <f>'03 - Pavilón A,B,C,D,E,F ...'!J36</f>
        <v>0</v>
      </c>
      <c r="AZ96" s="86">
        <f>'03 - Pavilón A,B,C,D,E,F ...'!F33</f>
        <v>0</v>
      </c>
      <c r="BA96" s="86">
        <f>'03 - Pavilón A,B,C,D,E,F ...'!F34</f>
        <v>240989.53</v>
      </c>
      <c r="BB96" s="86">
        <f>'03 - Pavilón A,B,C,D,E,F ...'!F35</f>
        <v>0</v>
      </c>
      <c r="BC96" s="86">
        <f>'03 - Pavilón A,B,C,D,E,F ...'!F36</f>
        <v>0</v>
      </c>
      <c r="BD96" s="88">
        <f>'03 - Pavilón A,B,C,D,E,F ...'!F37</f>
        <v>0</v>
      </c>
      <c r="BT96" s="89" t="s">
        <v>79</v>
      </c>
      <c r="BV96" s="89" t="s">
        <v>73</v>
      </c>
      <c r="BW96" s="89" t="s">
        <v>83</v>
      </c>
      <c r="BX96" s="89" t="s">
        <v>4</v>
      </c>
      <c r="CL96" s="89" t="s">
        <v>1</v>
      </c>
      <c r="CM96" s="89" t="s">
        <v>71</v>
      </c>
    </row>
    <row r="97" spans="1:91" s="7" customFormat="1" ht="24.75" customHeight="1">
      <c r="A97" s="80" t="s">
        <v>75</v>
      </c>
      <c r="B97" s="81"/>
      <c r="C97" s="82"/>
      <c r="D97" s="214" t="s">
        <v>84</v>
      </c>
      <c r="E97" s="214"/>
      <c r="F97" s="214"/>
      <c r="G97" s="214"/>
      <c r="H97" s="214"/>
      <c r="I97" s="83"/>
      <c r="J97" s="214" t="s">
        <v>85</v>
      </c>
      <c r="K97" s="214"/>
      <c r="L97" s="214"/>
      <c r="M97" s="214"/>
      <c r="N97" s="214"/>
      <c r="O97" s="214"/>
      <c r="P97" s="214"/>
      <c r="Q97" s="214"/>
      <c r="R97" s="214"/>
      <c r="S97" s="214"/>
      <c r="T97" s="214"/>
      <c r="U97" s="214"/>
      <c r="V97" s="214"/>
      <c r="W97" s="214"/>
      <c r="X97" s="214"/>
      <c r="Y97" s="214"/>
      <c r="Z97" s="214"/>
      <c r="AA97" s="214"/>
      <c r="AB97" s="214"/>
      <c r="AC97" s="214"/>
      <c r="AD97" s="214"/>
      <c r="AE97" s="214"/>
      <c r="AF97" s="214"/>
      <c r="AG97" s="242">
        <f>'04 - Pavilón A,B,C,D,E,F ...'!J30</f>
        <v>16945.490000000002</v>
      </c>
      <c r="AH97" s="241"/>
      <c r="AI97" s="241"/>
      <c r="AJ97" s="241"/>
      <c r="AK97" s="241"/>
      <c r="AL97" s="241"/>
      <c r="AM97" s="241"/>
      <c r="AN97" s="242">
        <f t="shared" si="0"/>
        <v>20334.59</v>
      </c>
      <c r="AO97" s="241"/>
      <c r="AP97" s="241"/>
      <c r="AQ97" s="84" t="s">
        <v>78</v>
      </c>
      <c r="AR97" s="81"/>
      <c r="AS97" s="85">
        <v>0</v>
      </c>
      <c r="AT97" s="86">
        <f t="shared" si="1"/>
        <v>3389.1</v>
      </c>
      <c r="AU97" s="87">
        <f>'04 - Pavilón A,B,C,D,E,F ...'!P133</f>
        <v>535.29875387000004</v>
      </c>
      <c r="AV97" s="86">
        <f>'04 - Pavilón A,B,C,D,E,F ...'!J33</f>
        <v>0</v>
      </c>
      <c r="AW97" s="86">
        <f>'04 - Pavilón A,B,C,D,E,F ...'!J34</f>
        <v>3389.1</v>
      </c>
      <c r="AX97" s="86">
        <f>'04 - Pavilón A,B,C,D,E,F ...'!J35</f>
        <v>0</v>
      </c>
      <c r="AY97" s="86">
        <f>'04 - Pavilón A,B,C,D,E,F ...'!J36</f>
        <v>0</v>
      </c>
      <c r="AZ97" s="86">
        <f>'04 - Pavilón A,B,C,D,E,F ...'!F33</f>
        <v>0</v>
      </c>
      <c r="BA97" s="86">
        <f>'04 - Pavilón A,B,C,D,E,F ...'!F34</f>
        <v>16945.490000000002</v>
      </c>
      <c r="BB97" s="86">
        <f>'04 - Pavilón A,B,C,D,E,F ...'!F35</f>
        <v>0</v>
      </c>
      <c r="BC97" s="86">
        <f>'04 - Pavilón A,B,C,D,E,F ...'!F36</f>
        <v>0</v>
      </c>
      <c r="BD97" s="88">
        <f>'04 - Pavilón A,B,C,D,E,F ...'!F37</f>
        <v>0</v>
      </c>
      <c r="BT97" s="89" t="s">
        <v>79</v>
      </c>
      <c r="BV97" s="89" t="s">
        <v>73</v>
      </c>
      <c r="BW97" s="89" t="s">
        <v>86</v>
      </c>
      <c r="BX97" s="89" t="s">
        <v>4</v>
      </c>
      <c r="CL97" s="89" t="s">
        <v>1</v>
      </c>
      <c r="CM97" s="89" t="s">
        <v>71</v>
      </c>
    </row>
    <row r="98" spans="1:91" s="7" customFormat="1" ht="24.75" customHeight="1">
      <c r="A98" s="80" t="s">
        <v>75</v>
      </c>
      <c r="B98" s="81"/>
      <c r="C98" s="82"/>
      <c r="D98" s="214" t="s">
        <v>87</v>
      </c>
      <c r="E98" s="214"/>
      <c r="F98" s="214"/>
      <c r="G98" s="214"/>
      <c r="H98" s="214"/>
      <c r="I98" s="83"/>
      <c r="J98" s="214" t="s">
        <v>88</v>
      </c>
      <c r="K98" s="214"/>
      <c r="L98" s="214"/>
      <c r="M98" s="214"/>
      <c r="N98" s="214"/>
      <c r="O98" s="214"/>
      <c r="P98" s="214"/>
      <c r="Q98" s="214"/>
      <c r="R98" s="214"/>
      <c r="S98" s="214"/>
      <c r="T98" s="214"/>
      <c r="U98" s="214"/>
      <c r="V98" s="214"/>
      <c r="W98" s="214"/>
      <c r="X98" s="214"/>
      <c r="Y98" s="214"/>
      <c r="Z98" s="214"/>
      <c r="AA98" s="214"/>
      <c r="AB98" s="214"/>
      <c r="AC98" s="214"/>
      <c r="AD98" s="214"/>
      <c r="AE98" s="214"/>
      <c r="AF98" s="214"/>
      <c r="AG98" s="242">
        <f>'05 - Pavilón A,B,C,D,E,F ...'!J30</f>
        <v>30996.7</v>
      </c>
      <c r="AH98" s="241"/>
      <c r="AI98" s="241"/>
      <c r="AJ98" s="241"/>
      <c r="AK98" s="241"/>
      <c r="AL98" s="241"/>
      <c r="AM98" s="241"/>
      <c r="AN98" s="242">
        <f t="shared" si="0"/>
        <v>37196.04</v>
      </c>
      <c r="AO98" s="241"/>
      <c r="AP98" s="241"/>
      <c r="AQ98" s="84" t="s">
        <v>78</v>
      </c>
      <c r="AR98" s="81"/>
      <c r="AS98" s="85">
        <v>0</v>
      </c>
      <c r="AT98" s="86">
        <f t="shared" si="1"/>
        <v>6199.34</v>
      </c>
      <c r="AU98" s="87">
        <f>'05 - Pavilón A,B,C,D,E,F ...'!P127</f>
        <v>404.41529128000002</v>
      </c>
      <c r="AV98" s="86">
        <f>'05 - Pavilón A,B,C,D,E,F ...'!J33</f>
        <v>0</v>
      </c>
      <c r="AW98" s="86">
        <f>'05 - Pavilón A,B,C,D,E,F ...'!J34</f>
        <v>6199.34</v>
      </c>
      <c r="AX98" s="86">
        <f>'05 - Pavilón A,B,C,D,E,F ...'!J35</f>
        <v>0</v>
      </c>
      <c r="AY98" s="86">
        <f>'05 - Pavilón A,B,C,D,E,F ...'!J36</f>
        <v>0</v>
      </c>
      <c r="AZ98" s="86">
        <f>'05 - Pavilón A,B,C,D,E,F ...'!F33</f>
        <v>0</v>
      </c>
      <c r="BA98" s="86">
        <f>'05 - Pavilón A,B,C,D,E,F ...'!F34</f>
        <v>30996.7</v>
      </c>
      <c r="BB98" s="86">
        <f>'05 - Pavilón A,B,C,D,E,F ...'!F35</f>
        <v>0</v>
      </c>
      <c r="BC98" s="86">
        <f>'05 - Pavilón A,B,C,D,E,F ...'!F36</f>
        <v>0</v>
      </c>
      <c r="BD98" s="88">
        <f>'05 - Pavilón A,B,C,D,E,F ...'!F37</f>
        <v>0</v>
      </c>
      <c r="BT98" s="89" t="s">
        <v>79</v>
      </c>
      <c r="BV98" s="89" t="s">
        <v>73</v>
      </c>
      <c r="BW98" s="89" t="s">
        <v>89</v>
      </c>
      <c r="BX98" s="89" t="s">
        <v>4</v>
      </c>
      <c r="CL98" s="89" t="s">
        <v>1</v>
      </c>
      <c r="CM98" s="89" t="s">
        <v>71</v>
      </c>
    </row>
    <row r="99" spans="1:91" s="7" customFormat="1" ht="16.5" customHeight="1">
      <c r="B99" s="81"/>
      <c r="C99" s="82"/>
      <c r="D99" s="214" t="s">
        <v>90</v>
      </c>
      <c r="E99" s="214"/>
      <c r="F99" s="214"/>
      <c r="G99" s="214"/>
      <c r="H99" s="214"/>
      <c r="I99" s="83"/>
      <c r="J99" s="214" t="s">
        <v>91</v>
      </c>
      <c r="K99" s="214"/>
      <c r="L99" s="214"/>
      <c r="M99" s="214"/>
      <c r="N99" s="214"/>
      <c r="O99" s="214"/>
      <c r="P99" s="214"/>
      <c r="Q99" s="214"/>
      <c r="R99" s="214"/>
      <c r="S99" s="214"/>
      <c r="T99" s="214"/>
      <c r="U99" s="214"/>
      <c r="V99" s="214"/>
      <c r="W99" s="214"/>
      <c r="X99" s="214"/>
      <c r="Y99" s="214"/>
      <c r="Z99" s="214"/>
      <c r="AA99" s="214"/>
      <c r="AB99" s="214"/>
      <c r="AC99" s="214"/>
      <c r="AD99" s="214"/>
      <c r="AE99" s="214"/>
      <c r="AF99" s="214"/>
      <c r="AG99" s="240">
        <f>ROUND(SUM(AG100:AG101),2)</f>
        <v>90916.36</v>
      </c>
      <c r="AH99" s="241"/>
      <c r="AI99" s="241"/>
      <c r="AJ99" s="241"/>
      <c r="AK99" s="241"/>
      <c r="AL99" s="241"/>
      <c r="AM99" s="241"/>
      <c r="AN99" s="242">
        <f t="shared" si="0"/>
        <v>109099.63</v>
      </c>
      <c r="AO99" s="241"/>
      <c r="AP99" s="241"/>
      <c r="AQ99" s="84" t="s">
        <v>78</v>
      </c>
      <c r="AR99" s="81"/>
      <c r="AS99" s="85">
        <f>ROUND(SUM(AS100:AS101),2)</f>
        <v>0</v>
      </c>
      <c r="AT99" s="86">
        <f t="shared" si="1"/>
        <v>18183.27</v>
      </c>
      <c r="AU99" s="87">
        <f>ROUND(SUM(AU100:AU101),5)</f>
        <v>114.97915</v>
      </c>
      <c r="AV99" s="86">
        <f>ROUND(AZ99*L29,2)</f>
        <v>0</v>
      </c>
      <c r="AW99" s="86">
        <f>ROUND(BA99*L30,2)</f>
        <v>18183.27</v>
      </c>
      <c r="AX99" s="86">
        <f>ROUND(BB99*L29,2)</f>
        <v>0</v>
      </c>
      <c r="AY99" s="86">
        <f>ROUND(BC99*L30,2)</f>
        <v>0</v>
      </c>
      <c r="AZ99" s="86">
        <f>ROUND(SUM(AZ100:AZ101),2)</f>
        <v>0</v>
      </c>
      <c r="BA99" s="86">
        <f>ROUND(SUM(BA100:BA101),2)</f>
        <v>90916.36</v>
      </c>
      <c r="BB99" s="86">
        <f>ROUND(SUM(BB100:BB101),2)</f>
        <v>0</v>
      </c>
      <c r="BC99" s="86">
        <f>ROUND(SUM(BC100:BC101),2)</f>
        <v>0</v>
      </c>
      <c r="BD99" s="88">
        <f>ROUND(SUM(BD100:BD101),2)</f>
        <v>0</v>
      </c>
      <c r="BS99" s="89" t="s">
        <v>70</v>
      </c>
      <c r="BT99" s="89" t="s">
        <v>79</v>
      </c>
      <c r="BV99" s="89" t="s">
        <v>73</v>
      </c>
      <c r="BW99" s="89" t="s">
        <v>92</v>
      </c>
      <c r="BX99" s="89" t="s">
        <v>4</v>
      </c>
      <c r="CL99" s="89" t="s">
        <v>1</v>
      </c>
      <c r="CM99" s="89" t="s">
        <v>71</v>
      </c>
    </row>
    <row r="100" spans="1:91" s="4" customFormat="1" ht="16.5" customHeight="1">
      <c r="A100" s="80" t="s">
        <v>75</v>
      </c>
      <c r="B100" s="52"/>
      <c r="C100" s="10"/>
      <c r="D100" s="10"/>
      <c r="E100" s="215" t="s">
        <v>90</v>
      </c>
      <c r="F100" s="215"/>
      <c r="G100" s="215"/>
      <c r="H100" s="215"/>
      <c r="I100" s="215"/>
      <c r="J100" s="10"/>
      <c r="K100" s="215" t="s">
        <v>91</v>
      </c>
      <c r="L100" s="215"/>
      <c r="M100" s="215"/>
      <c r="N100" s="215"/>
      <c r="O100" s="215"/>
      <c r="P100" s="215"/>
      <c r="Q100" s="215"/>
      <c r="R100" s="215"/>
      <c r="S100" s="215"/>
      <c r="T100" s="215"/>
      <c r="U100" s="215"/>
      <c r="V100" s="215"/>
      <c r="W100" s="215"/>
      <c r="X100" s="215"/>
      <c r="Y100" s="215"/>
      <c r="Z100" s="215"/>
      <c r="AA100" s="215"/>
      <c r="AB100" s="215"/>
      <c r="AC100" s="215"/>
      <c r="AD100" s="215"/>
      <c r="AE100" s="215"/>
      <c r="AF100" s="215"/>
      <c r="AG100" s="238">
        <f>'06 - Elektroinštalácie'!J30</f>
        <v>0</v>
      </c>
      <c r="AH100" s="239"/>
      <c r="AI100" s="239"/>
      <c r="AJ100" s="239"/>
      <c r="AK100" s="239"/>
      <c r="AL100" s="239"/>
      <c r="AM100" s="239"/>
      <c r="AN100" s="238">
        <f t="shared" si="0"/>
        <v>0</v>
      </c>
      <c r="AO100" s="239"/>
      <c r="AP100" s="239"/>
      <c r="AQ100" s="90" t="s">
        <v>93</v>
      </c>
      <c r="AR100" s="52"/>
      <c r="AS100" s="91">
        <v>0</v>
      </c>
      <c r="AT100" s="92">
        <f t="shared" si="1"/>
        <v>0</v>
      </c>
      <c r="AU100" s="93">
        <f>'06 - Elektroinštalácie'!P117</f>
        <v>0</v>
      </c>
      <c r="AV100" s="92">
        <f>'06 - Elektroinštalácie'!J33</f>
        <v>0</v>
      </c>
      <c r="AW100" s="92">
        <f>'06 - Elektroinštalácie'!J34</f>
        <v>0</v>
      </c>
      <c r="AX100" s="92">
        <f>'06 - Elektroinštalácie'!J35</f>
        <v>0</v>
      </c>
      <c r="AY100" s="92">
        <f>'06 - Elektroinštalácie'!J36</f>
        <v>0</v>
      </c>
      <c r="AZ100" s="92">
        <f>'06 - Elektroinštalácie'!F33</f>
        <v>0</v>
      </c>
      <c r="BA100" s="92">
        <f>'06 - Elektroinštalácie'!F34</f>
        <v>0</v>
      </c>
      <c r="BB100" s="92">
        <f>'06 - Elektroinštalácie'!F35</f>
        <v>0</v>
      </c>
      <c r="BC100" s="92">
        <f>'06 - Elektroinštalácie'!F36</f>
        <v>0</v>
      </c>
      <c r="BD100" s="94">
        <f>'06 - Elektroinštalácie'!F37</f>
        <v>0</v>
      </c>
      <c r="BT100" s="25" t="s">
        <v>94</v>
      </c>
      <c r="BU100" s="25" t="s">
        <v>95</v>
      </c>
      <c r="BV100" s="25" t="s">
        <v>73</v>
      </c>
      <c r="BW100" s="25" t="s">
        <v>92</v>
      </c>
      <c r="BX100" s="25" t="s">
        <v>4</v>
      </c>
      <c r="CL100" s="25" t="s">
        <v>1</v>
      </c>
      <c r="CM100" s="25" t="s">
        <v>71</v>
      </c>
    </row>
    <row r="101" spans="1:91" s="4" customFormat="1" ht="16.5" customHeight="1">
      <c r="A101" s="80" t="s">
        <v>75</v>
      </c>
      <c r="B101" s="52"/>
      <c r="C101" s="10"/>
      <c r="D101" s="10"/>
      <c r="E101" s="215" t="s">
        <v>96</v>
      </c>
      <c r="F101" s="215"/>
      <c r="G101" s="215"/>
      <c r="H101" s="215"/>
      <c r="I101" s="215"/>
      <c r="J101" s="10"/>
      <c r="K101" s="215" t="s">
        <v>97</v>
      </c>
      <c r="L101" s="215"/>
      <c r="M101" s="215"/>
      <c r="N101" s="215"/>
      <c r="O101" s="215"/>
      <c r="P101" s="215"/>
      <c r="Q101" s="215"/>
      <c r="R101" s="215"/>
      <c r="S101" s="215"/>
      <c r="T101" s="215"/>
      <c r="U101" s="215"/>
      <c r="V101" s="215"/>
      <c r="W101" s="215"/>
      <c r="X101" s="215"/>
      <c r="Y101" s="215"/>
      <c r="Z101" s="215"/>
      <c r="AA101" s="215"/>
      <c r="AB101" s="215"/>
      <c r="AC101" s="215"/>
      <c r="AD101" s="215"/>
      <c r="AE101" s="215"/>
      <c r="AF101" s="215"/>
      <c r="AG101" s="238">
        <f>'06.1 - Elektroinštalácie '!J32</f>
        <v>90916.36</v>
      </c>
      <c r="AH101" s="239"/>
      <c r="AI101" s="239"/>
      <c r="AJ101" s="239"/>
      <c r="AK101" s="239"/>
      <c r="AL101" s="239"/>
      <c r="AM101" s="239"/>
      <c r="AN101" s="238">
        <f t="shared" si="0"/>
        <v>109099.63</v>
      </c>
      <c r="AO101" s="239"/>
      <c r="AP101" s="239"/>
      <c r="AQ101" s="90" t="s">
        <v>93</v>
      </c>
      <c r="AR101" s="52"/>
      <c r="AS101" s="91">
        <v>0</v>
      </c>
      <c r="AT101" s="92">
        <f t="shared" si="1"/>
        <v>18183.27</v>
      </c>
      <c r="AU101" s="93">
        <f>'06.1 - Elektroinštalácie '!P127</f>
        <v>114.979146</v>
      </c>
      <c r="AV101" s="92">
        <f>'06.1 - Elektroinštalácie '!J35</f>
        <v>0</v>
      </c>
      <c r="AW101" s="92">
        <f>'06.1 - Elektroinštalácie '!J36</f>
        <v>18183.27</v>
      </c>
      <c r="AX101" s="92">
        <f>'06.1 - Elektroinštalácie '!J37</f>
        <v>0</v>
      </c>
      <c r="AY101" s="92">
        <f>'06.1 - Elektroinštalácie '!J38</f>
        <v>0</v>
      </c>
      <c r="AZ101" s="92">
        <f>'06.1 - Elektroinštalácie '!F35</f>
        <v>0</v>
      </c>
      <c r="BA101" s="92">
        <f>'06.1 - Elektroinštalácie '!F36</f>
        <v>90916.36</v>
      </c>
      <c r="BB101" s="92">
        <f>'06.1 - Elektroinštalácie '!F37</f>
        <v>0</v>
      </c>
      <c r="BC101" s="92">
        <f>'06.1 - Elektroinštalácie '!F38</f>
        <v>0</v>
      </c>
      <c r="BD101" s="94">
        <f>'06.1 - Elektroinštalácie '!F39</f>
        <v>0</v>
      </c>
      <c r="BT101" s="25" t="s">
        <v>94</v>
      </c>
      <c r="BV101" s="25" t="s">
        <v>73</v>
      </c>
      <c r="BW101" s="25" t="s">
        <v>98</v>
      </c>
      <c r="BX101" s="25" t="s">
        <v>92</v>
      </c>
      <c r="CL101" s="25" t="s">
        <v>1</v>
      </c>
    </row>
    <row r="102" spans="1:91" s="7" customFormat="1" ht="16.5" customHeight="1">
      <c r="A102" s="80" t="s">
        <v>75</v>
      </c>
      <c r="B102" s="81"/>
      <c r="C102" s="82"/>
      <c r="D102" s="214" t="s">
        <v>99</v>
      </c>
      <c r="E102" s="214"/>
      <c r="F102" s="214"/>
      <c r="G102" s="214"/>
      <c r="H102" s="214"/>
      <c r="I102" s="83"/>
      <c r="J102" s="214" t="s">
        <v>100</v>
      </c>
      <c r="K102" s="214"/>
      <c r="L102" s="214"/>
      <c r="M102" s="214"/>
      <c r="N102" s="214"/>
      <c r="O102" s="214"/>
      <c r="P102" s="214"/>
      <c r="Q102" s="214"/>
      <c r="R102" s="214"/>
      <c r="S102" s="214"/>
      <c r="T102" s="214"/>
      <c r="U102" s="214"/>
      <c r="V102" s="214"/>
      <c r="W102" s="214"/>
      <c r="X102" s="214"/>
      <c r="Y102" s="214"/>
      <c r="Z102" s="214"/>
      <c r="AA102" s="214"/>
      <c r="AB102" s="214"/>
      <c r="AC102" s="214"/>
      <c r="AD102" s="214"/>
      <c r="AE102" s="214"/>
      <c r="AF102" s="214"/>
      <c r="AG102" s="242">
        <f>'07 - Technológia kuchyne'!J30</f>
        <v>6528.29</v>
      </c>
      <c r="AH102" s="241"/>
      <c r="AI102" s="241"/>
      <c r="AJ102" s="241"/>
      <c r="AK102" s="241"/>
      <c r="AL102" s="241"/>
      <c r="AM102" s="241"/>
      <c r="AN102" s="242">
        <f t="shared" si="0"/>
        <v>7833.95</v>
      </c>
      <c r="AO102" s="241"/>
      <c r="AP102" s="241"/>
      <c r="AQ102" s="84" t="s">
        <v>78</v>
      </c>
      <c r="AR102" s="81"/>
      <c r="AS102" s="85">
        <v>0</v>
      </c>
      <c r="AT102" s="86">
        <f t="shared" si="1"/>
        <v>1305.6600000000001</v>
      </c>
      <c r="AU102" s="87">
        <f>'07 - Technológia kuchyne'!P117</f>
        <v>0</v>
      </c>
      <c r="AV102" s="86">
        <f>'07 - Technológia kuchyne'!J33</f>
        <v>0</v>
      </c>
      <c r="AW102" s="86">
        <f>'07 - Technológia kuchyne'!J34</f>
        <v>1305.6600000000001</v>
      </c>
      <c r="AX102" s="86">
        <f>'07 - Technológia kuchyne'!J35</f>
        <v>0</v>
      </c>
      <c r="AY102" s="86">
        <f>'07 - Technológia kuchyne'!J36</f>
        <v>0</v>
      </c>
      <c r="AZ102" s="86">
        <f>'07 - Technológia kuchyne'!F33</f>
        <v>0</v>
      </c>
      <c r="BA102" s="86">
        <f>'07 - Technológia kuchyne'!F34</f>
        <v>6528.29</v>
      </c>
      <c r="BB102" s="86">
        <f>'07 - Technológia kuchyne'!F35</f>
        <v>0</v>
      </c>
      <c r="BC102" s="86">
        <f>'07 - Technológia kuchyne'!F36</f>
        <v>0</v>
      </c>
      <c r="BD102" s="88">
        <f>'07 - Technológia kuchyne'!F37</f>
        <v>0</v>
      </c>
      <c r="BT102" s="89" t="s">
        <v>79</v>
      </c>
      <c r="BV102" s="89" t="s">
        <v>73</v>
      </c>
      <c r="BW102" s="89" t="s">
        <v>101</v>
      </c>
      <c r="BX102" s="89" t="s">
        <v>4</v>
      </c>
      <c r="CL102" s="89" t="s">
        <v>1</v>
      </c>
      <c r="CM102" s="89" t="s">
        <v>71</v>
      </c>
    </row>
    <row r="103" spans="1:91" s="7" customFormat="1" ht="16.5" customHeight="1">
      <c r="B103" s="81"/>
      <c r="C103" s="82"/>
      <c r="D103" s="214" t="s">
        <v>102</v>
      </c>
      <c r="E103" s="214"/>
      <c r="F103" s="214"/>
      <c r="G103" s="214"/>
      <c r="H103" s="214"/>
      <c r="I103" s="83"/>
      <c r="J103" s="214" t="s">
        <v>103</v>
      </c>
      <c r="K103" s="214"/>
      <c r="L103" s="214"/>
      <c r="M103" s="214"/>
      <c r="N103" s="214"/>
      <c r="O103" s="214"/>
      <c r="P103" s="214"/>
      <c r="Q103" s="214"/>
      <c r="R103" s="214"/>
      <c r="S103" s="214"/>
      <c r="T103" s="214"/>
      <c r="U103" s="214"/>
      <c r="V103" s="214"/>
      <c r="W103" s="214"/>
      <c r="X103" s="214"/>
      <c r="Y103" s="214"/>
      <c r="Z103" s="214"/>
      <c r="AA103" s="214"/>
      <c r="AB103" s="214"/>
      <c r="AC103" s="214"/>
      <c r="AD103" s="214"/>
      <c r="AE103" s="214"/>
      <c r="AF103" s="214"/>
      <c r="AG103" s="240">
        <f>ROUND(SUM(AG104:AG105),2)</f>
        <v>40059.94</v>
      </c>
      <c r="AH103" s="241"/>
      <c r="AI103" s="241"/>
      <c r="AJ103" s="241"/>
      <c r="AK103" s="241"/>
      <c r="AL103" s="241"/>
      <c r="AM103" s="241"/>
      <c r="AN103" s="242">
        <f t="shared" si="0"/>
        <v>48071.93</v>
      </c>
      <c r="AO103" s="241"/>
      <c r="AP103" s="241"/>
      <c r="AQ103" s="84" t="s">
        <v>78</v>
      </c>
      <c r="AR103" s="81"/>
      <c r="AS103" s="85">
        <f>ROUND(SUM(AS104:AS105),2)</f>
        <v>0</v>
      </c>
      <c r="AT103" s="86">
        <f t="shared" si="1"/>
        <v>8011.99</v>
      </c>
      <c r="AU103" s="87">
        <f>ROUND(SUM(AU104:AU105),5)</f>
        <v>213.56404000000001</v>
      </c>
      <c r="AV103" s="86">
        <f>ROUND(AZ103*L29,2)</f>
        <v>0</v>
      </c>
      <c r="AW103" s="86">
        <f>ROUND(BA103*L30,2)</f>
        <v>8011.99</v>
      </c>
      <c r="AX103" s="86">
        <f>ROUND(BB103*L29,2)</f>
        <v>0</v>
      </c>
      <c r="AY103" s="86">
        <f>ROUND(BC103*L30,2)</f>
        <v>0</v>
      </c>
      <c r="AZ103" s="86">
        <f>ROUND(SUM(AZ104:AZ105),2)</f>
        <v>0</v>
      </c>
      <c r="BA103" s="86">
        <f>ROUND(SUM(BA104:BA105),2)</f>
        <v>40059.94</v>
      </c>
      <c r="BB103" s="86">
        <f>ROUND(SUM(BB104:BB105),2)</f>
        <v>0</v>
      </c>
      <c r="BC103" s="86">
        <f>ROUND(SUM(BC104:BC105),2)</f>
        <v>0</v>
      </c>
      <c r="BD103" s="88">
        <f>ROUND(SUM(BD104:BD105),2)</f>
        <v>0</v>
      </c>
      <c r="BS103" s="89" t="s">
        <v>70</v>
      </c>
      <c r="BT103" s="89" t="s">
        <v>79</v>
      </c>
      <c r="BV103" s="89" t="s">
        <v>73</v>
      </c>
      <c r="BW103" s="89" t="s">
        <v>104</v>
      </c>
      <c r="BX103" s="89" t="s">
        <v>4</v>
      </c>
      <c r="CL103" s="89" t="s">
        <v>1</v>
      </c>
      <c r="CM103" s="89" t="s">
        <v>71</v>
      </c>
    </row>
    <row r="104" spans="1:91" s="4" customFormat="1" ht="16.5" customHeight="1">
      <c r="A104" s="80" t="s">
        <v>75</v>
      </c>
      <c r="B104" s="52"/>
      <c r="C104" s="10"/>
      <c r="D104" s="10"/>
      <c r="E104" s="215" t="s">
        <v>102</v>
      </c>
      <c r="F104" s="215"/>
      <c r="G104" s="215"/>
      <c r="H104" s="215"/>
      <c r="I104" s="215"/>
      <c r="J104" s="10"/>
      <c r="K104" s="215" t="s">
        <v>103</v>
      </c>
      <c r="L104" s="215"/>
      <c r="M104" s="215"/>
      <c r="N104" s="215"/>
      <c r="O104" s="215"/>
      <c r="P104" s="215"/>
      <c r="Q104" s="215"/>
      <c r="R104" s="215"/>
      <c r="S104" s="215"/>
      <c r="T104" s="215"/>
      <c r="U104" s="215"/>
      <c r="V104" s="215"/>
      <c r="W104" s="215"/>
      <c r="X104" s="215"/>
      <c r="Y104" s="215"/>
      <c r="Z104" s="215"/>
      <c r="AA104" s="215"/>
      <c r="AB104" s="215"/>
      <c r="AC104" s="215"/>
      <c r="AD104" s="215"/>
      <c r="AE104" s="215"/>
      <c r="AF104" s="215"/>
      <c r="AG104" s="238">
        <f>'09 - Vykurovanie'!J30</f>
        <v>0</v>
      </c>
      <c r="AH104" s="239"/>
      <c r="AI104" s="239"/>
      <c r="AJ104" s="239"/>
      <c r="AK104" s="239"/>
      <c r="AL104" s="239"/>
      <c r="AM104" s="239"/>
      <c r="AN104" s="238">
        <f t="shared" si="0"/>
        <v>0</v>
      </c>
      <c r="AO104" s="239"/>
      <c r="AP104" s="239"/>
      <c r="AQ104" s="90" t="s">
        <v>93</v>
      </c>
      <c r="AR104" s="52"/>
      <c r="AS104" s="91">
        <v>0</v>
      </c>
      <c r="AT104" s="92">
        <f t="shared" si="1"/>
        <v>0</v>
      </c>
      <c r="AU104" s="93">
        <f>'09 - Vykurovanie'!P117</f>
        <v>0</v>
      </c>
      <c r="AV104" s="92">
        <f>'09 - Vykurovanie'!J33</f>
        <v>0</v>
      </c>
      <c r="AW104" s="92">
        <f>'09 - Vykurovanie'!J34</f>
        <v>0</v>
      </c>
      <c r="AX104" s="92">
        <f>'09 - Vykurovanie'!J35</f>
        <v>0</v>
      </c>
      <c r="AY104" s="92">
        <f>'09 - Vykurovanie'!J36</f>
        <v>0</v>
      </c>
      <c r="AZ104" s="92">
        <f>'09 - Vykurovanie'!F33</f>
        <v>0</v>
      </c>
      <c r="BA104" s="92">
        <f>'09 - Vykurovanie'!F34</f>
        <v>0</v>
      </c>
      <c r="BB104" s="92">
        <f>'09 - Vykurovanie'!F35</f>
        <v>0</v>
      </c>
      <c r="BC104" s="92">
        <f>'09 - Vykurovanie'!F36</f>
        <v>0</v>
      </c>
      <c r="BD104" s="94">
        <f>'09 - Vykurovanie'!F37</f>
        <v>0</v>
      </c>
      <c r="BT104" s="25" t="s">
        <v>94</v>
      </c>
      <c r="BU104" s="25" t="s">
        <v>95</v>
      </c>
      <c r="BV104" s="25" t="s">
        <v>73</v>
      </c>
      <c r="BW104" s="25" t="s">
        <v>104</v>
      </c>
      <c r="BX104" s="25" t="s">
        <v>4</v>
      </c>
      <c r="CL104" s="25" t="s">
        <v>1</v>
      </c>
      <c r="CM104" s="25" t="s">
        <v>71</v>
      </c>
    </row>
    <row r="105" spans="1:91" s="4" customFormat="1" ht="16.5" customHeight="1">
      <c r="A105" s="80" t="s">
        <v>75</v>
      </c>
      <c r="B105" s="52"/>
      <c r="C105" s="10"/>
      <c r="D105" s="10"/>
      <c r="E105" s="215" t="s">
        <v>105</v>
      </c>
      <c r="F105" s="215"/>
      <c r="G105" s="215"/>
      <c r="H105" s="215"/>
      <c r="I105" s="215"/>
      <c r="J105" s="10"/>
      <c r="K105" s="215" t="s">
        <v>103</v>
      </c>
      <c r="L105" s="215"/>
      <c r="M105" s="215"/>
      <c r="N105" s="215"/>
      <c r="O105" s="215"/>
      <c r="P105" s="215"/>
      <c r="Q105" s="215"/>
      <c r="R105" s="215"/>
      <c r="S105" s="215"/>
      <c r="T105" s="215"/>
      <c r="U105" s="215"/>
      <c r="V105" s="215"/>
      <c r="W105" s="215"/>
      <c r="X105" s="215"/>
      <c r="Y105" s="215"/>
      <c r="Z105" s="215"/>
      <c r="AA105" s="215"/>
      <c r="AB105" s="215"/>
      <c r="AC105" s="215"/>
      <c r="AD105" s="215"/>
      <c r="AE105" s="215"/>
      <c r="AF105" s="215"/>
      <c r="AG105" s="238">
        <f>'09.1 - Vykurovanie'!J32</f>
        <v>40059.94</v>
      </c>
      <c r="AH105" s="239"/>
      <c r="AI105" s="239"/>
      <c r="AJ105" s="239"/>
      <c r="AK105" s="239"/>
      <c r="AL105" s="239"/>
      <c r="AM105" s="239"/>
      <c r="AN105" s="238">
        <f t="shared" si="0"/>
        <v>48071.93</v>
      </c>
      <c r="AO105" s="239"/>
      <c r="AP105" s="239"/>
      <c r="AQ105" s="90" t="s">
        <v>93</v>
      </c>
      <c r="AR105" s="52"/>
      <c r="AS105" s="91">
        <v>0</v>
      </c>
      <c r="AT105" s="92">
        <f t="shared" si="1"/>
        <v>8011.99</v>
      </c>
      <c r="AU105" s="93">
        <f>'09.1 - Vykurovanie'!P131</f>
        <v>213.56404000000001</v>
      </c>
      <c r="AV105" s="92">
        <f>'09.1 - Vykurovanie'!J35</f>
        <v>0</v>
      </c>
      <c r="AW105" s="92">
        <f>'09.1 - Vykurovanie'!J36</f>
        <v>8011.99</v>
      </c>
      <c r="AX105" s="92">
        <f>'09.1 - Vykurovanie'!J37</f>
        <v>0</v>
      </c>
      <c r="AY105" s="92">
        <f>'09.1 - Vykurovanie'!J38</f>
        <v>0</v>
      </c>
      <c r="AZ105" s="92">
        <f>'09.1 - Vykurovanie'!F35</f>
        <v>0</v>
      </c>
      <c r="BA105" s="92">
        <f>'09.1 - Vykurovanie'!F36</f>
        <v>40059.94</v>
      </c>
      <c r="BB105" s="92">
        <f>'09.1 - Vykurovanie'!F37</f>
        <v>0</v>
      </c>
      <c r="BC105" s="92">
        <f>'09.1 - Vykurovanie'!F38</f>
        <v>0</v>
      </c>
      <c r="BD105" s="94">
        <f>'09.1 - Vykurovanie'!F39</f>
        <v>0</v>
      </c>
      <c r="BT105" s="25" t="s">
        <v>94</v>
      </c>
      <c r="BV105" s="25" t="s">
        <v>73</v>
      </c>
      <c r="BW105" s="25" t="s">
        <v>106</v>
      </c>
      <c r="BX105" s="25" t="s">
        <v>104</v>
      </c>
      <c r="CL105" s="25" t="s">
        <v>1</v>
      </c>
    </row>
    <row r="106" spans="1:91" s="7" customFormat="1" ht="16.5" customHeight="1">
      <c r="B106" s="81"/>
      <c r="C106" s="82"/>
      <c r="D106" s="214" t="s">
        <v>107</v>
      </c>
      <c r="E106" s="214"/>
      <c r="F106" s="214"/>
      <c r="G106" s="214"/>
      <c r="H106" s="214"/>
      <c r="I106" s="83"/>
      <c r="J106" s="214" t="s">
        <v>108</v>
      </c>
      <c r="K106" s="214"/>
      <c r="L106" s="214"/>
      <c r="M106" s="214"/>
      <c r="N106" s="214"/>
      <c r="O106" s="214"/>
      <c r="P106" s="214"/>
      <c r="Q106" s="214"/>
      <c r="R106" s="214"/>
      <c r="S106" s="214"/>
      <c r="T106" s="214"/>
      <c r="U106" s="214"/>
      <c r="V106" s="214"/>
      <c r="W106" s="214"/>
      <c r="X106" s="214"/>
      <c r="Y106" s="214"/>
      <c r="Z106" s="214"/>
      <c r="AA106" s="214"/>
      <c r="AB106" s="214"/>
      <c r="AC106" s="214"/>
      <c r="AD106" s="214"/>
      <c r="AE106" s="214"/>
      <c r="AF106" s="214"/>
      <c r="AG106" s="240">
        <f>ROUND(SUM(AG107:AG108),2)</f>
        <v>113102.53</v>
      </c>
      <c r="AH106" s="241"/>
      <c r="AI106" s="241"/>
      <c r="AJ106" s="241"/>
      <c r="AK106" s="241"/>
      <c r="AL106" s="241"/>
      <c r="AM106" s="241"/>
      <c r="AN106" s="242">
        <f t="shared" si="0"/>
        <v>135723.04</v>
      </c>
      <c r="AO106" s="241"/>
      <c r="AP106" s="241"/>
      <c r="AQ106" s="84" t="s">
        <v>78</v>
      </c>
      <c r="AR106" s="81"/>
      <c r="AS106" s="85">
        <f>ROUND(SUM(AS107:AS108),2)</f>
        <v>0</v>
      </c>
      <c r="AT106" s="86">
        <f t="shared" si="1"/>
        <v>22620.51</v>
      </c>
      <c r="AU106" s="87">
        <f>ROUND(SUM(AU107:AU108),5)</f>
        <v>0</v>
      </c>
      <c r="AV106" s="86">
        <f>ROUND(AZ106*L29,2)</f>
        <v>0</v>
      </c>
      <c r="AW106" s="86">
        <f>ROUND(BA106*L30,2)</f>
        <v>22620.51</v>
      </c>
      <c r="AX106" s="86">
        <f>ROUND(BB106*L29,2)</f>
        <v>0</v>
      </c>
      <c r="AY106" s="86">
        <f>ROUND(BC106*L30,2)</f>
        <v>0</v>
      </c>
      <c r="AZ106" s="86">
        <f>ROUND(SUM(AZ107:AZ108),2)</f>
        <v>0</v>
      </c>
      <c r="BA106" s="86">
        <f>ROUND(SUM(BA107:BA108),2)</f>
        <v>113102.53</v>
      </c>
      <c r="BB106" s="86">
        <f>ROUND(SUM(BB107:BB108),2)</f>
        <v>0</v>
      </c>
      <c r="BC106" s="86">
        <f>ROUND(SUM(BC107:BC108),2)</f>
        <v>0</v>
      </c>
      <c r="BD106" s="88">
        <f>ROUND(SUM(BD107:BD108),2)</f>
        <v>0</v>
      </c>
      <c r="BS106" s="89" t="s">
        <v>70</v>
      </c>
      <c r="BT106" s="89" t="s">
        <v>79</v>
      </c>
      <c r="BV106" s="89" t="s">
        <v>73</v>
      </c>
      <c r="BW106" s="89" t="s">
        <v>109</v>
      </c>
      <c r="BX106" s="89" t="s">
        <v>4</v>
      </c>
      <c r="CL106" s="89" t="s">
        <v>1</v>
      </c>
      <c r="CM106" s="89" t="s">
        <v>71</v>
      </c>
    </row>
    <row r="107" spans="1:91" s="4" customFormat="1" ht="16.5" customHeight="1">
      <c r="A107" s="80" t="s">
        <v>75</v>
      </c>
      <c r="B107" s="52"/>
      <c r="C107" s="10"/>
      <c r="D107" s="10"/>
      <c r="E107" s="215" t="s">
        <v>107</v>
      </c>
      <c r="F107" s="215"/>
      <c r="G107" s="215"/>
      <c r="H107" s="215"/>
      <c r="I107" s="215"/>
      <c r="J107" s="10"/>
      <c r="K107" s="215" t="s">
        <v>108</v>
      </c>
      <c r="L107" s="215"/>
      <c r="M107" s="215"/>
      <c r="N107" s="215"/>
      <c r="O107" s="215"/>
      <c r="P107" s="215"/>
      <c r="Q107" s="215"/>
      <c r="R107" s="215"/>
      <c r="S107" s="215"/>
      <c r="T107" s="215"/>
      <c r="U107" s="215"/>
      <c r="V107" s="215"/>
      <c r="W107" s="215"/>
      <c r="X107" s="215"/>
      <c r="Y107" s="215"/>
      <c r="Z107" s="215"/>
      <c r="AA107" s="215"/>
      <c r="AB107" s="215"/>
      <c r="AC107" s="215"/>
      <c r="AD107" s="215"/>
      <c r="AE107" s="215"/>
      <c r="AF107" s="215"/>
      <c r="AG107" s="238">
        <f>'10 - Vzduchotechnika'!J30</f>
        <v>0</v>
      </c>
      <c r="AH107" s="239"/>
      <c r="AI107" s="239"/>
      <c r="AJ107" s="239"/>
      <c r="AK107" s="239"/>
      <c r="AL107" s="239"/>
      <c r="AM107" s="239"/>
      <c r="AN107" s="238">
        <f t="shared" si="0"/>
        <v>0</v>
      </c>
      <c r="AO107" s="239"/>
      <c r="AP107" s="239"/>
      <c r="AQ107" s="90" t="s">
        <v>93</v>
      </c>
      <c r="AR107" s="52"/>
      <c r="AS107" s="91">
        <v>0</v>
      </c>
      <c r="AT107" s="92">
        <f t="shared" si="1"/>
        <v>0</v>
      </c>
      <c r="AU107" s="93">
        <f>'10 - Vzduchotechnika'!P117</f>
        <v>0</v>
      </c>
      <c r="AV107" s="92">
        <f>'10 - Vzduchotechnika'!J33</f>
        <v>0</v>
      </c>
      <c r="AW107" s="92">
        <f>'10 - Vzduchotechnika'!J34</f>
        <v>0</v>
      </c>
      <c r="AX107" s="92">
        <f>'10 - Vzduchotechnika'!J35</f>
        <v>0</v>
      </c>
      <c r="AY107" s="92">
        <f>'10 - Vzduchotechnika'!J36</f>
        <v>0</v>
      </c>
      <c r="AZ107" s="92">
        <f>'10 - Vzduchotechnika'!F33</f>
        <v>0</v>
      </c>
      <c r="BA107" s="92">
        <f>'10 - Vzduchotechnika'!F34</f>
        <v>0</v>
      </c>
      <c r="BB107" s="92">
        <f>'10 - Vzduchotechnika'!F35</f>
        <v>0</v>
      </c>
      <c r="BC107" s="92">
        <f>'10 - Vzduchotechnika'!F36</f>
        <v>0</v>
      </c>
      <c r="BD107" s="94">
        <f>'10 - Vzduchotechnika'!F37</f>
        <v>0</v>
      </c>
      <c r="BT107" s="25" t="s">
        <v>94</v>
      </c>
      <c r="BU107" s="25" t="s">
        <v>95</v>
      </c>
      <c r="BV107" s="25" t="s">
        <v>73</v>
      </c>
      <c r="BW107" s="25" t="s">
        <v>109</v>
      </c>
      <c r="BX107" s="25" t="s">
        <v>4</v>
      </c>
      <c r="CL107" s="25" t="s">
        <v>1</v>
      </c>
      <c r="CM107" s="25" t="s">
        <v>71</v>
      </c>
    </row>
    <row r="108" spans="1:91" s="4" customFormat="1" ht="16.5" customHeight="1">
      <c r="A108" s="80" t="s">
        <v>75</v>
      </c>
      <c r="B108" s="52"/>
      <c r="C108" s="10"/>
      <c r="D108" s="10"/>
      <c r="E108" s="215" t="s">
        <v>110</v>
      </c>
      <c r="F108" s="215"/>
      <c r="G108" s="215"/>
      <c r="H108" s="215"/>
      <c r="I108" s="215"/>
      <c r="J108" s="10"/>
      <c r="K108" s="215" t="s">
        <v>108</v>
      </c>
      <c r="L108" s="215"/>
      <c r="M108" s="215"/>
      <c r="N108" s="215"/>
      <c r="O108" s="215"/>
      <c r="P108" s="215"/>
      <c r="Q108" s="215"/>
      <c r="R108" s="215"/>
      <c r="S108" s="215"/>
      <c r="T108" s="215"/>
      <c r="U108" s="215"/>
      <c r="V108" s="215"/>
      <c r="W108" s="215"/>
      <c r="X108" s="215"/>
      <c r="Y108" s="215"/>
      <c r="Z108" s="215"/>
      <c r="AA108" s="215"/>
      <c r="AB108" s="215"/>
      <c r="AC108" s="215"/>
      <c r="AD108" s="215"/>
      <c r="AE108" s="215"/>
      <c r="AF108" s="215"/>
      <c r="AG108" s="238">
        <f>'10.1 - Vzduchotechnika'!J32</f>
        <v>113102.53</v>
      </c>
      <c r="AH108" s="239"/>
      <c r="AI108" s="239"/>
      <c r="AJ108" s="239"/>
      <c r="AK108" s="239"/>
      <c r="AL108" s="239"/>
      <c r="AM108" s="239"/>
      <c r="AN108" s="238">
        <f t="shared" si="0"/>
        <v>135723.04</v>
      </c>
      <c r="AO108" s="239"/>
      <c r="AP108" s="239"/>
      <c r="AQ108" s="90" t="s">
        <v>93</v>
      </c>
      <c r="AR108" s="52"/>
      <c r="AS108" s="95">
        <v>0</v>
      </c>
      <c r="AT108" s="96">
        <f t="shared" si="1"/>
        <v>22620.51</v>
      </c>
      <c r="AU108" s="97">
        <f>'10.1 - Vzduchotechnika'!P124</f>
        <v>0</v>
      </c>
      <c r="AV108" s="96">
        <f>'10.1 - Vzduchotechnika'!J35</f>
        <v>0</v>
      </c>
      <c r="AW108" s="96">
        <f>'10.1 - Vzduchotechnika'!J36</f>
        <v>22620.51</v>
      </c>
      <c r="AX108" s="96">
        <f>'10.1 - Vzduchotechnika'!J37</f>
        <v>0</v>
      </c>
      <c r="AY108" s="96">
        <f>'10.1 - Vzduchotechnika'!J38</f>
        <v>0</v>
      </c>
      <c r="AZ108" s="96">
        <f>'10.1 - Vzduchotechnika'!F35</f>
        <v>0</v>
      </c>
      <c r="BA108" s="96">
        <f>'10.1 - Vzduchotechnika'!F36</f>
        <v>113102.53</v>
      </c>
      <c r="BB108" s="96">
        <f>'10.1 - Vzduchotechnika'!F37</f>
        <v>0</v>
      </c>
      <c r="BC108" s="96">
        <f>'10.1 - Vzduchotechnika'!F38</f>
        <v>0</v>
      </c>
      <c r="BD108" s="98">
        <f>'10.1 - Vzduchotechnika'!F39</f>
        <v>0</v>
      </c>
      <c r="BT108" s="25" t="s">
        <v>94</v>
      </c>
      <c r="BV108" s="25" t="s">
        <v>73</v>
      </c>
      <c r="BW108" s="25" t="s">
        <v>111</v>
      </c>
      <c r="BX108" s="25" t="s">
        <v>109</v>
      </c>
      <c r="CL108" s="25" t="s">
        <v>1</v>
      </c>
    </row>
    <row r="109" spans="1:91" s="2" customFormat="1" ht="30" customHeight="1">
      <c r="A109" s="30"/>
      <c r="B109" s="31"/>
      <c r="C109" s="30"/>
      <c r="D109" s="30"/>
      <c r="E109" s="30"/>
      <c r="F109" s="30"/>
      <c r="G109" s="30"/>
      <c r="H109" s="30"/>
      <c r="I109" s="30"/>
      <c r="J109" s="30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  <c r="AF109" s="30"/>
      <c r="AG109" s="30"/>
      <c r="AH109" s="30"/>
      <c r="AI109" s="30"/>
      <c r="AJ109" s="30"/>
      <c r="AK109" s="30"/>
      <c r="AL109" s="30"/>
      <c r="AM109" s="30"/>
      <c r="AN109" s="30"/>
      <c r="AO109" s="30"/>
      <c r="AP109" s="30"/>
      <c r="AQ109" s="30"/>
      <c r="AR109" s="31"/>
      <c r="AS109" s="30"/>
      <c r="AT109" s="30"/>
      <c r="AU109" s="30"/>
      <c r="AV109" s="30"/>
      <c r="AW109" s="30"/>
      <c r="AX109" s="30"/>
      <c r="AY109" s="30"/>
      <c r="AZ109" s="30"/>
      <c r="BA109" s="30"/>
      <c r="BB109" s="30"/>
      <c r="BC109" s="30"/>
      <c r="BD109" s="30"/>
      <c r="BE109" s="30"/>
    </row>
    <row r="110" spans="1:91" s="2" customFormat="1" ht="6.95" customHeight="1">
      <c r="A110" s="30"/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9"/>
      <c r="M110" s="49"/>
      <c r="N110" s="49"/>
      <c r="O110" s="49"/>
      <c r="P110" s="49"/>
      <c r="Q110" s="49"/>
      <c r="R110" s="49"/>
      <c r="S110" s="49"/>
      <c r="T110" s="49"/>
      <c r="U110" s="49"/>
      <c r="V110" s="49"/>
      <c r="W110" s="49"/>
      <c r="X110" s="49"/>
      <c r="Y110" s="49"/>
      <c r="Z110" s="49"/>
      <c r="AA110" s="49"/>
      <c r="AB110" s="49"/>
      <c r="AC110" s="49"/>
      <c r="AD110" s="49"/>
      <c r="AE110" s="49"/>
      <c r="AF110" s="49"/>
      <c r="AG110" s="49"/>
      <c r="AH110" s="49"/>
      <c r="AI110" s="49"/>
      <c r="AJ110" s="49"/>
      <c r="AK110" s="49"/>
      <c r="AL110" s="49"/>
      <c r="AM110" s="49"/>
      <c r="AN110" s="49"/>
      <c r="AO110" s="49"/>
      <c r="AP110" s="49"/>
      <c r="AQ110" s="49"/>
      <c r="AR110" s="31"/>
      <c r="AS110" s="30"/>
      <c r="AT110" s="30"/>
      <c r="AU110" s="30"/>
      <c r="AV110" s="30"/>
      <c r="AW110" s="30"/>
      <c r="AX110" s="30"/>
      <c r="AY110" s="30"/>
      <c r="AZ110" s="30"/>
      <c r="BA110" s="30"/>
      <c r="BB110" s="30"/>
      <c r="BC110" s="30"/>
      <c r="BD110" s="30"/>
      <c r="BE110" s="30"/>
    </row>
  </sheetData>
  <mergeCells count="92">
    <mergeCell ref="AN107:AP107"/>
    <mergeCell ref="AG107:AM107"/>
    <mergeCell ref="AN108:AP108"/>
    <mergeCell ref="AG108:AM108"/>
    <mergeCell ref="AN94:AP94"/>
    <mergeCell ref="AS89:AT91"/>
    <mergeCell ref="AN105:AP105"/>
    <mergeCell ref="AG105:AM105"/>
    <mergeCell ref="AN106:AP106"/>
    <mergeCell ref="AG106:AM106"/>
    <mergeCell ref="AR2:BE2"/>
    <mergeCell ref="AG104:AM104"/>
    <mergeCell ref="AG103:AM103"/>
    <mergeCell ref="AG102:AM102"/>
    <mergeCell ref="AG101:AM101"/>
    <mergeCell ref="AG92:AM92"/>
    <mergeCell ref="AG99:AM99"/>
    <mergeCell ref="AG100:AM100"/>
    <mergeCell ref="AG96:AM96"/>
    <mergeCell ref="AG98:AM98"/>
    <mergeCell ref="AG95:AM95"/>
    <mergeCell ref="AG97:AM97"/>
    <mergeCell ref="AM90:AP90"/>
    <mergeCell ref="AM87:AN87"/>
    <mergeCell ref="AM89:AP89"/>
    <mergeCell ref="AN104:AP104"/>
    <mergeCell ref="L33:P33"/>
    <mergeCell ref="W33:AE33"/>
    <mergeCell ref="AK33:AO33"/>
    <mergeCell ref="AK35:AO35"/>
    <mergeCell ref="X35:AB35"/>
    <mergeCell ref="W31:AE31"/>
    <mergeCell ref="AK31:AO31"/>
    <mergeCell ref="L31:P31"/>
    <mergeCell ref="L32:P32"/>
    <mergeCell ref="W32:AE32"/>
    <mergeCell ref="AK32:AO32"/>
    <mergeCell ref="L29:P29"/>
    <mergeCell ref="W29:AE29"/>
    <mergeCell ref="AK29:AO29"/>
    <mergeCell ref="AK30:AO30"/>
    <mergeCell ref="L30:P30"/>
    <mergeCell ref="W30:AE30"/>
    <mergeCell ref="K5:AO5"/>
    <mergeCell ref="K6:AO6"/>
    <mergeCell ref="E23:AN23"/>
    <mergeCell ref="AK26:AO26"/>
    <mergeCell ref="L28:P28"/>
    <mergeCell ref="W28:AE28"/>
    <mergeCell ref="AK28:AO28"/>
    <mergeCell ref="E107:I107"/>
    <mergeCell ref="K107:AF107"/>
    <mergeCell ref="E108:I108"/>
    <mergeCell ref="K108:AF108"/>
    <mergeCell ref="AG94:AM94"/>
    <mergeCell ref="L85:AO85"/>
    <mergeCell ref="E105:I105"/>
    <mergeCell ref="K105:AF105"/>
    <mergeCell ref="D106:H106"/>
    <mergeCell ref="J106:AF106"/>
    <mergeCell ref="AN103:AP103"/>
    <mergeCell ref="AN97:AP97"/>
    <mergeCell ref="AN99:AP99"/>
    <mergeCell ref="AN95:AP95"/>
    <mergeCell ref="AN98:AP98"/>
    <mergeCell ref="AN101:AP101"/>
    <mergeCell ref="AN92:AP92"/>
    <mergeCell ref="AN100:AP100"/>
    <mergeCell ref="AN102:AP102"/>
    <mergeCell ref="AN96:AP96"/>
    <mergeCell ref="E104:I104"/>
    <mergeCell ref="E101:I101"/>
    <mergeCell ref="E100:I100"/>
    <mergeCell ref="I92:AF92"/>
    <mergeCell ref="J103:AF103"/>
    <mergeCell ref="J102:AF102"/>
    <mergeCell ref="J99:AF99"/>
    <mergeCell ref="J97:AF97"/>
    <mergeCell ref="J98:AF98"/>
    <mergeCell ref="J95:AF95"/>
    <mergeCell ref="J96:AF96"/>
    <mergeCell ref="K101:AF101"/>
    <mergeCell ref="K100:AF100"/>
    <mergeCell ref="K104:AF104"/>
    <mergeCell ref="C92:G92"/>
    <mergeCell ref="D103:H103"/>
    <mergeCell ref="D102:H102"/>
    <mergeCell ref="D99:H99"/>
    <mergeCell ref="D98:H98"/>
    <mergeCell ref="D95:H95"/>
    <mergeCell ref="D97:H97"/>
    <mergeCell ref="D96:H96"/>
  </mergeCells>
  <hyperlinks>
    <hyperlink ref="A95" location="'02 - Pavilón A,B,C,D,E,F ...'!C2" display="/" xr:uid="{00000000-0004-0000-0000-000000000000}"/>
    <hyperlink ref="A96" location="'03 - Pavilón A,B,C,D,E,F ...'!C2" display="/" xr:uid="{00000000-0004-0000-0000-000001000000}"/>
    <hyperlink ref="A97" location="'04 - Pavilón A,B,C,D,E,F ...'!C2" display="/" xr:uid="{00000000-0004-0000-0000-000002000000}"/>
    <hyperlink ref="A98" location="'05 - Pavilón A,B,C,D,E,F ...'!C2" display="/" xr:uid="{00000000-0004-0000-0000-000003000000}"/>
    <hyperlink ref="A100" location="'06 - Elektroinštalácie'!C2" display="/" xr:uid="{00000000-0004-0000-0000-000004000000}"/>
    <hyperlink ref="A101" location="'06.1 - Elektroinštalácie '!C2" display="/" xr:uid="{00000000-0004-0000-0000-000005000000}"/>
    <hyperlink ref="A102" location="'07 - Technológia kuchyne'!C2" display="/" xr:uid="{00000000-0004-0000-0000-000006000000}"/>
    <hyperlink ref="A104" location="'09 - Vykurovanie'!C2" display="/" xr:uid="{00000000-0004-0000-0000-000007000000}"/>
    <hyperlink ref="A105" location="'09.1 - Vykurovanie'!C2" display="/" xr:uid="{00000000-0004-0000-0000-000008000000}"/>
    <hyperlink ref="A107" location="'10 - Vzduchotechnika'!C2" display="/" xr:uid="{00000000-0004-0000-0000-000009000000}"/>
    <hyperlink ref="A108" location="'10.1 - Vzduchotechnika'!C2" display="/" xr:uid="{00000000-0004-0000-0000-00000A000000}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BM218"/>
  <sheetViews>
    <sheetView showGridLines="0" workbookViewId="0">
      <selection activeCell="J125" sqref="J125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99"/>
    </row>
    <row r="2" spans="1:46" s="1" customFormat="1" ht="36.950000000000003" customHeight="1">
      <c r="L2" s="237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8" t="s">
        <v>106</v>
      </c>
    </row>
    <row r="3" spans="1:46" s="1" customFormat="1" ht="6.95" hidden="1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71</v>
      </c>
    </row>
    <row r="4" spans="1:46" s="1" customFormat="1" ht="24.95" hidden="1" customHeight="1">
      <c r="B4" s="21"/>
      <c r="D4" s="22" t="s">
        <v>112</v>
      </c>
      <c r="L4" s="21"/>
      <c r="M4" s="100" t="s">
        <v>9</v>
      </c>
      <c r="AT4" s="18" t="s">
        <v>3</v>
      </c>
    </row>
    <row r="5" spans="1:46" s="1" customFormat="1" ht="6.95" hidden="1" customHeight="1">
      <c r="B5" s="21"/>
      <c r="L5" s="21"/>
    </row>
    <row r="6" spans="1:46" s="1" customFormat="1" ht="12" hidden="1" customHeight="1">
      <c r="B6" s="21"/>
      <c r="D6" s="27" t="s">
        <v>13</v>
      </c>
      <c r="L6" s="21"/>
    </row>
    <row r="7" spans="1:46" s="1" customFormat="1" ht="26.25" hidden="1" customHeight="1">
      <c r="B7" s="21"/>
      <c r="E7" s="253" t="str">
        <f>'Rekapitulácia stavby'!K6</f>
        <v>Rekonštrukcia budovy škôlky - MŠ J. Halašu v Trenčíne - navýšenie rozpočtu</v>
      </c>
      <c r="F7" s="254"/>
      <c r="G7" s="254"/>
      <c r="H7" s="254"/>
      <c r="L7" s="21"/>
    </row>
    <row r="8" spans="1:46" s="1" customFormat="1" ht="12" hidden="1" customHeight="1">
      <c r="B8" s="21"/>
      <c r="D8" s="27" t="s">
        <v>113</v>
      </c>
      <c r="L8" s="21"/>
    </row>
    <row r="9" spans="1:46" s="2" customFormat="1" ht="16.5" hidden="1" customHeight="1">
      <c r="A9" s="30"/>
      <c r="B9" s="31"/>
      <c r="C9" s="30"/>
      <c r="D9" s="30"/>
      <c r="E9" s="253" t="s">
        <v>1481</v>
      </c>
      <c r="F9" s="255"/>
      <c r="G9" s="255"/>
      <c r="H9" s="255"/>
      <c r="I9" s="30"/>
      <c r="J9" s="30"/>
      <c r="K9" s="30"/>
      <c r="L9" s="43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2" hidden="1" customHeight="1">
      <c r="A10" s="30"/>
      <c r="B10" s="31"/>
      <c r="C10" s="30"/>
      <c r="D10" s="27" t="s">
        <v>1339</v>
      </c>
      <c r="E10" s="30"/>
      <c r="F10" s="30"/>
      <c r="G10" s="30"/>
      <c r="H10" s="30"/>
      <c r="I10" s="30"/>
      <c r="J10" s="30"/>
      <c r="K10" s="30"/>
      <c r="L10" s="43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6.5" hidden="1" customHeight="1">
      <c r="A11" s="30"/>
      <c r="B11" s="31"/>
      <c r="C11" s="30"/>
      <c r="D11" s="30"/>
      <c r="E11" s="217" t="s">
        <v>1482</v>
      </c>
      <c r="F11" s="255"/>
      <c r="G11" s="255"/>
      <c r="H11" s="255"/>
      <c r="I11" s="30"/>
      <c r="J11" s="30"/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1.25" hidden="1">
      <c r="A12" s="30"/>
      <c r="B12" s="31"/>
      <c r="C12" s="30"/>
      <c r="D12" s="30"/>
      <c r="E12" s="30"/>
      <c r="F12" s="30"/>
      <c r="G12" s="30"/>
      <c r="H12" s="30"/>
      <c r="I12" s="30"/>
      <c r="J12" s="30"/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2" hidden="1" customHeight="1">
      <c r="A13" s="30"/>
      <c r="B13" s="31"/>
      <c r="C13" s="30"/>
      <c r="D13" s="27" t="s">
        <v>15</v>
      </c>
      <c r="E13" s="30"/>
      <c r="F13" s="25" t="s">
        <v>1</v>
      </c>
      <c r="G13" s="30"/>
      <c r="H13" s="30"/>
      <c r="I13" s="27" t="s">
        <v>16</v>
      </c>
      <c r="J13" s="25" t="s">
        <v>1</v>
      </c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hidden="1" customHeight="1">
      <c r="A14" s="30"/>
      <c r="B14" s="31"/>
      <c r="C14" s="30"/>
      <c r="D14" s="27" t="s">
        <v>17</v>
      </c>
      <c r="E14" s="30"/>
      <c r="F14" s="25" t="s">
        <v>18</v>
      </c>
      <c r="G14" s="30"/>
      <c r="H14" s="30"/>
      <c r="I14" s="27" t="s">
        <v>19</v>
      </c>
      <c r="J14" s="56">
        <f>'Rekapitulácia stavby'!AN8</f>
        <v>0</v>
      </c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0.9" hidden="1" customHeight="1">
      <c r="A15" s="30"/>
      <c r="B15" s="31"/>
      <c r="C15" s="30"/>
      <c r="D15" s="30"/>
      <c r="E15" s="30"/>
      <c r="F15" s="30"/>
      <c r="G15" s="30"/>
      <c r="H15" s="30"/>
      <c r="I15" s="30"/>
      <c r="J15" s="30"/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12" hidden="1" customHeight="1">
      <c r="A16" s="30"/>
      <c r="B16" s="31"/>
      <c r="C16" s="30"/>
      <c r="D16" s="27" t="s">
        <v>20</v>
      </c>
      <c r="E16" s="30"/>
      <c r="F16" s="30"/>
      <c r="G16" s="30"/>
      <c r="H16" s="30"/>
      <c r="I16" s="27" t="s">
        <v>21</v>
      </c>
      <c r="J16" s="25" t="s">
        <v>1</v>
      </c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8" hidden="1" customHeight="1">
      <c r="A17" s="30"/>
      <c r="B17" s="31"/>
      <c r="C17" s="30"/>
      <c r="D17" s="30"/>
      <c r="E17" s="25" t="s">
        <v>22</v>
      </c>
      <c r="F17" s="30"/>
      <c r="G17" s="30"/>
      <c r="H17" s="30"/>
      <c r="I17" s="27" t="s">
        <v>23</v>
      </c>
      <c r="J17" s="25" t="s">
        <v>1</v>
      </c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6.95" hidden="1" customHeight="1">
      <c r="A18" s="30"/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2" hidden="1" customHeight="1">
      <c r="A19" s="30"/>
      <c r="B19" s="31"/>
      <c r="C19" s="30"/>
      <c r="D19" s="27" t="s">
        <v>24</v>
      </c>
      <c r="E19" s="30"/>
      <c r="F19" s="30"/>
      <c r="G19" s="30"/>
      <c r="H19" s="30"/>
      <c r="I19" s="27" t="s">
        <v>21</v>
      </c>
      <c r="J19" s="25" t="s">
        <v>1</v>
      </c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8" hidden="1" customHeight="1">
      <c r="A20" s="30"/>
      <c r="B20" s="31"/>
      <c r="C20" s="30"/>
      <c r="D20" s="30"/>
      <c r="E20" s="25" t="s">
        <v>25</v>
      </c>
      <c r="F20" s="30"/>
      <c r="G20" s="30"/>
      <c r="H20" s="30"/>
      <c r="I20" s="27" t="s">
        <v>23</v>
      </c>
      <c r="J20" s="25" t="s">
        <v>1</v>
      </c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6.95" hidden="1" customHeight="1">
      <c r="A21" s="30"/>
      <c r="B21" s="31"/>
      <c r="C21" s="30"/>
      <c r="D21" s="30"/>
      <c r="E21" s="30"/>
      <c r="F21" s="30"/>
      <c r="G21" s="30"/>
      <c r="H21" s="30"/>
      <c r="I21" s="30"/>
      <c r="J21" s="30"/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2" hidden="1" customHeight="1">
      <c r="A22" s="30"/>
      <c r="B22" s="31"/>
      <c r="C22" s="30"/>
      <c r="D22" s="27" t="s">
        <v>26</v>
      </c>
      <c r="E22" s="30"/>
      <c r="F22" s="30"/>
      <c r="G22" s="30"/>
      <c r="H22" s="30"/>
      <c r="I22" s="27" t="s">
        <v>21</v>
      </c>
      <c r="J22" s="25" t="str">
        <f>IF('Rekapitulácia stavby'!AN16="","",'Rekapitulácia stavby'!AN16)</f>
        <v/>
      </c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8" hidden="1" customHeight="1">
      <c r="A23" s="30"/>
      <c r="B23" s="31"/>
      <c r="C23" s="30"/>
      <c r="D23" s="30"/>
      <c r="E23" s="25" t="str">
        <f>IF('Rekapitulácia stavby'!E17="","",'Rekapitulácia stavby'!E17)</f>
        <v xml:space="preserve"> </v>
      </c>
      <c r="F23" s="30"/>
      <c r="G23" s="30"/>
      <c r="H23" s="30"/>
      <c r="I23" s="27" t="s">
        <v>23</v>
      </c>
      <c r="J23" s="25" t="str">
        <f>IF('Rekapitulácia stavby'!AN17="","",'Rekapitulácia stavby'!AN17)</f>
        <v/>
      </c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6.95" hidden="1" customHeight="1">
      <c r="A24" s="30"/>
      <c r="B24" s="31"/>
      <c r="C24" s="30"/>
      <c r="D24" s="30"/>
      <c r="E24" s="30"/>
      <c r="F24" s="30"/>
      <c r="G24" s="30"/>
      <c r="H24" s="30"/>
      <c r="I24" s="30"/>
      <c r="J24" s="30"/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2" hidden="1" customHeight="1">
      <c r="A25" s="30"/>
      <c r="B25" s="31"/>
      <c r="C25" s="30"/>
      <c r="D25" s="27" t="s">
        <v>29</v>
      </c>
      <c r="E25" s="30"/>
      <c r="F25" s="30"/>
      <c r="G25" s="30"/>
      <c r="H25" s="30"/>
      <c r="I25" s="27" t="s">
        <v>21</v>
      </c>
      <c r="J25" s="25" t="str">
        <f>IF('Rekapitulácia stavby'!AN19="","",'Rekapitulácia stavby'!AN19)</f>
        <v/>
      </c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8" hidden="1" customHeight="1">
      <c r="A26" s="30"/>
      <c r="B26" s="31"/>
      <c r="C26" s="30"/>
      <c r="D26" s="30"/>
      <c r="E26" s="25" t="str">
        <f>IF('Rekapitulácia stavby'!E20="","",'Rekapitulácia stavby'!E20)</f>
        <v xml:space="preserve"> </v>
      </c>
      <c r="F26" s="30"/>
      <c r="G26" s="30"/>
      <c r="H26" s="30"/>
      <c r="I26" s="27" t="s">
        <v>23</v>
      </c>
      <c r="J26" s="25" t="str">
        <f>IF('Rekapitulácia stavby'!AN20="","",'Rekapitulácia stavby'!AN20)</f>
        <v/>
      </c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6.95" hidden="1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43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2" hidden="1" customHeight="1">
      <c r="A28" s="30"/>
      <c r="B28" s="31"/>
      <c r="C28" s="30"/>
      <c r="D28" s="27" t="s">
        <v>30</v>
      </c>
      <c r="E28" s="30"/>
      <c r="F28" s="30"/>
      <c r="G28" s="30"/>
      <c r="H28" s="30"/>
      <c r="I28" s="30"/>
      <c r="J28" s="30"/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8" customFormat="1" ht="16.5" hidden="1" customHeight="1">
      <c r="A29" s="101"/>
      <c r="B29" s="102"/>
      <c r="C29" s="101"/>
      <c r="D29" s="101"/>
      <c r="E29" s="223" t="s">
        <v>1</v>
      </c>
      <c r="F29" s="223"/>
      <c r="G29" s="223"/>
      <c r="H29" s="223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6.95" hidden="1" customHeight="1">
      <c r="A30" s="30"/>
      <c r="B30" s="31"/>
      <c r="C30" s="30"/>
      <c r="D30" s="30"/>
      <c r="E30" s="30"/>
      <c r="F30" s="30"/>
      <c r="G30" s="30"/>
      <c r="H30" s="30"/>
      <c r="I30" s="30"/>
      <c r="J30" s="30"/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hidden="1" customHeight="1">
      <c r="A31" s="30"/>
      <c r="B31" s="31"/>
      <c r="C31" s="30"/>
      <c r="D31" s="67"/>
      <c r="E31" s="67"/>
      <c r="F31" s="67"/>
      <c r="G31" s="67"/>
      <c r="H31" s="67"/>
      <c r="I31" s="67"/>
      <c r="J31" s="67"/>
      <c r="K31" s="67"/>
      <c r="L31" s="43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25.35" hidden="1" customHeight="1">
      <c r="A32" s="30"/>
      <c r="B32" s="31"/>
      <c r="C32" s="30"/>
      <c r="D32" s="104" t="s">
        <v>31</v>
      </c>
      <c r="E32" s="30"/>
      <c r="F32" s="30"/>
      <c r="G32" s="30"/>
      <c r="H32" s="30"/>
      <c r="I32" s="30"/>
      <c r="J32" s="72">
        <f>ROUND(J131, 2)</f>
        <v>40059.94</v>
      </c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6.95" hidden="1" customHeight="1">
      <c r="A33" s="30"/>
      <c r="B33" s="31"/>
      <c r="C33" s="30"/>
      <c r="D33" s="67"/>
      <c r="E33" s="67"/>
      <c r="F33" s="67"/>
      <c r="G33" s="67"/>
      <c r="H33" s="67"/>
      <c r="I33" s="67"/>
      <c r="J33" s="67"/>
      <c r="K33" s="67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hidden="1" customHeight="1">
      <c r="A34" s="30"/>
      <c r="B34" s="31"/>
      <c r="C34" s="30"/>
      <c r="D34" s="30"/>
      <c r="E34" s="30"/>
      <c r="F34" s="34" t="s">
        <v>33</v>
      </c>
      <c r="G34" s="30"/>
      <c r="H34" s="30"/>
      <c r="I34" s="34" t="s">
        <v>32</v>
      </c>
      <c r="J34" s="34" t="s">
        <v>34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105" t="s">
        <v>35</v>
      </c>
      <c r="E35" s="36" t="s">
        <v>36</v>
      </c>
      <c r="F35" s="106">
        <f>ROUND((SUM(BE131:BE217)),  2)</f>
        <v>0</v>
      </c>
      <c r="G35" s="107"/>
      <c r="H35" s="107"/>
      <c r="I35" s="108">
        <v>0.2</v>
      </c>
      <c r="J35" s="106">
        <f>ROUND(((SUM(BE131:BE217))*I35),  2)</f>
        <v>0</v>
      </c>
      <c r="K35" s="30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36" t="s">
        <v>37</v>
      </c>
      <c r="F36" s="109">
        <f>ROUND((SUM(BF131:BF217)),  2)</f>
        <v>40059.94</v>
      </c>
      <c r="G36" s="30"/>
      <c r="H36" s="30"/>
      <c r="I36" s="110">
        <v>0.2</v>
      </c>
      <c r="J36" s="109">
        <f>ROUND(((SUM(BF131:BF217))*I36),  2)</f>
        <v>8011.99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27" t="s">
        <v>38</v>
      </c>
      <c r="F37" s="109">
        <f>ROUND((SUM(BG131:BG217)),  2)</f>
        <v>0</v>
      </c>
      <c r="G37" s="30"/>
      <c r="H37" s="30"/>
      <c r="I37" s="110">
        <v>0.2</v>
      </c>
      <c r="J37" s="109">
        <f>0</f>
        <v>0</v>
      </c>
      <c r="K37" s="30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45" hidden="1" customHeight="1">
      <c r="A38" s="30"/>
      <c r="B38" s="31"/>
      <c r="C38" s="30"/>
      <c r="D38" s="30"/>
      <c r="E38" s="27" t="s">
        <v>39</v>
      </c>
      <c r="F38" s="109">
        <f>ROUND((SUM(BH131:BH217)),  2)</f>
        <v>0</v>
      </c>
      <c r="G38" s="30"/>
      <c r="H38" s="30"/>
      <c r="I38" s="110">
        <v>0.2</v>
      </c>
      <c r="J38" s="109">
        <f>0</f>
        <v>0</v>
      </c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45" hidden="1" customHeight="1">
      <c r="A39" s="30"/>
      <c r="B39" s="31"/>
      <c r="C39" s="30"/>
      <c r="D39" s="30"/>
      <c r="E39" s="36" t="s">
        <v>40</v>
      </c>
      <c r="F39" s="106">
        <f>ROUND((SUM(BI131:BI217)),  2)</f>
        <v>0</v>
      </c>
      <c r="G39" s="107"/>
      <c r="H39" s="107"/>
      <c r="I39" s="108">
        <v>0</v>
      </c>
      <c r="J39" s="106">
        <f>0</f>
        <v>0</v>
      </c>
      <c r="K39" s="30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6.95" hidden="1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25.35" hidden="1" customHeight="1">
      <c r="A41" s="30"/>
      <c r="B41" s="31"/>
      <c r="C41" s="111"/>
      <c r="D41" s="112" t="s">
        <v>41</v>
      </c>
      <c r="E41" s="61"/>
      <c r="F41" s="61"/>
      <c r="G41" s="113" t="s">
        <v>42</v>
      </c>
      <c r="H41" s="114" t="s">
        <v>43</v>
      </c>
      <c r="I41" s="61"/>
      <c r="J41" s="115">
        <f>SUM(J32:J39)</f>
        <v>48071.93</v>
      </c>
      <c r="K41" s="116"/>
      <c r="L41" s="43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14.45" hidden="1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3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1" customFormat="1" ht="14.45" hidden="1" customHeight="1">
      <c r="B43" s="21"/>
      <c r="L43" s="21"/>
    </row>
    <row r="44" spans="1:31" s="1" customFormat="1" ht="14.45" hidden="1" customHeight="1">
      <c r="B44" s="21"/>
      <c r="L44" s="21"/>
    </row>
    <row r="45" spans="1:31" s="1" customFormat="1" ht="14.45" hidden="1" customHeight="1">
      <c r="B45" s="21"/>
      <c r="L45" s="21"/>
    </row>
    <row r="46" spans="1:31" s="1" customFormat="1" ht="14.45" hidden="1" customHeight="1">
      <c r="B46" s="21"/>
      <c r="L46" s="21"/>
    </row>
    <row r="47" spans="1:31" s="1" customFormat="1" ht="14.45" hidden="1" customHeight="1">
      <c r="B47" s="21"/>
      <c r="L47" s="21"/>
    </row>
    <row r="48" spans="1:31" s="1" customFormat="1" ht="14.45" hidden="1" customHeight="1">
      <c r="B48" s="21"/>
      <c r="L48" s="21"/>
    </row>
    <row r="49" spans="1:31" s="1" customFormat="1" ht="14.45" hidden="1" customHeight="1">
      <c r="B49" s="21"/>
      <c r="L49" s="21"/>
    </row>
    <row r="50" spans="1:31" s="2" customFormat="1" ht="14.45" hidden="1" customHeight="1">
      <c r="B50" s="43"/>
      <c r="D50" s="44" t="s">
        <v>44</v>
      </c>
      <c r="E50" s="45"/>
      <c r="F50" s="45"/>
      <c r="G50" s="44" t="s">
        <v>45</v>
      </c>
      <c r="H50" s="45"/>
      <c r="I50" s="45"/>
      <c r="J50" s="45"/>
      <c r="K50" s="45"/>
      <c r="L50" s="43"/>
    </row>
    <row r="51" spans="1:31" ht="11.25" hidden="1">
      <c r="B51" s="21"/>
      <c r="L51" s="21"/>
    </row>
    <row r="52" spans="1:31" ht="11.25" hidden="1">
      <c r="B52" s="21"/>
      <c r="L52" s="21"/>
    </row>
    <row r="53" spans="1:31" ht="11.25" hidden="1">
      <c r="B53" s="21"/>
      <c r="L53" s="21"/>
    </row>
    <row r="54" spans="1:31" ht="11.25" hidden="1">
      <c r="B54" s="21"/>
      <c r="L54" s="21"/>
    </row>
    <row r="55" spans="1:31" ht="11.25" hidden="1">
      <c r="B55" s="21"/>
      <c r="L55" s="21"/>
    </row>
    <row r="56" spans="1:31" ht="11.25" hidden="1">
      <c r="B56" s="21"/>
      <c r="L56" s="21"/>
    </row>
    <row r="57" spans="1:31" ht="11.25" hidden="1">
      <c r="B57" s="21"/>
      <c r="L57" s="21"/>
    </row>
    <row r="58" spans="1:31" ht="11.25" hidden="1">
      <c r="B58" s="21"/>
      <c r="L58" s="21"/>
    </row>
    <row r="59" spans="1:31" ht="11.25" hidden="1">
      <c r="B59" s="21"/>
      <c r="L59" s="21"/>
    </row>
    <row r="60" spans="1:31" ht="11.25" hidden="1">
      <c r="B60" s="21"/>
      <c r="L60" s="21"/>
    </row>
    <row r="61" spans="1:31" s="2" customFormat="1" ht="12.75" hidden="1">
      <c r="A61" s="30"/>
      <c r="B61" s="31"/>
      <c r="C61" s="30"/>
      <c r="D61" s="46" t="s">
        <v>46</v>
      </c>
      <c r="E61" s="33"/>
      <c r="F61" s="117" t="s">
        <v>47</v>
      </c>
      <c r="G61" s="46" t="s">
        <v>46</v>
      </c>
      <c r="H61" s="33"/>
      <c r="I61" s="33"/>
      <c r="J61" s="118" t="s">
        <v>47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1.25" hidden="1">
      <c r="B62" s="21"/>
      <c r="L62" s="21"/>
    </row>
    <row r="63" spans="1:31" ht="11.25" hidden="1">
      <c r="B63" s="21"/>
      <c r="L63" s="21"/>
    </row>
    <row r="64" spans="1:31" ht="11.25" hidden="1">
      <c r="B64" s="21"/>
      <c r="L64" s="21"/>
    </row>
    <row r="65" spans="1:31" s="2" customFormat="1" ht="12.75" hidden="1">
      <c r="A65" s="30"/>
      <c r="B65" s="31"/>
      <c r="C65" s="30"/>
      <c r="D65" s="44" t="s">
        <v>48</v>
      </c>
      <c r="E65" s="47"/>
      <c r="F65" s="47"/>
      <c r="G65" s="44" t="s">
        <v>49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1.25" hidden="1">
      <c r="B66" s="21"/>
      <c r="L66" s="21"/>
    </row>
    <row r="67" spans="1:31" ht="11.25" hidden="1">
      <c r="B67" s="21"/>
      <c r="L67" s="21"/>
    </row>
    <row r="68" spans="1:31" ht="11.25" hidden="1">
      <c r="B68" s="21"/>
      <c r="L68" s="21"/>
    </row>
    <row r="69" spans="1:31" ht="11.25" hidden="1">
      <c r="B69" s="21"/>
      <c r="L69" s="21"/>
    </row>
    <row r="70" spans="1:31" ht="11.25" hidden="1">
      <c r="B70" s="21"/>
      <c r="L70" s="21"/>
    </row>
    <row r="71" spans="1:31" ht="11.25" hidden="1">
      <c r="B71" s="21"/>
      <c r="L71" s="21"/>
    </row>
    <row r="72" spans="1:31" ht="11.25" hidden="1">
      <c r="B72" s="21"/>
      <c r="L72" s="21"/>
    </row>
    <row r="73" spans="1:31" ht="11.25" hidden="1">
      <c r="B73" s="21"/>
      <c r="L73" s="21"/>
    </row>
    <row r="74" spans="1:31" ht="11.25" hidden="1">
      <c r="B74" s="21"/>
      <c r="L74" s="21"/>
    </row>
    <row r="75" spans="1:31" ht="11.25" hidden="1">
      <c r="B75" s="21"/>
      <c r="L75" s="21"/>
    </row>
    <row r="76" spans="1:31" s="2" customFormat="1" ht="12.75" hidden="1">
      <c r="A76" s="30"/>
      <c r="B76" s="31"/>
      <c r="C76" s="30"/>
      <c r="D76" s="46" t="s">
        <v>46</v>
      </c>
      <c r="E76" s="33"/>
      <c r="F76" s="117" t="s">
        <v>47</v>
      </c>
      <c r="G76" s="46" t="s">
        <v>46</v>
      </c>
      <c r="H76" s="33"/>
      <c r="I76" s="33"/>
      <c r="J76" s="118" t="s">
        <v>47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hidden="1" customHeight="1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ht="11.25" hidden="1"/>
    <row r="79" spans="1:31" ht="11.25" hidden="1"/>
    <row r="80" spans="1:31" ht="11.25" hidden="1"/>
    <row r="81" spans="1:31" s="2" customFormat="1" ht="6.95" hidden="1" customHeight="1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hidden="1" customHeight="1">
      <c r="A82" s="30"/>
      <c r="B82" s="31"/>
      <c r="C82" s="22" t="s">
        <v>115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hidden="1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hidden="1" customHeight="1">
      <c r="A84" s="30"/>
      <c r="B84" s="31"/>
      <c r="C84" s="27" t="s">
        <v>13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26.25" hidden="1" customHeight="1">
      <c r="A85" s="30"/>
      <c r="B85" s="31"/>
      <c r="C85" s="30"/>
      <c r="D85" s="30"/>
      <c r="E85" s="253" t="str">
        <f>E7</f>
        <v>Rekonštrukcia budovy škôlky - MŠ J. Halašu v Trenčíne - navýšenie rozpočtu</v>
      </c>
      <c r="F85" s="254"/>
      <c r="G85" s="254"/>
      <c r="H85" s="254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1" customFormat="1" ht="12" hidden="1" customHeight="1">
      <c r="B86" s="21"/>
      <c r="C86" s="27" t="s">
        <v>113</v>
      </c>
      <c r="L86" s="21"/>
    </row>
    <row r="87" spans="1:31" s="2" customFormat="1" ht="16.5" hidden="1" customHeight="1">
      <c r="A87" s="30"/>
      <c r="B87" s="31"/>
      <c r="C87" s="30"/>
      <c r="D87" s="30"/>
      <c r="E87" s="253" t="s">
        <v>1481</v>
      </c>
      <c r="F87" s="255"/>
      <c r="G87" s="255"/>
      <c r="H87" s="255"/>
      <c r="I87" s="30"/>
      <c r="J87" s="30"/>
      <c r="K87" s="30"/>
      <c r="L87" s="43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12" hidden="1" customHeight="1">
      <c r="A88" s="30"/>
      <c r="B88" s="31"/>
      <c r="C88" s="27" t="s">
        <v>1339</v>
      </c>
      <c r="D88" s="30"/>
      <c r="E88" s="30"/>
      <c r="F88" s="30"/>
      <c r="G88" s="30"/>
      <c r="H88" s="30"/>
      <c r="I88" s="30"/>
      <c r="J88" s="30"/>
      <c r="K88" s="30"/>
      <c r="L88" s="43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6.5" hidden="1" customHeight="1">
      <c r="A89" s="30"/>
      <c r="B89" s="31"/>
      <c r="C89" s="30"/>
      <c r="D89" s="30"/>
      <c r="E89" s="217" t="str">
        <f>E11</f>
        <v>09.1 - Vykurovanie</v>
      </c>
      <c r="F89" s="255"/>
      <c r="G89" s="255"/>
      <c r="H89" s="255"/>
      <c r="I89" s="30"/>
      <c r="J89" s="30"/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5" hidden="1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2" hidden="1" customHeight="1">
      <c r="A91" s="30"/>
      <c r="B91" s="31"/>
      <c r="C91" s="27" t="s">
        <v>17</v>
      </c>
      <c r="D91" s="30"/>
      <c r="E91" s="30"/>
      <c r="F91" s="25" t="str">
        <f>F14</f>
        <v>Trenčín</v>
      </c>
      <c r="G91" s="30"/>
      <c r="H91" s="30"/>
      <c r="I91" s="27" t="s">
        <v>19</v>
      </c>
      <c r="J91" s="56">
        <f>IF(J14="","",J14)</f>
        <v>0</v>
      </c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6.95" hidden="1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5.2" hidden="1" customHeight="1">
      <c r="A93" s="30"/>
      <c r="B93" s="31"/>
      <c r="C93" s="27" t="s">
        <v>20</v>
      </c>
      <c r="D93" s="30"/>
      <c r="E93" s="30"/>
      <c r="F93" s="25" t="str">
        <f>E17</f>
        <v>Mesto Trenčín</v>
      </c>
      <c r="G93" s="30"/>
      <c r="H93" s="30"/>
      <c r="I93" s="27" t="s">
        <v>26</v>
      </c>
      <c r="J93" s="28" t="str">
        <f>E23</f>
        <v xml:space="preserve"> </v>
      </c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15.2" hidden="1" customHeight="1">
      <c r="A94" s="30"/>
      <c r="B94" s="31"/>
      <c r="C94" s="27" t="s">
        <v>24</v>
      </c>
      <c r="D94" s="30"/>
      <c r="E94" s="30"/>
      <c r="F94" s="25" t="str">
        <f>IF(E20="","",E20)</f>
        <v xml:space="preserve">SOAR sk, a.s., Žilina </v>
      </c>
      <c r="G94" s="30"/>
      <c r="H94" s="30"/>
      <c r="I94" s="27" t="s">
        <v>29</v>
      </c>
      <c r="J94" s="28" t="str">
        <f>E26</f>
        <v xml:space="preserve"> </v>
      </c>
      <c r="K94" s="30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hidden="1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29.25" hidden="1" customHeight="1">
      <c r="A96" s="30"/>
      <c r="B96" s="31"/>
      <c r="C96" s="119" t="s">
        <v>116</v>
      </c>
      <c r="D96" s="111"/>
      <c r="E96" s="111"/>
      <c r="F96" s="111"/>
      <c r="G96" s="111"/>
      <c r="H96" s="111"/>
      <c r="I96" s="111"/>
      <c r="J96" s="120" t="s">
        <v>117</v>
      </c>
      <c r="K96" s="111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47" s="2" customFormat="1" ht="10.35" hidden="1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3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47" s="2" customFormat="1" ht="22.9" hidden="1" customHeight="1">
      <c r="A98" s="30"/>
      <c r="B98" s="31"/>
      <c r="C98" s="121" t="s">
        <v>118</v>
      </c>
      <c r="D98" s="30"/>
      <c r="E98" s="30"/>
      <c r="F98" s="30"/>
      <c r="G98" s="30"/>
      <c r="H98" s="30"/>
      <c r="I98" s="30"/>
      <c r="J98" s="72">
        <f>J131</f>
        <v>40059.94</v>
      </c>
      <c r="K98" s="30"/>
      <c r="L98" s="43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U98" s="18" t="s">
        <v>119</v>
      </c>
    </row>
    <row r="99" spans="1:47" s="9" customFormat="1" ht="24.95" hidden="1" customHeight="1">
      <c r="B99" s="122"/>
      <c r="D99" s="123" t="s">
        <v>1483</v>
      </c>
      <c r="E99" s="124"/>
      <c r="F99" s="124"/>
      <c r="G99" s="124"/>
      <c r="H99" s="124"/>
      <c r="I99" s="124"/>
      <c r="J99" s="125">
        <f>J132</f>
        <v>27490.899999999998</v>
      </c>
      <c r="L99" s="122"/>
    </row>
    <row r="100" spans="1:47" s="10" customFormat="1" ht="19.899999999999999" hidden="1" customHeight="1">
      <c r="B100" s="126"/>
      <c r="D100" s="127" t="s">
        <v>1484</v>
      </c>
      <c r="E100" s="128"/>
      <c r="F100" s="128"/>
      <c r="G100" s="128"/>
      <c r="H100" s="128"/>
      <c r="I100" s="128"/>
      <c r="J100" s="129">
        <f>J133</f>
        <v>0</v>
      </c>
      <c r="L100" s="126"/>
    </row>
    <row r="101" spans="1:47" s="10" customFormat="1" ht="19.899999999999999" hidden="1" customHeight="1">
      <c r="B101" s="126"/>
      <c r="D101" s="127" t="s">
        <v>127</v>
      </c>
      <c r="E101" s="128"/>
      <c r="F101" s="128"/>
      <c r="G101" s="128"/>
      <c r="H101" s="128"/>
      <c r="I101" s="128"/>
      <c r="J101" s="129">
        <f>J134</f>
        <v>1115.83</v>
      </c>
      <c r="L101" s="126"/>
    </row>
    <row r="102" spans="1:47" s="10" customFormat="1" ht="19.899999999999999" hidden="1" customHeight="1">
      <c r="B102" s="126"/>
      <c r="D102" s="127" t="s">
        <v>1485</v>
      </c>
      <c r="E102" s="128"/>
      <c r="F102" s="128"/>
      <c r="G102" s="128"/>
      <c r="H102" s="128"/>
      <c r="I102" s="128"/>
      <c r="J102" s="129">
        <f>J141</f>
        <v>0</v>
      </c>
      <c r="L102" s="126"/>
    </row>
    <row r="103" spans="1:47" s="10" customFormat="1" ht="19.899999999999999" hidden="1" customHeight="1">
      <c r="B103" s="126"/>
      <c r="D103" s="127" t="s">
        <v>1486</v>
      </c>
      <c r="E103" s="128"/>
      <c r="F103" s="128"/>
      <c r="G103" s="128"/>
      <c r="H103" s="128"/>
      <c r="I103" s="128"/>
      <c r="J103" s="129">
        <f>J142</f>
        <v>1760.8300000000002</v>
      </c>
      <c r="L103" s="126"/>
    </row>
    <row r="104" spans="1:47" s="10" customFormat="1" ht="19.899999999999999" hidden="1" customHeight="1">
      <c r="B104" s="126"/>
      <c r="D104" s="127" t="s">
        <v>1487</v>
      </c>
      <c r="E104" s="128"/>
      <c r="F104" s="128"/>
      <c r="G104" s="128"/>
      <c r="H104" s="128"/>
      <c r="I104" s="128"/>
      <c r="J104" s="129">
        <f>J156</f>
        <v>2468.4100000000003</v>
      </c>
      <c r="L104" s="126"/>
    </row>
    <row r="105" spans="1:47" s="10" customFormat="1" ht="19.899999999999999" hidden="1" customHeight="1">
      <c r="B105" s="126"/>
      <c r="D105" s="127" t="s">
        <v>1488</v>
      </c>
      <c r="E105" s="128"/>
      <c r="F105" s="128"/>
      <c r="G105" s="128"/>
      <c r="H105" s="128"/>
      <c r="I105" s="128"/>
      <c r="J105" s="129">
        <f>J167</f>
        <v>9422.8299999999981</v>
      </c>
      <c r="L105" s="126"/>
    </row>
    <row r="106" spans="1:47" s="10" customFormat="1" ht="19.899999999999999" hidden="1" customHeight="1">
      <c r="B106" s="126"/>
      <c r="D106" s="127" t="s">
        <v>1489</v>
      </c>
      <c r="E106" s="128"/>
      <c r="F106" s="128"/>
      <c r="G106" s="128"/>
      <c r="H106" s="128"/>
      <c r="I106" s="128"/>
      <c r="J106" s="129">
        <f>J205</f>
        <v>12419.599999999999</v>
      </c>
      <c r="L106" s="126"/>
    </row>
    <row r="107" spans="1:47" s="10" customFormat="1" ht="19.899999999999999" hidden="1" customHeight="1">
      <c r="B107" s="126"/>
      <c r="D107" s="127" t="s">
        <v>1490</v>
      </c>
      <c r="E107" s="128"/>
      <c r="F107" s="128"/>
      <c r="G107" s="128"/>
      <c r="H107" s="128"/>
      <c r="I107" s="128"/>
      <c r="J107" s="129">
        <f>J212</f>
        <v>0</v>
      </c>
      <c r="L107" s="126"/>
    </row>
    <row r="108" spans="1:47" s="10" customFormat="1" ht="19.899999999999999" hidden="1" customHeight="1">
      <c r="B108" s="126"/>
      <c r="D108" s="127" t="s">
        <v>1491</v>
      </c>
      <c r="E108" s="128"/>
      <c r="F108" s="128"/>
      <c r="G108" s="128"/>
      <c r="H108" s="128"/>
      <c r="I108" s="128"/>
      <c r="J108" s="129">
        <f>J213</f>
        <v>303.39999999999998</v>
      </c>
      <c r="L108" s="126"/>
    </row>
    <row r="109" spans="1:47" s="9" customFormat="1" ht="24.95" hidden="1" customHeight="1">
      <c r="B109" s="122"/>
      <c r="D109" s="123" t="s">
        <v>1492</v>
      </c>
      <c r="E109" s="124"/>
      <c r="F109" s="124"/>
      <c r="G109" s="124"/>
      <c r="H109" s="124"/>
      <c r="I109" s="124"/>
      <c r="J109" s="125">
        <f>J216</f>
        <v>12569.04</v>
      </c>
      <c r="L109" s="122"/>
    </row>
    <row r="110" spans="1:47" s="2" customFormat="1" ht="21.75" hidden="1" customHeight="1">
      <c r="A110" s="30"/>
      <c r="B110" s="31"/>
      <c r="C110" s="30"/>
      <c r="D110" s="30"/>
      <c r="E110" s="30"/>
      <c r="F110" s="30"/>
      <c r="G110" s="30"/>
      <c r="H110" s="30"/>
      <c r="I110" s="30"/>
      <c r="J110" s="30"/>
      <c r="K110" s="30"/>
      <c r="L110" s="43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47" s="2" customFormat="1" ht="6.95" hidden="1" customHeight="1">
      <c r="A111" s="30"/>
      <c r="B111" s="48"/>
      <c r="C111" s="49"/>
      <c r="D111" s="49"/>
      <c r="E111" s="49"/>
      <c r="F111" s="49"/>
      <c r="G111" s="49"/>
      <c r="H111" s="49"/>
      <c r="I111" s="49"/>
      <c r="J111" s="49"/>
      <c r="K111" s="49"/>
      <c r="L111" s="43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47" ht="11.25" hidden="1"/>
    <row r="113" spans="1:31" ht="11.25" hidden="1"/>
    <row r="114" spans="1:31" ht="11.25" hidden="1"/>
    <row r="115" spans="1:31" s="2" customFormat="1" ht="6.95" customHeight="1">
      <c r="A115" s="30"/>
      <c r="B115" s="50"/>
      <c r="C115" s="51"/>
      <c r="D115" s="51"/>
      <c r="E115" s="51"/>
      <c r="F115" s="51"/>
      <c r="G115" s="51"/>
      <c r="H115" s="51"/>
      <c r="I115" s="51"/>
      <c r="J115" s="51"/>
      <c r="K115" s="51"/>
      <c r="L115" s="43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2" customFormat="1" ht="24.95" customHeight="1">
      <c r="A116" s="30"/>
      <c r="B116" s="31"/>
      <c r="C116" s="22" t="s">
        <v>132</v>
      </c>
      <c r="D116" s="30"/>
      <c r="E116" s="30"/>
      <c r="F116" s="30"/>
      <c r="G116" s="30"/>
      <c r="H116" s="30"/>
      <c r="I116" s="30"/>
      <c r="J116" s="30"/>
      <c r="K116" s="30"/>
      <c r="L116" s="43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s="2" customFormat="1" ht="6.95" customHeight="1">
      <c r="A117" s="30"/>
      <c r="B117" s="31"/>
      <c r="C117" s="30"/>
      <c r="D117" s="30"/>
      <c r="E117" s="30"/>
      <c r="F117" s="30"/>
      <c r="G117" s="30"/>
      <c r="H117" s="30"/>
      <c r="I117" s="30"/>
      <c r="J117" s="30"/>
      <c r="K117" s="30"/>
      <c r="L117" s="43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31" s="2" customFormat="1" ht="12" customHeight="1">
      <c r="A118" s="30"/>
      <c r="B118" s="31"/>
      <c r="C118" s="27" t="s">
        <v>13</v>
      </c>
      <c r="D118" s="30"/>
      <c r="E118" s="30"/>
      <c r="F118" s="30"/>
      <c r="G118" s="30"/>
      <c r="H118" s="30"/>
      <c r="I118" s="30"/>
      <c r="J118" s="30"/>
      <c r="K118" s="30"/>
      <c r="L118" s="43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31" s="2" customFormat="1" ht="26.25" customHeight="1">
      <c r="A119" s="30"/>
      <c r="B119" s="31"/>
      <c r="C119" s="30"/>
      <c r="D119" s="30"/>
      <c r="E119" s="253" t="str">
        <f>E7</f>
        <v>Rekonštrukcia budovy škôlky - MŠ J. Halašu v Trenčíne - navýšenie rozpočtu</v>
      </c>
      <c r="F119" s="254"/>
      <c r="G119" s="254"/>
      <c r="H119" s="254"/>
      <c r="I119" s="30"/>
      <c r="J119" s="30"/>
      <c r="K119" s="30"/>
      <c r="L119" s="43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1" customFormat="1" ht="12" customHeight="1">
      <c r="B120" s="21"/>
      <c r="C120" s="27" t="s">
        <v>113</v>
      </c>
      <c r="L120" s="21"/>
    </row>
    <row r="121" spans="1:31" s="2" customFormat="1" ht="16.5" customHeight="1">
      <c r="A121" s="30"/>
      <c r="B121" s="31"/>
      <c r="C121" s="30"/>
      <c r="D121" s="30"/>
      <c r="E121" s="253" t="s">
        <v>1481</v>
      </c>
      <c r="F121" s="255"/>
      <c r="G121" s="255"/>
      <c r="H121" s="255"/>
      <c r="I121" s="30"/>
      <c r="J121" s="30"/>
      <c r="K121" s="30"/>
      <c r="L121" s="43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12" customHeight="1">
      <c r="A122" s="30"/>
      <c r="B122" s="31"/>
      <c r="C122" s="27" t="s">
        <v>1339</v>
      </c>
      <c r="D122" s="30"/>
      <c r="E122" s="30"/>
      <c r="F122" s="30"/>
      <c r="G122" s="30"/>
      <c r="H122" s="30"/>
      <c r="I122" s="30"/>
      <c r="J122" s="30"/>
      <c r="K122" s="30"/>
      <c r="L122" s="43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16.5" customHeight="1">
      <c r="A123" s="30"/>
      <c r="B123" s="31"/>
      <c r="C123" s="30"/>
      <c r="D123" s="30"/>
      <c r="E123" s="217" t="str">
        <f>E11</f>
        <v>09.1 - Vykurovanie</v>
      </c>
      <c r="F123" s="255"/>
      <c r="G123" s="255"/>
      <c r="H123" s="255"/>
      <c r="I123" s="30"/>
      <c r="J123" s="30"/>
      <c r="K123" s="30"/>
      <c r="L123" s="43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6.95" customHeight="1">
      <c r="A124" s="30"/>
      <c r="B124" s="31"/>
      <c r="C124" s="30"/>
      <c r="D124" s="30"/>
      <c r="E124" s="30"/>
      <c r="F124" s="30"/>
      <c r="G124" s="30"/>
      <c r="H124" s="30"/>
      <c r="I124" s="30"/>
      <c r="J124" s="30"/>
      <c r="K124" s="30"/>
      <c r="L124" s="43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12" customHeight="1">
      <c r="A125" s="30"/>
      <c r="B125" s="31"/>
      <c r="C125" s="27" t="s">
        <v>17</v>
      </c>
      <c r="D125" s="30"/>
      <c r="E125" s="30"/>
      <c r="F125" s="25" t="str">
        <f>F14</f>
        <v>Trenčín</v>
      </c>
      <c r="G125" s="30"/>
      <c r="H125" s="30"/>
      <c r="I125" s="27" t="s">
        <v>19</v>
      </c>
      <c r="J125" s="56"/>
      <c r="K125" s="30"/>
      <c r="L125" s="43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6.95" customHeight="1">
      <c r="A126" s="30"/>
      <c r="B126" s="31"/>
      <c r="C126" s="30"/>
      <c r="D126" s="30"/>
      <c r="E126" s="30"/>
      <c r="F126" s="30"/>
      <c r="G126" s="30"/>
      <c r="H126" s="30"/>
      <c r="I126" s="30"/>
      <c r="J126" s="30"/>
      <c r="K126" s="30"/>
      <c r="L126" s="43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2" customFormat="1" ht="15.2" customHeight="1">
      <c r="A127" s="30"/>
      <c r="B127" s="31"/>
      <c r="C127" s="27" t="s">
        <v>20</v>
      </c>
      <c r="D127" s="30"/>
      <c r="E127" s="30"/>
      <c r="F127" s="25" t="str">
        <f>E17</f>
        <v>Mesto Trenčín</v>
      </c>
      <c r="G127" s="30"/>
      <c r="H127" s="30"/>
      <c r="I127" s="27" t="s">
        <v>26</v>
      </c>
      <c r="J127" s="28" t="str">
        <f>E23</f>
        <v xml:space="preserve"> </v>
      </c>
      <c r="K127" s="30"/>
      <c r="L127" s="43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2" customFormat="1" ht="15.2" customHeight="1">
      <c r="A128" s="30"/>
      <c r="B128" s="31"/>
      <c r="C128" s="27" t="s">
        <v>24</v>
      </c>
      <c r="D128" s="30"/>
      <c r="E128" s="30"/>
      <c r="F128" s="25" t="str">
        <f>IF(E20="","",E20)</f>
        <v xml:space="preserve">SOAR sk, a.s., Žilina </v>
      </c>
      <c r="G128" s="30"/>
      <c r="H128" s="30"/>
      <c r="I128" s="27" t="s">
        <v>29</v>
      </c>
      <c r="J128" s="28" t="str">
        <f>E26</f>
        <v xml:space="preserve"> </v>
      </c>
      <c r="K128" s="30"/>
      <c r="L128" s="43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65" s="2" customFormat="1" ht="10.35" customHeight="1">
      <c r="A129" s="30"/>
      <c r="B129" s="31"/>
      <c r="C129" s="30"/>
      <c r="D129" s="30"/>
      <c r="E129" s="30"/>
      <c r="F129" s="30"/>
      <c r="G129" s="30"/>
      <c r="H129" s="30"/>
      <c r="I129" s="30"/>
      <c r="J129" s="30"/>
      <c r="K129" s="30"/>
      <c r="L129" s="43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65" s="11" customFormat="1" ht="29.25" customHeight="1">
      <c r="A130" s="130"/>
      <c r="B130" s="131"/>
      <c r="C130" s="132" t="s">
        <v>133</v>
      </c>
      <c r="D130" s="133" t="s">
        <v>56</v>
      </c>
      <c r="E130" s="133" t="s">
        <v>52</v>
      </c>
      <c r="F130" s="133" t="s">
        <v>53</v>
      </c>
      <c r="G130" s="133" t="s">
        <v>134</v>
      </c>
      <c r="H130" s="133" t="s">
        <v>135</v>
      </c>
      <c r="I130" s="133" t="s">
        <v>136</v>
      </c>
      <c r="J130" s="134" t="s">
        <v>117</v>
      </c>
      <c r="K130" s="135" t="s">
        <v>137</v>
      </c>
      <c r="L130" s="136"/>
      <c r="M130" s="63" t="s">
        <v>1</v>
      </c>
      <c r="N130" s="64" t="s">
        <v>35</v>
      </c>
      <c r="O130" s="64" t="s">
        <v>138</v>
      </c>
      <c r="P130" s="64" t="s">
        <v>139</v>
      </c>
      <c r="Q130" s="64" t="s">
        <v>140</v>
      </c>
      <c r="R130" s="64" t="s">
        <v>141</v>
      </c>
      <c r="S130" s="64" t="s">
        <v>142</v>
      </c>
      <c r="T130" s="65" t="s">
        <v>143</v>
      </c>
      <c r="U130" s="130"/>
      <c r="V130" s="130"/>
      <c r="W130" s="130"/>
      <c r="X130" s="130"/>
      <c r="Y130" s="130"/>
      <c r="Z130" s="130"/>
      <c r="AA130" s="130"/>
      <c r="AB130" s="130"/>
      <c r="AC130" s="130"/>
      <c r="AD130" s="130"/>
      <c r="AE130" s="130"/>
    </row>
    <row r="131" spans="1:65" s="2" customFormat="1" ht="22.9" customHeight="1">
      <c r="A131" s="30"/>
      <c r="B131" s="31"/>
      <c r="C131" s="70" t="s">
        <v>118</v>
      </c>
      <c r="D131" s="30"/>
      <c r="E131" s="30"/>
      <c r="F131" s="30"/>
      <c r="G131" s="30"/>
      <c r="H131" s="30"/>
      <c r="I131" s="30"/>
      <c r="J131" s="137">
        <f>BK131</f>
        <v>40059.94</v>
      </c>
      <c r="K131" s="30"/>
      <c r="L131" s="31"/>
      <c r="M131" s="66"/>
      <c r="N131" s="57"/>
      <c r="O131" s="67"/>
      <c r="P131" s="138">
        <f>P132+P216</f>
        <v>213.56404000000001</v>
      </c>
      <c r="Q131" s="67"/>
      <c r="R131" s="138">
        <f>R132+R216</f>
        <v>0.52377436960000001</v>
      </c>
      <c r="S131" s="67"/>
      <c r="T131" s="139">
        <f>T132+T216</f>
        <v>2.7788000000000004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T131" s="18" t="s">
        <v>70</v>
      </c>
      <c r="AU131" s="18" t="s">
        <v>119</v>
      </c>
      <c r="BK131" s="140">
        <f>BK132+BK216</f>
        <v>40059.94</v>
      </c>
    </row>
    <row r="132" spans="1:65" s="12" customFormat="1" ht="25.9" customHeight="1">
      <c r="B132" s="141"/>
      <c r="D132" s="142" t="s">
        <v>70</v>
      </c>
      <c r="E132" s="143" t="s">
        <v>1348</v>
      </c>
      <c r="F132" s="143" t="s">
        <v>1097</v>
      </c>
      <c r="J132" s="144">
        <f>BK132</f>
        <v>27490.899999999998</v>
      </c>
      <c r="L132" s="141"/>
      <c r="M132" s="145"/>
      <c r="N132" s="146"/>
      <c r="O132" s="146"/>
      <c r="P132" s="147">
        <f>P133+P134+P141+P142+P156+P167+P205+P212+P213</f>
        <v>213.56404000000001</v>
      </c>
      <c r="Q132" s="146"/>
      <c r="R132" s="147">
        <f>R133+R134+R141+R142+R156+R167+R205+R212+R213</f>
        <v>0.52377436960000001</v>
      </c>
      <c r="S132" s="146"/>
      <c r="T132" s="148">
        <f>T133+T134+T141+T142+T156+T167+T205+T212+T213</f>
        <v>2.7788000000000004</v>
      </c>
      <c r="AR132" s="142" t="s">
        <v>79</v>
      </c>
      <c r="AT132" s="149" t="s">
        <v>70</v>
      </c>
      <c r="AU132" s="149" t="s">
        <v>71</v>
      </c>
      <c r="AY132" s="142" t="s">
        <v>146</v>
      </c>
      <c r="BK132" s="150">
        <f>BK133+BK134+BK141+BK142+BK156+BK167+BK205+BK212+BK213</f>
        <v>27490.899999999998</v>
      </c>
    </row>
    <row r="133" spans="1:65" s="12" customFormat="1" ht="22.9" customHeight="1">
      <c r="B133" s="141"/>
      <c r="D133" s="142" t="s">
        <v>70</v>
      </c>
      <c r="E133" s="151" t="s">
        <v>589</v>
      </c>
      <c r="F133" s="151" t="s">
        <v>1493</v>
      </c>
      <c r="J133" s="152">
        <f>BK133</f>
        <v>0</v>
      </c>
      <c r="L133" s="141"/>
      <c r="M133" s="145"/>
      <c r="N133" s="146"/>
      <c r="O133" s="146"/>
      <c r="P133" s="147">
        <v>0</v>
      </c>
      <c r="Q133" s="146"/>
      <c r="R133" s="147">
        <v>0</v>
      </c>
      <c r="S133" s="146"/>
      <c r="T133" s="148">
        <v>0</v>
      </c>
      <c r="AR133" s="142" t="s">
        <v>79</v>
      </c>
      <c r="AT133" s="149" t="s">
        <v>70</v>
      </c>
      <c r="AU133" s="149" t="s">
        <v>79</v>
      </c>
      <c r="AY133" s="142" t="s">
        <v>146</v>
      </c>
      <c r="BK133" s="150">
        <v>0</v>
      </c>
    </row>
    <row r="134" spans="1:65" s="12" customFormat="1" ht="22.9" customHeight="1">
      <c r="B134" s="141"/>
      <c r="D134" s="142" t="s">
        <v>70</v>
      </c>
      <c r="E134" s="151" t="s">
        <v>414</v>
      </c>
      <c r="F134" s="151" t="s">
        <v>415</v>
      </c>
      <c r="J134" s="152">
        <f>BK134</f>
        <v>1115.83</v>
      </c>
      <c r="L134" s="141"/>
      <c r="M134" s="145"/>
      <c r="N134" s="146"/>
      <c r="O134" s="146"/>
      <c r="P134" s="147">
        <f>SUM(P135:P140)</f>
        <v>24.499600000000001</v>
      </c>
      <c r="Q134" s="146"/>
      <c r="R134" s="147">
        <f>SUM(R135:R140)</f>
        <v>0.11450495999999999</v>
      </c>
      <c r="S134" s="146"/>
      <c r="T134" s="148">
        <f>SUM(T135:T140)</f>
        <v>0</v>
      </c>
      <c r="AR134" s="142" t="s">
        <v>94</v>
      </c>
      <c r="AT134" s="149" t="s">
        <v>70</v>
      </c>
      <c r="AU134" s="149" t="s">
        <v>79</v>
      </c>
      <c r="AY134" s="142" t="s">
        <v>146</v>
      </c>
      <c r="BK134" s="150">
        <f>SUM(BK135:BK140)</f>
        <v>1115.83</v>
      </c>
    </row>
    <row r="135" spans="1:65" s="2" customFormat="1" ht="24.2" customHeight="1">
      <c r="A135" s="30"/>
      <c r="B135" s="153"/>
      <c r="C135" s="154" t="s">
        <v>79</v>
      </c>
      <c r="D135" s="154" t="s">
        <v>149</v>
      </c>
      <c r="E135" s="155" t="s">
        <v>1494</v>
      </c>
      <c r="F135" s="156" t="s">
        <v>1495</v>
      </c>
      <c r="G135" s="157" t="s">
        <v>546</v>
      </c>
      <c r="H135" s="158">
        <v>1</v>
      </c>
      <c r="I135" s="159">
        <v>188.03</v>
      </c>
      <c r="J135" s="159">
        <f t="shared" ref="J135:J140" si="0">ROUND(I135*H135,2)</f>
        <v>188.03</v>
      </c>
      <c r="K135" s="160"/>
      <c r="L135" s="31"/>
      <c r="M135" s="161" t="s">
        <v>1</v>
      </c>
      <c r="N135" s="162" t="s">
        <v>37</v>
      </c>
      <c r="O135" s="163">
        <v>0</v>
      </c>
      <c r="P135" s="163">
        <f t="shared" ref="P135:P140" si="1">O135*H135</f>
        <v>0</v>
      </c>
      <c r="Q135" s="163">
        <v>0</v>
      </c>
      <c r="R135" s="163">
        <f t="shared" ref="R135:R140" si="2">Q135*H135</f>
        <v>0</v>
      </c>
      <c r="S135" s="163">
        <v>0</v>
      </c>
      <c r="T135" s="164">
        <f t="shared" ref="T135:T140" si="3"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65" t="s">
        <v>209</v>
      </c>
      <c r="AT135" s="165" t="s">
        <v>149</v>
      </c>
      <c r="AU135" s="165" t="s">
        <v>94</v>
      </c>
      <c r="AY135" s="18" t="s">
        <v>146</v>
      </c>
      <c r="BE135" s="166">
        <f t="shared" ref="BE135:BE140" si="4">IF(N135="základná",J135,0)</f>
        <v>0</v>
      </c>
      <c r="BF135" s="166">
        <f t="shared" ref="BF135:BF140" si="5">IF(N135="znížená",J135,0)</f>
        <v>188.03</v>
      </c>
      <c r="BG135" s="166">
        <f t="shared" ref="BG135:BG140" si="6">IF(N135="zákl. prenesená",J135,0)</f>
        <v>0</v>
      </c>
      <c r="BH135" s="166">
        <f t="shared" ref="BH135:BH140" si="7">IF(N135="zníž. prenesená",J135,0)</f>
        <v>0</v>
      </c>
      <c r="BI135" s="166">
        <f t="shared" ref="BI135:BI140" si="8">IF(N135="nulová",J135,0)</f>
        <v>0</v>
      </c>
      <c r="BJ135" s="18" t="s">
        <v>94</v>
      </c>
      <c r="BK135" s="166">
        <f t="shared" ref="BK135:BK140" si="9">ROUND(I135*H135,2)</f>
        <v>188.03</v>
      </c>
      <c r="BL135" s="18" t="s">
        <v>209</v>
      </c>
      <c r="BM135" s="165" t="s">
        <v>94</v>
      </c>
    </row>
    <row r="136" spans="1:65" s="2" customFormat="1" ht="21.75" customHeight="1">
      <c r="A136" s="30"/>
      <c r="B136" s="153"/>
      <c r="C136" s="188" t="s">
        <v>94</v>
      </c>
      <c r="D136" s="188" t="s">
        <v>206</v>
      </c>
      <c r="E136" s="189" t="s">
        <v>1496</v>
      </c>
      <c r="F136" s="190" t="s">
        <v>1497</v>
      </c>
      <c r="G136" s="191" t="s">
        <v>376</v>
      </c>
      <c r="H136" s="192">
        <v>4</v>
      </c>
      <c r="I136" s="193">
        <v>1.06</v>
      </c>
      <c r="J136" s="193">
        <f t="shared" si="0"/>
        <v>4.24</v>
      </c>
      <c r="K136" s="194"/>
      <c r="L136" s="195"/>
      <c r="M136" s="196" t="s">
        <v>1</v>
      </c>
      <c r="N136" s="197" t="s">
        <v>37</v>
      </c>
      <c r="O136" s="163">
        <v>0</v>
      </c>
      <c r="P136" s="163">
        <f t="shared" si="1"/>
        <v>0</v>
      </c>
      <c r="Q136" s="163">
        <v>0</v>
      </c>
      <c r="R136" s="163">
        <f t="shared" si="2"/>
        <v>0</v>
      </c>
      <c r="S136" s="163">
        <v>0</v>
      </c>
      <c r="T136" s="164">
        <f t="shared" si="3"/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65" t="s">
        <v>277</v>
      </c>
      <c r="AT136" s="165" t="s">
        <v>206</v>
      </c>
      <c r="AU136" s="165" t="s">
        <v>94</v>
      </c>
      <c r="AY136" s="18" t="s">
        <v>146</v>
      </c>
      <c r="BE136" s="166">
        <f t="shared" si="4"/>
        <v>0</v>
      </c>
      <c r="BF136" s="166">
        <f t="shared" si="5"/>
        <v>4.24</v>
      </c>
      <c r="BG136" s="166">
        <f t="shared" si="6"/>
        <v>0</v>
      </c>
      <c r="BH136" s="166">
        <f t="shared" si="7"/>
        <v>0</v>
      </c>
      <c r="BI136" s="166">
        <f t="shared" si="8"/>
        <v>0</v>
      </c>
      <c r="BJ136" s="18" t="s">
        <v>94</v>
      </c>
      <c r="BK136" s="166">
        <f t="shared" si="9"/>
        <v>4.24</v>
      </c>
      <c r="BL136" s="18" t="s">
        <v>209</v>
      </c>
      <c r="BM136" s="165" t="s">
        <v>147</v>
      </c>
    </row>
    <row r="137" spans="1:65" s="2" customFormat="1" ht="21.75" customHeight="1">
      <c r="A137" s="30"/>
      <c r="B137" s="153"/>
      <c r="C137" s="188" t="s">
        <v>162</v>
      </c>
      <c r="D137" s="188" t="s">
        <v>206</v>
      </c>
      <c r="E137" s="189" t="s">
        <v>1498</v>
      </c>
      <c r="F137" s="190" t="s">
        <v>1499</v>
      </c>
      <c r="G137" s="191" t="s">
        <v>376</v>
      </c>
      <c r="H137" s="192">
        <v>4</v>
      </c>
      <c r="I137" s="193">
        <v>1.23</v>
      </c>
      <c r="J137" s="193">
        <f t="shared" si="0"/>
        <v>4.92</v>
      </c>
      <c r="K137" s="194"/>
      <c r="L137" s="195"/>
      <c r="M137" s="196" t="s">
        <v>1</v>
      </c>
      <c r="N137" s="197" t="s">
        <v>37</v>
      </c>
      <c r="O137" s="163">
        <v>0</v>
      </c>
      <c r="P137" s="163">
        <f t="shared" si="1"/>
        <v>0</v>
      </c>
      <c r="Q137" s="163">
        <v>0</v>
      </c>
      <c r="R137" s="163">
        <f t="shared" si="2"/>
        <v>0</v>
      </c>
      <c r="S137" s="163">
        <v>0</v>
      </c>
      <c r="T137" s="164">
        <f t="shared" si="3"/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65" t="s">
        <v>277</v>
      </c>
      <c r="AT137" s="165" t="s">
        <v>206</v>
      </c>
      <c r="AU137" s="165" t="s">
        <v>94</v>
      </c>
      <c r="AY137" s="18" t="s">
        <v>146</v>
      </c>
      <c r="BE137" s="166">
        <f t="shared" si="4"/>
        <v>0</v>
      </c>
      <c r="BF137" s="166">
        <f t="shared" si="5"/>
        <v>4.92</v>
      </c>
      <c r="BG137" s="166">
        <f t="shared" si="6"/>
        <v>0</v>
      </c>
      <c r="BH137" s="166">
        <f t="shared" si="7"/>
        <v>0</v>
      </c>
      <c r="BI137" s="166">
        <f t="shared" si="8"/>
        <v>0</v>
      </c>
      <c r="BJ137" s="18" t="s">
        <v>94</v>
      </c>
      <c r="BK137" s="166">
        <f t="shared" si="9"/>
        <v>4.92</v>
      </c>
      <c r="BL137" s="18" t="s">
        <v>209</v>
      </c>
      <c r="BM137" s="165" t="s">
        <v>165</v>
      </c>
    </row>
    <row r="138" spans="1:65" s="2" customFormat="1" ht="21.75" customHeight="1">
      <c r="A138" s="30"/>
      <c r="B138" s="153"/>
      <c r="C138" s="188" t="s">
        <v>147</v>
      </c>
      <c r="D138" s="188" t="s">
        <v>206</v>
      </c>
      <c r="E138" s="189" t="s">
        <v>1500</v>
      </c>
      <c r="F138" s="190" t="s">
        <v>1501</v>
      </c>
      <c r="G138" s="191" t="s">
        <v>376</v>
      </c>
      <c r="H138" s="192">
        <v>40</v>
      </c>
      <c r="I138" s="193">
        <v>1.82</v>
      </c>
      <c r="J138" s="193">
        <f t="shared" si="0"/>
        <v>72.8</v>
      </c>
      <c r="K138" s="194"/>
      <c r="L138" s="195"/>
      <c r="M138" s="196" t="s">
        <v>1</v>
      </c>
      <c r="N138" s="197" t="s">
        <v>37</v>
      </c>
      <c r="O138" s="163">
        <v>0</v>
      </c>
      <c r="P138" s="163">
        <f t="shared" si="1"/>
        <v>0</v>
      </c>
      <c r="Q138" s="163">
        <v>0</v>
      </c>
      <c r="R138" s="163">
        <f t="shared" si="2"/>
        <v>0</v>
      </c>
      <c r="S138" s="163">
        <v>0</v>
      </c>
      <c r="T138" s="164">
        <f t="shared" si="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65" t="s">
        <v>277</v>
      </c>
      <c r="AT138" s="165" t="s">
        <v>206</v>
      </c>
      <c r="AU138" s="165" t="s">
        <v>94</v>
      </c>
      <c r="AY138" s="18" t="s">
        <v>146</v>
      </c>
      <c r="BE138" s="166">
        <f t="shared" si="4"/>
        <v>0</v>
      </c>
      <c r="BF138" s="166">
        <f t="shared" si="5"/>
        <v>72.8</v>
      </c>
      <c r="BG138" s="166">
        <f t="shared" si="6"/>
        <v>0</v>
      </c>
      <c r="BH138" s="166">
        <f t="shared" si="7"/>
        <v>0</v>
      </c>
      <c r="BI138" s="166">
        <f t="shared" si="8"/>
        <v>0</v>
      </c>
      <c r="BJ138" s="18" t="s">
        <v>94</v>
      </c>
      <c r="BK138" s="166">
        <f t="shared" si="9"/>
        <v>72.8</v>
      </c>
      <c r="BL138" s="18" t="s">
        <v>209</v>
      </c>
      <c r="BM138" s="165" t="s">
        <v>169</v>
      </c>
    </row>
    <row r="139" spans="1:65" s="2" customFormat="1" ht="21.75" customHeight="1">
      <c r="A139" s="30"/>
      <c r="B139" s="153"/>
      <c r="C139" s="188" t="s">
        <v>172</v>
      </c>
      <c r="D139" s="188" t="s">
        <v>206</v>
      </c>
      <c r="E139" s="189" t="s">
        <v>1502</v>
      </c>
      <c r="F139" s="190" t="s">
        <v>1503</v>
      </c>
      <c r="G139" s="191" t="s">
        <v>376</v>
      </c>
      <c r="H139" s="192">
        <v>6</v>
      </c>
      <c r="I139" s="193">
        <v>2.2400000000000002</v>
      </c>
      <c r="J139" s="193">
        <f t="shared" si="0"/>
        <v>13.44</v>
      </c>
      <c r="K139" s="194"/>
      <c r="L139" s="195"/>
      <c r="M139" s="196" t="s">
        <v>1</v>
      </c>
      <c r="N139" s="197" t="s">
        <v>37</v>
      </c>
      <c r="O139" s="163">
        <v>0</v>
      </c>
      <c r="P139" s="163">
        <f t="shared" si="1"/>
        <v>0</v>
      </c>
      <c r="Q139" s="163">
        <v>0</v>
      </c>
      <c r="R139" s="163">
        <f t="shared" si="2"/>
        <v>0</v>
      </c>
      <c r="S139" s="163">
        <v>0</v>
      </c>
      <c r="T139" s="164">
        <f t="shared" si="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65" t="s">
        <v>277</v>
      </c>
      <c r="AT139" s="165" t="s">
        <v>206</v>
      </c>
      <c r="AU139" s="165" t="s">
        <v>94</v>
      </c>
      <c r="AY139" s="18" t="s">
        <v>146</v>
      </c>
      <c r="BE139" s="166">
        <f t="shared" si="4"/>
        <v>0</v>
      </c>
      <c r="BF139" s="166">
        <f t="shared" si="5"/>
        <v>13.44</v>
      </c>
      <c r="BG139" s="166">
        <f t="shared" si="6"/>
        <v>0</v>
      </c>
      <c r="BH139" s="166">
        <f t="shared" si="7"/>
        <v>0</v>
      </c>
      <c r="BI139" s="166">
        <f t="shared" si="8"/>
        <v>0</v>
      </c>
      <c r="BJ139" s="18" t="s">
        <v>94</v>
      </c>
      <c r="BK139" s="166">
        <f t="shared" si="9"/>
        <v>13.44</v>
      </c>
      <c r="BL139" s="18" t="s">
        <v>209</v>
      </c>
      <c r="BM139" s="165" t="s">
        <v>107</v>
      </c>
    </row>
    <row r="140" spans="1:65" s="2" customFormat="1" ht="21.75" customHeight="1">
      <c r="A140" s="30"/>
      <c r="B140" s="153"/>
      <c r="C140" s="154" t="s">
        <v>165</v>
      </c>
      <c r="D140" s="154" t="s">
        <v>149</v>
      </c>
      <c r="E140" s="155" t="s">
        <v>1504</v>
      </c>
      <c r="F140" s="156" t="s">
        <v>1505</v>
      </c>
      <c r="G140" s="157" t="s">
        <v>376</v>
      </c>
      <c r="H140" s="158">
        <v>40</v>
      </c>
      <c r="I140" s="159">
        <v>20.81</v>
      </c>
      <c r="J140" s="159">
        <f t="shared" si="0"/>
        <v>832.4</v>
      </c>
      <c r="K140" s="160"/>
      <c r="L140" s="31"/>
      <c r="M140" s="161" t="s">
        <v>1</v>
      </c>
      <c r="N140" s="162" t="s">
        <v>37</v>
      </c>
      <c r="O140" s="163">
        <v>0.61248999999999998</v>
      </c>
      <c r="P140" s="163">
        <f t="shared" si="1"/>
        <v>24.499600000000001</v>
      </c>
      <c r="Q140" s="163">
        <v>2.8626239999999998E-3</v>
      </c>
      <c r="R140" s="163">
        <f t="shared" si="2"/>
        <v>0.11450495999999999</v>
      </c>
      <c r="S140" s="163">
        <v>0</v>
      </c>
      <c r="T140" s="164">
        <f t="shared" si="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65" t="s">
        <v>209</v>
      </c>
      <c r="AT140" s="165" t="s">
        <v>149</v>
      </c>
      <c r="AU140" s="165" t="s">
        <v>94</v>
      </c>
      <c r="AY140" s="18" t="s">
        <v>146</v>
      </c>
      <c r="BE140" s="166">
        <f t="shared" si="4"/>
        <v>0</v>
      </c>
      <c r="BF140" s="166">
        <f t="shared" si="5"/>
        <v>832.4</v>
      </c>
      <c r="BG140" s="166">
        <f t="shared" si="6"/>
        <v>0</v>
      </c>
      <c r="BH140" s="166">
        <f t="shared" si="7"/>
        <v>0</v>
      </c>
      <c r="BI140" s="166">
        <f t="shared" si="8"/>
        <v>0</v>
      </c>
      <c r="BJ140" s="18" t="s">
        <v>94</v>
      </c>
      <c r="BK140" s="166">
        <f t="shared" si="9"/>
        <v>832.4</v>
      </c>
      <c r="BL140" s="18" t="s">
        <v>209</v>
      </c>
      <c r="BM140" s="165" t="s">
        <v>1506</v>
      </c>
    </row>
    <row r="141" spans="1:65" s="12" customFormat="1" ht="22.9" customHeight="1">
      <c r="B141" s="141"/>
      <c r="D141" s="142" t="s">
        <v>70</v>
      </c>
      <c r="E141" s="151" t="s">
        <v>596</v>
      </c>
      <c r="F141" s="151" t="s">
        <v>1507</v>
      </c>
      <c r="J141" s="152">
        <f>BK141</f>
        <v>0</v>
      </c>
      <c r="L141" s="141"/>
      <c r="M141" s="145"/>
      <c r="N141" s="146"/>
      <c r="O141" s="146"/>
      <c r="P141" s="147">
        <v>0</v>
      </c>
      <c r="Q141" s="146"/>
      <c r="R141" s="147">
        <v>0</v>
      </c>
      <c r="S141" s="146"/>
      <c r="T141" s="148">
        <v>0</v>
      </c>
      <c r="AR141" s="142" t="s">
        <v>79</v>
      </c>
      <c r="AT141" s="149" t="s">
        <v>70</v>
      </c>
      <c r="AU141" s="149" t="s">
        <v>79</v>
      </c>
      <c r="AY141" s="142" t="s">
        <v>146</v>
      </c>
      <c r="BK141" s="150">
        <v>0</v>
      </c>
    </row>
    <row r="142" spans="1:65" s="12" customFormat="1" ht="22.9" customHeight="1">
      <c r="B142" s="141"/>
      <c r="D142" s="142" t="s">
        <v>70</v>
      </c>
      <c r="E142" s="151" t="s">
        <v>1508</v>
      </c>
      <c r="F142" s="151" t="s">
        <v>1509</v>
      </c>
      <c r="J142" s="152">
        <f>BK142</f>
        <v>1760.8300000000002</v>
      </c>
      <c r="L142" s="141"/>
      <c r="M142" s="145"/>
      <c r="N142" s="146"/>
      <c r="O142" s="146"/>
      <c r="P142" s="147">
        <f>SUM(P143:P155)</f>
        <v>5.7493800000000004</v>
      </c>
      <c r="Q142" s="146"/>
      <c r="R142" s="147">
        <f>SUM(R143:R155)</f>
        <v>1.1540387999999999E-2</v>
      </c>
      <c r="S142" s="146"/>
      <c r="T142" s="148">
        <f>SUM(T143:T155)</f>
        <v>0</v>
      </c>
      <c r="AR142" s="142" t="s">
        <v>94</v>
      </c>
      <c r="AT142" s="149" t="s">
        <v>70</v>
      </c>
      <c r="AU142" s="149" t="s">
        <v>79</v>
      </c>
      <c r="AY142" s="142" t="s">
        <v>146</v>
      </c>
      <c r="BK142" s="150">
        <f>SUM(BK143:BK155)</f>
        <v>1760.8300000000002</v>
      </c>
    </row>
    <row r="143" spans="1:65" s="2" customFormat="1" ht="16.5" customHeight="1">
      <c r="A143" s="30"/>
      <c r="B143" s="153"/>
      <c r="C143" s="154" t="s">
        <v>200</v>
      </c>
      <c r="D143" s="154" t="s">
        <v>149</v>
      </c>
      <c r="E143" s="155" t="s">
        <v>1510</v>
      </c>
      <c r="F143" s="156" t="s">
        <v>1511</v>
      </c>
      <c r="G143" s="157" t="s">
        <v>546</v>
      </c>
      <c r="H143" s="158">
        <v>10</v>
      </c>
      <c r="I143" s="159">
        <v>3.08</v>
      </c>
      <c r="J143" s="159">
        <f t="shared" ref="J143:J155" si="10">ROUND(I143*H143,2)</f>
        <v>30.8</v>
      </c>
      <c r="K143" s="160"/>
      <c r="L143" s="31"/>
      <c r="M143" s="161" t="s">
        <v>1</v>
      </c>
      <c r="N143" s="162" t="s">
        <v>37</v>
      </c>
      <c r="O143" s="163">
        <v>0.10867</v>
      </c>
      <c r="P143" s="163">
        <f t="shared" ref="P143:P155" si="11">O143*H143</f>
        <v>1.0867</v>
      </c>
      <c r="Q143" s="163">
        <v>1.15036E-3</v>
      </c>
      <c r="R143" s="163">
        <f t="shared" ref="R143:R155" si="12">Q143*H143</f>
        <v>1.1503599999999999E-2</v>
      </c>
      <c r="S143" s="163">
        <v>0</v>
      </c>
      <c r="T143" s="164">
        <f t="shared" ref="T143:T155" si="13">S143*H143</f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65" t="s">
        <v>209</v>
      </c>
      <c r="AT143" s="165" t="s">
        <v>149</v>
      </c>
      <c r="AU143" s="165" t="s">
        <v>94</v>
      </c>
      <c r="AY143" s="18" t="s">
        <v>146</v>
      </c>
      <c r="BE143" s="166">
        <f t="shared" ref="BE143:BE155" si="14">IF(N143="základná",J143,0)</f>
        <v>0</v>
      </c>
      <c r="BF143" s="166">
        <f t="shared" ref="BF143:BF155" si="15">IF(N143="znížená",J143,0)</f>
        <v>30.8</v>
      </c>
      <c r="BG143" s="166">
        <f t="shared" ref="BG143:BG155" si="16">IF(N143="zákl. prenesená",J143,0)</f>
        <v>0</v>
      </c>
      <c r="BH143" s="166">
        <f t="shared" ref="BH143:BH155" si="17">IF(N143="zníž. prenesená",J143,0)</f>
        <v>0</v>
      </c>
      <c r="BI143" s="166">
        <f t="shared" ref="BI143:BI155" si="18">IF(N143="nulová",J143,0)</f>
        <v>0</v>
      </c>
      <c r="BJ143" s="18" t="s">
        <v>94</v>
      </c>
      <c r="BK143" s="166">
        <f t="shared" ref="BK143:BK155" si="19">ROUND(I143*H143,2)</f>
        <v>30.8</v>
      </c>
      <c r="BL143" s="18" t="s">
        <v>209</v>
      </c>
      <c r="BM143" s="165" t="s">
        <v>203</v>
      </c>
    </row>
    <row r="144" spans="1:65" s="2" customFormat="1" ht="16.5" customHeight="1">
      <c r="A144" s="30"/>
      <c r="B144" s="153"/>
      <c r="C144" s="188" t="s">
        <v>169</v>
      </c>
      <c r="D144" s="188" t="s">
        <v>206</v>
      </c>
      <c r="E144" s="189" t="s">
        <v>1512</v>
      </c>
      <c r="F144" s="190" t="s">
        <v>1513</v>
      </c>
      <c r="G144" s="191" t="s">
        <v>546</v>
      </c>
      <c r="H144" s="192">
        <v>10</v>
      </c>
      <c r="I144" s="193">
        <v>4.12</v>
      </c>
      <c r="J144" s="193">
        <f t="shared" si="10"/>
        <v>41.2</v>
      </c>
      <c r="K144" s="194"/>
      <c r="L144" s="195"/>
      <c r="M144" s="196" t="s">
        <v>1</v>
      </c>
      <c r="N144" s="197" t="s">
        <v>37</v>
      </c>
      <c r="O144" s="163">
        <v>0</v>
      </c>
      <c r="P144" s="163">
        <f t="shared" si="11"/>
        <v>0</v>
      </c>
      <c r="Q144" s="163">
        <v>0</v>
      </c>
      <c r="R144" s="163">
        <f t="shared" si="12"/>
        <v>0</v>
      </c>
      <c r="S144" s="163">
        <v>0</v>
      </c>
      <c r="T144" s="164">
        <f t="shared" si="1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65" t="s">
        <v>277</v>
      </c>
      <c r="AT144" s="165" t="s">
        <v>206</v>
      </c>
      <c r="AU144" s="165" t="s">
        <v>94</v>
      </c>
      <c r="AY144" s="18" t="s">
        <v>146</v>
      </c>
      <c r="BE144" s="166">
        <f t="shared" si="14"/>
        <v>0</v>
      </c>
      <c r="BF144" s="166">
        <f t="shared" si="15"/>
        <v>41.2</v>
      </c>
      <c r="BG144" s="166">
        <f t="shared" si="16"/>
        <v>0</v>
      </c>
      <c r="BH144" s="166">
        <f t="shared" si="17"/>
        <v>0</v>
      </c>
      <c r="BI144" s="166">
        <f t="shared" si="18"/>
        <v>0</v>
      </c>
      <c r="BJ144" s="18" t="s">
        <v>94</v>
      </c>
      <c r="BK144" s="166">
        <f t="shared" si="19"/>
        <v>41.2</v>
      </c>
      <c r="BL144" s="18" t="s">
        <v>209</v>
      </c>
      <c r="BM144" s="165" t="s">
        <v>209</v>
      </c>
    </row>
    <row r="145" spans="1:65" s="2" customFormat="1" ht="24.2" customHeight="1">
      <c r="A145" s="30"/>
      <c r="B145" s="153"/>
      <c r="C145" s="154" t="s">
        <v>210</v>
      </c>
      <c r="D145" s="154" t="s">
        <v>149</v>
      </c>
      <c r="E145" s="155" t="s">
        <v>1514</v>
      </c>
      <c r="F145" s="156" t="s">
        <v>1515</v>
      </c>
      <c r="G145" s="157" t="s">
        <v>546</v>
      </c>
      <c r="H145" s="158">
        <v>2</v>
      </c>
      <c r="I145" s="159">
        <v>18.850000000000001</v>
      </c>
      <c r="J145" s="159">
        <f t="shared" si="10"/>
        <v>37.700000000000003</v>
      </c>
      <c r="K145" s="160"/>
      <c r="L145" s="31"/>
      <c r="M145" s="161" t="s">
        <v>1</v>
      </c>
      <c r="N145" s="162" t="s">
        <v>37</v>
      </c>
      <c r="O145" s="163">
        <v>0.82591999999999999</v>
      </c>
      <c r="P145" s="163">
        <f t="shared" si="11"/>
        <v>1.65184</v>
      </c>
      <c r="Q145" s="163">
        <v>0</v>
      </c>
      <c r="R145" s="163">
        <f t="shared" si="12"/>
        <v>0</v>
      </c>
      <c r="S145" s="163">
        <v>0</v>
      </c>
      <c r="T145" s="164">
        <f t="shared" si="1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65" t="s">
        <v>209</v>
      </c>
      <c r="AT145" s="165" t="s">
        <v>149</v>
      </c>
      <c r="AU145" s="165" t="s">
        <v>94</v>
      </c>
      <c r="AY145" s="18" t="s">
        <v>146</v>
      </c>
      <c r="BE145" s="166">
        <f t="shared" si="14"/>
        <v>0</v>
      </c>
      <c r="BF145" s="166">
        <f t="shared" si="15"/>
        <v>37.700000000000003</v>
      </c>
      <c r="BG145" s="166">
        <f t="shared" si="16"/>
        <v>0</v>
      </c>
      <c r="BH145" s="166">
        <f t="shared" si="17"/>
        <v>0</v>
      </c>
      <c r="BI145" s="166">
        <f t="shared" si="18"/>
        <v>0</v>
      </c>
      <c r="BJ145" s="18" t="s">
        <v>94</v>
      </c>
      <c r="BK145" s="166">
        <f t="shared" si="19"/>
        <v>37.700000000000003</v>
      </c>
      <c r="BL145" s="18" t="s">
        <v>209</v>
      </c>
      <c r="BM145" s="165" t="s">
        <v>214</v>
      </c>
    </row>
    <row r="146" spans="1:65" s="2" customFormat="1" ht="21.75" customHeight="1">
      <c r="A146" s="30"/>
      <c r="B146" s="153"/>
      <c r="C146" s="188" t="s">
        <v>107</v>
      </c>
      <c r="D146" s="188" t="s">
        <v>206</v>
      </c>
      <c r="E146" s="189" t="s">
        <v>1516</v>
      </c>
      <c r="F146" s="190" t="s">
        <v>1517</v>
      </c>
      <c r="G146" s="191" t="s">
        <v>546</v>
      </c>
      <c r="H146" s="192">
        <v>1</v>
      </c>
      <c r="I146" s="193">
        <v>44.89</v>
      </c>
      <c r="J146" s="193">
        <f t="shared" si="10"/>
        <v>44.89</v>
      </c>
      <c r="K146" s="194"/>
      <c r="L146" s="195"/>
      <c r="M146" s="196" t="s">
        <v>1</v>
      </c>
      <c r="N146" s="197" t="s">
        <v>37</v>
      </c>
      <c r="O146" s="163">
        <v>0</v>
      </c>
      <c r="P146" s="163">
        <f t="shared" si="11"/>
        <v>0</v>
      </c>
      <c r="Q146" s="163">
        <v>0</v>
      </c>
      <c r="R146" s="163">
        <f t="shared" si="12"/>
        <v>0</v>
      </c>
      <c r="S146" s="163">
        <v>0</v>
      </c>
      <c r="T146" s="164">
        <f t="shared" si="1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65" t="s">
        <v>277</v>
      </c>
      <c r="AT146" s="165" t="s">
        <v>206</v>
      </c>
      <c r="AU146" s="165" t="s">
        <v>94</v>
      </c>
      <c r="AY146" s="18" t="s">
        <v>146</v>
      </c>
      <c r="BE146" s="166">
        <f t="shared" si="14"/>
        <v>0</v>
      </c>
      <c r="BF146" s="166">
        <f t="shared" si="15"/>
        <v>44.89</v>
      </c>
      <c r="BG146" s="166">
        <f t="shared" si="16"/>
        <v>0</v>
      </c>
      <c r="BH146" s="166">
        <f t="shared" si="17"/>
        <v>0</v>
      </c>
      <c r="BI146" s="166">
        <f t="shared" si="18"/>
        <v>0</v>
      </c>
      <c r="BJ146" s="18" t="s">
        <v>94</v>
      </c>
      <c r="BK146" s="166">
        <f t="shared" si="19"/>
        <v>44.89</v>
      </c>
      <c r="BL146" s="18" t="s">
        <v>209</v>
      </c>
      <c r="BM146" s="165" t="s">
        <v>7</v>
      </c>
    </row>
    <row r="147" spans="1:65" s="2" customFormat="1" ht="21.75" customHeight="1">
      <c r="A147" s="30"/>
      <c r="B147" s="153"/>
      <c r="C147" s="188" t="s">
        <v>246</v>
      </c>
      <c r="D147" s="188" t="s">
        <v>206</v>
      </c>
      <c r="E147" s="189" t="s">
        <v>1518</v>
      </c>
      <c r="F147" s="190" t="s">
        <v>1519</v>
      </c>
      <c r="G147" s="191" t="s">
        <v>546</v>
      </c>
      <c r="H147" s="192">
        <v>1</v>
      </c>
      <c r="I147" s="193">
        <v>44.89</v>
      </c>
      <c r="J147" s="193">
        <f t="shared" si="10"/>
        <v>44.89</v>
      </c>
      <c r="K147" s="194"/>
      <c r="L147" s="195"/>
      <c r="M147" s="196" t="s">
        <v>1</v>
      </c>
      <c r="N147" s="197" t="s">
        <v>37</v>
      </c>
      <c r="O147" s="163">
        <v>0</v>
      </c>
      <c r="P147" s="163">
        <f t="shared" si="11"/>
        <v>0</v>
      </c>
      <c r="Q147" s="163">
        <v>0</v>
      </c>
      <c r="R147" s="163">
        <f t="shared" si="12"/>
        <v>0</v>
      </c>
      <c r="S147" s="163">
        <v>0</v>
      </c>
      <c r="T147" s="164">
        <f t="shared" si="13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65" t="s">
        <v>277</v>
      </c>
      <c r="AT147" s="165" t="s">
        <v>206</v>
      </c>
      <c r="AU147" s="165" t="s">
        <v>94</v>
      </c>
      <c r="AY147" s="18" t="s">
        <v>146</v>
      </c>
      <c r="BE147" s="166">
        <f t="shared" si="14"/>
        <v>0</v>
      </c>
      <c r="BF147" s="166">
        <f t="shared" si="15"/>
        <v>44.89</v>
      </c>
      <c r="BG147" s="166">
        <f t="shared" si="16"/>
        <v>0</v>
      </c>
      <c r="BH147" s="166">
        <f t="shared" si="17"/>
        <v>0</v>
      </c>
      <c r="BI147" s="166">
        <f t="shared" si="18"/>
        <v>0</v>
      </c>
      <c r="BJ147" s="18" t="s">
        <v>94</v>
      </c>
      <c r="BK147" s="166">
        <f t="shared" si="19"/>
        <v>44.89</v>
      </c>
      <c r="BL147" s="18" t="s">
        <v>209</v>
      </c>
      <c r="BM147" s="165" t="s">
        <v>249</v>
      </c>
    </row>
    <row r="148" spans="1:65" s="2" customFormat="1" ht="16.5" customHeight="1">
      <c r="A148" s="30"/>
      <c r="B148" s="153"/>
      <c r="C148" s="154" t="s">
        <v>199</v>
      </c>
      <c r="D148" s="154" t="s">
        <v>149</v>
      </c>
      <c r="E148" s="155" t="s">
        <v>1520</v>
      </c>
      <c r="F148" s="156" t="s">
        <v>1521</v>
      </c>
      <c r="G148" s="157" t="s">
        <v>546</v>
      </c>
      <c r="H148" s="158">
        <v>1</v>
      </c>
      <c r="I148" s="159">
        <v>94.01</v>
      </c>
      <c r="J148" s="159">
        <f t="shared" si="10"/>
        <v>94.01</v>
      </c>
      <c r="K148" s="160"/>
      <c r="L148" s="31"/>
      <c r="M148" s="161" t="s">
        <v>1</v>
      </c>
      <c r="N148" s="162" t="s">
        <v>37</v>
      </c>
      <c r="O148" s="163">
        <v>0</v>
      </c>
      <c r="P148" s="163">
        <f t="shared" si="11"/>
        <v>0</v>
      </c>
      <c r="Q148" s="163">
        <v>0</v>
      </c>
      <c r="R148" s="163">
        <f t="shared" si="12"/>
        <v>0</v>
      </c>
      <c r="S148" s="163">
        <v>0</v>
      </c>
      <c r="T148" s="164">
        <f t="shared" si="13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65" t="s">
        <v>209</v>
      </c>
      <c r="AT148" s="165" t="s">
        <v>149</v>
      </c>
      <c r="AU148" s="165" t="s">
        <v>94</v>
      </c>
      <c r="AY148" s="18" t="s">
        <v>146</v>
      </c>
      <c r="BE148" s="166">
        <f t="shared" si="14"/>
        <v>0</v>
      </c>
      <c r="BF148" s="166">
        <f t="shared" si="15"/>
        <v>94.01</v>
      </c>
      <c r="BG148" s="166">
        <f t="shared" si="16"/>
        <v>0</v>
      </c>
      <c r="BH148" s="166">
        <f t="shared" si="17"/>
        <v>0</v>
      </c>
      <c r="BI148" s="166">
        <f t="shared" si="18"/>
        <v>0</v>
      </c>
      <c r="BJ148" s="18" t="s">
        <v>94</v>
      </c>
      <c r="BK148" s="166">
        <f t="shared" si="19"/>
        <v>94.01</v>
      </c>
      <c r="BL148" s="18" t="s">
        <v>209</v>
      </c>
      <c r="BM148" s="165" t="s">
        <v>1522</v>
      </c>
    </row>
    <row r="149" spans="1:65" s="2" customFormat="1" ht="16.5" customHeight="1">
      <c r="A149" s="30"/>
      <c r="B149" s="153"/>
      <c r="C149" s="154" t="s">
        <v>256</v>
      </c>
      <c r="D149" s="154" t="s">
        <v>149</v>
      </c>
      <c r="E149" s="155" t="s">
        <v>1523</v>
      </c>
      <c r="F149" s="156" t="s">
        <v>1524</v>
      </c>
      <c r="G149" s="157" t="s">
        <v>546</v>
      </c>
      <c r="H149" s="158">
        <v>1</v>
      </c>
      <c r="I149" s="159">
        <v>123.63</v>
      </c>
      <c r="J149" s="159">
        <f t="shared" si="10"/>
        <v>123.63</v>
      </c>
      <c r="K149" s="160"/>
      <c r="L149" s="31"/>
      <c r="M149" s="161" t="s">
        <v>1</v>
      </c>
      <c r="N149" s="162" t="s">
        <v>37</v>
      </c>
      <c r="O149" s="163">
        <v>0.54122000000000003</v>
      </c>
      <c r="P149" s="163">
        <f t="shared" si="11"/>
        <v>0.54122000000000003</v>
      </c>
      <c r="Q149" s="163">
        <v>0</v>
      </c>
      <c r="R149" s="163">
        <f t="shared" si="12"/>
        <v>0</v>
      </c>
      <c r="S149" s="163">
        <v>0</v>
      </c>
      <c r="T149" s="164">
        <f t="shared" si="13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65" t="s">
        <v>209</v>
      </c>
      <c r="AT149" s="165" t="s">
        <v>149</v>
      </c>
      <c r="AU149" s="165" t="s">
        <v>94</v>
      </c>
      <c r="AY149" s="18" t="s">
        <v>146</v>
      </c>
      <c r="BE149" s="166">
        <f t="shared" si="14"/>
        <v>0</v>
      </c>
      <c r="BF149" s="166">
        <f t="shared" si="15"/>
        <v>123.63</v>
      </c>
      <c r="BG149" s="166">
        <f t="shared" si="16"/>
        <v>0</v>
      </c>
      <c r="BH149" s="166">
        <f t="shared" si="17"/>
        <v>0</v>
      </c>
      <c r="BI149" s="166">
        <f t="shared" si="18"/>
        <v>0</v>
      </c>
      <c r="BJ149" s="18" t="s">
        <v>94</v>
      </c>
      <c r="BK149" s="166">
        <f t="shared" si="19"/>
        <v>123.63</v>
      </c>
      <c r="BL149" s="18" t="s">
        <v>209</v>
      </c>
      <c r="BM149" s="165" t="s">
        <v>259</v>
      </c>
    </row>
    <row r="150" spans="1:65" s="2" customFormat="1" ht="16.5" customHeight="1">
      <c r="A150" s="30"/>
      <c r="B150" s="153"/>
      <c r="C150" s="188" t="s">
        <v>203</v>
      </c>
      <c r="D150" s="188" t="s">
        <v>206</v>
      </c>
      <c r="E150" s="189" t="s">
        <v>1525</v>
      </c>
      <c r="F150" s="190" t="s">
        <v>1526</v>
      </c>
      <c r="G150" s="191" t="s">
        <v>546</v>
      </c>
      <c r="H150" s="192">
        <v>1</v>
      </c>
      <c r="I150" s="193">
        <v>392.36</v>
      </c>
      <c r="J150" s="193">
        <f t="shared" si="10"/>
        <v>392.36</v>
      </c>
      <c r="K150" s="194"/>
      <c r="L150" s="195"/>
      <c r="M150" s="196" t="s">
        <v>1</v>
      </c>
      <c r="N150" s="197" t="s">
        <v>37</v>
      </c>
      <c r="O150" s="163">
        <v>0</v>
      </c>
      <c r="P150" s="163">
        <f t="shared" si="11"/>
        <v>0</v>
      </c>
      <c r="Q150" s="163">
        <v>0</v>
      </c>
      <c r="R150" s="163">
        <f t="shared" si="12"/>
        <v>0</v>
      </c>
      <c r="S150" s="163">
        <v>0</v>
      </c>
      <c r="T150" s="164">
        <f t="shared" si="13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65" t="s">
        <v>277</v>
      </c>
      <c r="AT150" s="165" t="s">
        <v>206</v>
      </c>
      <c r="AU150" s="165" t="s">
        <v>94</v>
      </c>
      <c r="AY150" s="18" t="s">
        <v>146</v>
      </c>
      <c r="BE150" s="166">
        <f t="shared" si="14"/>
        <v>0</v>
      </c>
      <c r="BF150" s="166">
        <f t="shared" si="15"/>
        <v>392.36</v>
      </c>
      <c r="BG150" s="166">
        <f t="shared" si="16"/>
        <v>0</v>
      </c>
      <c r="BH150" s="166">
        <f t="shared" si="17"/>
        <v>0</v>
      </c>
      <c r="BI150" s="166">
        <f t="shared" si="18"/>
        <v>0</v>
      </c>
      <c r="BJ150" s="18" t="s">
        <v>94</v>
      </c>
      <c r="BK150" s="166">
        <f t="shared" si="19"/>
        <v>392.36</v>
      </c>
      <c r="BL150" s="18" t="s">
        <v>209</v>
      </c>
      <c r="BM150" s="165" t="s">
        <v>262</v>
      </c>
    </row>
    <row r="151" spans="1:65" s="2" customFormat="1" ht="16.5" customHeight="1">
      <c r="A151" s="30"/>
      <c r="B151" s="153"/>
      <c r="C151" s="188" t="s">
        <v>271</v>
      </c>
      <c r="D151" s="188" t="s">
        <v>206</v>
      </c>
      <c r="E151" s="189" t="s">
        <v>1527</v>
      </c>
      <c r="F151" s="190" t="s">
        <v>1528</v>
      </c>
      <c r="G151" s="191" t="s">
        <v>546</v>
      </c>
      <c r="H151" s="192">
        <v>1</v>
      </c>
      <c r="I151" s="193">
        <v>68.89</v>
      </c>
      <c r="J151" s="193">
        <f t="shared" si="10"/>
        <v>68.89</v>
      </c>
      <c r="K151" s="194"/>
      <c r="L151" s="195"/>
      <c r="M151" s="196" t="s">
        <v>1</v>
      </c>
      <c r="N151" s="197" t="s">
        <v>37</v>
      </c>
      <c r="O151" s="163">
        <v>0</v>
      </c>
      <c r="P151" s="163">
        <f t="shared" si="11"/>
        <v>0</v>
      </c>
      <c r="Q151" s="163">
        <v>0</v>
      </c>
      <c r="R151" s="163">
        <f t="shared" si="12"/>
        <v>0</v>
      </c>
      <c r="S151" s="163">
        <v>0</v>
      </c>
      <c r="T151" s="164">
        <f t="shared" si="13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65" t="s">
        <v>277</v>
      </c>
      <c r="AT151" s="165" t="s">
        <v>206</v>
      </c>
      <c r="AU151" s="165" t="s">
        <v>94</v>
      </c>
      <c r="AY151" s="18" t="s">
        <v>146</v>
      </c>
      <c r="BE151" s="166">
        <f t="shared" si="14"/>
        <v>0</v>
      </c>
      <c r="BF151" s="166">
        <f t="shared" si="15"/>
        <v>68.89</v>
      </c>
      <c r="BG151" s="166">
        <f t="shared" si="16"/>
        <v>0</v>
      </c>
      <c r="BH151" s="166">
        <f t="shared" si="17"/>
        <v>0</v>
      </c>
      <c r="BI151" s="166">
        <f t="shared" si="18"/>
        <v>0</v>
      </c>
      <c r="BJ151" s="18" t="s">
        <v>94</v>
      </c>
      <c r="BK151" s="166">
        <f t="shared" si="19"/>
        <v>68.89</v>
      </c>
      <c r="BL151" s="18" t="s">
        <v>209</v>
      </c>
      <c r="BM151" s="165" t="s">
        <v>274</v>
      </c>
    </row>
    <row r="152" spans="1:65" s="2" customFormat="1" ht="16.5" customHeight="1">
      <c r="A152" s="30"/>
      <c r="B152" s="153"/>
      <c r="C152" s="188" t="s">
        <v>209</v>
      </c>
      <c r="D152" s="188" t="s">
        <v>206</v>
      </c>
      <c r="E152" s="189" t="s">
        <v>1529</v>
      </c>
      <c r="F152" s="190" t="s">
        <v>1530</v>
      </c>
      <c r="G152" s="191" t="s">
        <v>546</v>
      </c>
      <c r="H152" s="192">
        <v>1</v>
      </c>
      <c r="I152" s="193">
        <v>41.13</v>
      </c>
      <c r="J152" s="193">
        <f t="shared" si="10"/>
        <v>41.13</v>
      </c>
      <c r="K152" s="194"/>
      <c r="L152" s="195"/>
      <c r="M152" s="196" t="s">
        <v>1</v>
      </c>
      <c r="N152" s="197" t="s">
        <v>37</v>
      </c>
      <c r="O152" s="163">
        <v>0</v>
      </c>
      <c r="P152" s="163">
        <f t="shared" si="11"/>
        <v>0</v>
      </c>
      <c r="Q152" s="163">
        <v>0</v>
      </c>
      <c r="R152" s="163">
        <f t="shared" si="12"/>
        <v>0</v>
      </c>
      <c r="S152" s="163">
        <v>0</v>
      </c>
      <c r="T152" s="164">
        <f t="shared" si="13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65" t="s">
        <v>277</v>
      </c>
      <c r="AT152" s="165" t="s">
        <v>206</v>
      </c>
      <c r="AU152" s="165" t="s">
        <v>94</v>
      </c>
      <c r="AY152" s="18" t="s">
        <v>146</v>
      </c>
      <c r="BE152" s="166">
        <f t="shared" si="14"/>
        <v>0</v>
      </c>
      <c r="BF152" s="166">
        <f t="shared" si="15"/>
        <v>41.13</v>
      </c>
      <c r="BG152" s="166">
        <f t="shared" si="16"/>
        <v>0</v>
      </c>
      <c r="BH152" s="166">
        <f t="shared" si="17"/>
        <v>0</v>
      </c>
      <c r="BI152" s="166">
        <f t="shared" si="18"/>
        <v>0</v>
      </c>
      <c r="BJ152" s="18" t="s">
        <v>94</v>
      </c>
      <c r="BK152" s="166">
        <f t="shared" si="19"/>
        <v>41.13</v>
      </c>
      <c r="BL152" s="18" t="s">
        <v>209</v>
      </c>
      <c r="BM152" s="165" t="s">
        <v>277</v>
      </c>
    </row>
    <row r="153" spans="1:65" s="2" customFormat="1" ht="16.5" customHeight="1">
      <c r="A153" s="30"/>
      <c r="B153" s="153"/>
      <c r="C153" s="154" t="s">
        <v>280</v>
      </c>
      <c r="D153" s="154" t="s">
        <v>149</v>
      </c>
      <c r="E153" s="155" t="s">
        <v>1531</v>
      </c>
      <c r="F153" s="156" t="s">
        <v>1532</v>
      </c>
      <c r="G153" s="157" t="s">
        <v>546</v>
      </c>
      <c r="H153" s="158">
        <v>2</v>
      </c>
      <c r="I153" s="159">
        <v>32.979999999999997</v>
      </c>
      <c r="J153" s="159">
        <f t="shared" si="10"/>
        <v>65.959999999999994</v>
      </c>
      <c r="K153" s="160"/>
      <c r="L153" s="31"/>
      <c r="M153" s="161" t="s">
        <v>1</v>
      </c>
      <c r="N153" s="162" t="s">
        <v>37</v>
      </c>
      <c r="O153" s="163">
        <v>1.23481</v>
      </c>
      <c r="P153" s="163">
        <f t="shared" si="11"/>
        <v>2.4696199999999999</v>
      </c>
      <c r="Q153" s="163">
        <v>1.8394E-5</v>
      </c>
      <c r="R153" s="163">
        <f t="shared" si="12"/>
        <v>3.6788000000000001E-5</v>
      </c>
      <c r="S153" s="163">
        <v>0</v>
      </c>
      <c r="T153" s="164">
        <f t="shared" si="13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65" t="s">
        <v>209</v>
      </c>
      <c r="AT153" s="165" t="s">
        <v>149</v>
      </c>
      <c r="AU153" s="165" t="s">
        <v>94</v>
      </c>
      <c r="AY153" s="18" t="s">
        <v>146</v>
      </c>
      <c r="BE153" s="166">
        <f t="shared" si="14"/>
        <v>0</v>
      </c>
      <c r="BF153" s="166">
        <f t="shared" si="15"/>
        <v>65.959999999999994</v>
      </c>
      <c r="BG153" s="166">
        <f t="shared" si="16"/>
        <v>0</v>
      </c>
      <c r="BH153" s="166">
        <f t="shared" si="17"/>
        <v>0</v>
      </c>
      <c r="BI153" s="166">
        <f t="shared" si="18"/>
        <v>0</v>
      </c>
      <c r="BJ153" s="18" t="s">
        <v>94</v>
      </c>
      <c r="BK153" s="166">
        <f t="shared" si="19"/>
        <v>65.959999999999994</v>
      </c>
      <c r="BL153" s="18" t="s">
        <v>209</v>
      </c>
      <c r="BM153" s="165" t="s">
        <v>283</v>
      </c>
    </row>
    <row r="154" spans="1:65" s="2" customFormat="1" ht="16.5" customHeight="1">
      <c r="A154" s="30"/>
      <c r="B154" s="153"/>
      <c r="C154" s="188" t="s">
        <v>214</v>
      </c>
      <c r="D154" s="188" t="s">
        <v>206</v>
      </c>
      <c r="E154" s="189" t="s">
        <v>1533</v>
      </c>
      <c r="F154" s="190" t="s">
        <v>1534</v>
      </c>
      <c r="G154" s="191" t="s">
        <v>546</v>
      </c>
      <c r="H154" s="192">
        <v>1</v>
      </c>
      <c r="I154" s="193">
        <v>76.150000000000006</v>
      </c>
      <c r="J154" s="193">
        <f t="shared" si="10"/>
        <v>76.150000000000006</v>
      </c>
      <c r="K154" s="194"/>
      <c r="L154" s="195"/>
      <c r="M154" s="196" t="s">
        <v>1</v>
      </c>
      <c r="N154" s="197" t="s">
        <v>37</v>
      </c>
      <c r="O154" s="163">
        <v>0</v>
      </c>
      <c r="P154" s="163">
        <f t="shared" si="11"/>
        <v>0</v>
      </c>
      <c r="Q154" s="163">
        <v>0</v>
      </c>
      <c r="R154" s="163">
        <f t="shared" si="12"/>
        <v>0</v>
      </c>
      <c r="S154" s="163">
        <v>0</v>
      </c>
      <c r="T154" s="164">
        <f t="shared" si="13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65" t="s">
        <v>277</v>
      </c>
      <c r="AT154" s="165" t="s">
        <v>206</v>
      </c>
      <c r="AU154" s="165" t="s">
        <v>94</v>
      </c>
      <c r="AY154" s="18" t="s">
        <v>146</v>
      </c>
      <c r="BE154" s="166">
        <f t="shared" si="14"/>
        <v>0</v>
      </c>
      <c r="BF154" s="166">
        <f t="shared" si="15"/>
        <v>76.150000000000006</v>
      </c>
      <c r="BG154" s="166">
        <f t="shared" si="16"/>
        <v>0</v>
      </c>
      <c r="BH154" s="166">
        <f t="shared" si="17"/>
        <v>0</v>
      </c>
      <c r="BI154" s="166">
        <f t="shared" si="18"/>
        <v>0</v>
      </c>
      <c r="BJ154" s="18" t="s">
        <v>94</v>
      </c>
      <c r="BK154" s="166">
        <f t="shared" si="19"/>
        <v>76.150000000000006</v>
      </c>
      <c r="BL154" s="18" t="s">
        <v>209</v>
      </c>
      <c r="BM154" s="165" t="s">
        <v>286</v>
      </c>
    </row>
    <row r="155" spans="1:65" s="2" customFormat="1" ht="16.5" customHeight="1">
      <c r="A155" s="30"/>
      <c r="B155" s="153"/>
      <c r="C155" s="188" t="s">
        <v>287</v>
      </c>
      <c r="D155" s="188" t="s">
        <v>206</v>
      </c>
      <c r="E155" s="189" t="s">
        <v>1535</v>
      </c>
      <c r="F155" s="190" t="s">
        <v>1536</v>
      </c>
      <c r="G155" s="191" t="s">
        <v>546</v>
      </c>
      <c r="H155" s="192">
        <v>1</v>
      </c>
      <c r="I155" s="193">
        <v>699.22</v>
      </c>
      <c r="J155" s="193">
        <f t="shared" si="10"/>
        <v>699.22</v>
      </c>
      <c r="K155" s="194"/>
      <c r="L155" s="195"/>
      <c r="M155" s="196" t="s">
        <v>1</v>
      </c>
      <c r="N155" s="197" t="s">
        <v>37</v>
      </c>
      <c r="O155" s="163">
        <v>0</v>
      </c>
      <c r="P155" s="163">
        <f t="shared" si="11"/>
        <v>0</v>
      </c>
      <c r="Q155" s="163">
        <v>0</v>
      </c>
      <c r="R155" s="163">
        <f t="shared" si="12"/>
        <v>0</v>
      </c>
      <c r="S155" s="163">
        <v>0</v>
      </c>
      <c r="T155" s="164">
        <f t="shared" si="13"/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65" t="s">
        <v>277</v>
      </c>
      <c r="AT155" s="165" t="s">
        <v>206</v>
      </c>
      <c r="AU155" s="165" t="s">
        <v>94</v>
      </c>
      <c r="AY155" s="18" t="s">
        <v>146</v>
      </c>
      <c r="BE155" s="166">
        <f t="shared" si="14"/>
        <v>0</v>
      </c>
      <c r="BF155" s="166">
        <f t="shared" si="15"/>
        <v>699.22</v>
      </c>
      <c r="BG155" s="166">
        <f t="shared" si="16"/>
        <v>0</v>
      </c>
      <c r="BH155" s="166">
        <f t="shared" si="17"/>
        <v>0</v>
      </c>
      <c r="BI155" s="166">
        <f t="shared" si="18"/>
        <v>0</v>
      </c>
      <c r="BJ155" s="18" t="s">
        <v>94</v>
      </c>
      <c r="BK155" s="166">
        <f t="shared" si="19"/>
        <v>699.22</v>
      </c>
      <c r="BL155" s="18" t="s">
        <v>209</v>
      </c>
      <c r="BM155" s="165" t="s">
        <v>290</v>
      </c>
    </row>
    <row r="156" spans="1:65" s="12" customFormat="1" ht="22.9" customHeight="1">
      <c r="B156" s="141"/>
      <c r="D156" s="142" t="s">
        <v>70</v>
      </c>
      <c r="E156" s="151" t="s">
        <v>1537</v>
      </c>
      <c r="F156" s="151" t="s">
        <v>1538</v>
      </c>
      <c r="J156" s="152">
        <f>BK156</f>
        <v>2468.4100000000003</v>
      </c>
      <c r="L156" s="141"/>
      <c r="M156" s="145"/>
      <c r="N156" s="146"/>
      <c r="O156" s="146"/>
      <c r="P156" s="147">
        <f>SUM(P157:P166)</f>
        <v>53.138980000000004</v>
      </c>
      <c r="Q156" s="146"/>
      <c r="R156" s="147">
        <f>SUM(R157:R166)</f>
        <v>0.35351518160000001</v>
      </c>
      <c r="S156" s="146"/>
      <c r="T156" s="148">
        <f>SUM(T157:T166)</f>
        <v>0</v>
      </c>
      <c r="AR156" s="142" t="s">
        <v>94</v>
      </c>
      <c r="AT156" s="149" t="s">
        <v>70</v>
      </c>
      <c r="AU156" s="149" t="s">
        <v>79</v>
      </c>
      <c r="AY156" s="142" t="s">
        <v>146</v>
      </c>
      <c r="BK156" s="150">
        <f>SUM(BK157:BK166)</f>
        <v>2468.4100000000003</v>
      </c>
    </row>
    <row r="157" spans="1:65" s="2" customFormat="1" ht="24.2" customHeight="1">
      <c r="A157" s="30"/>
      <c r="B157" s="153"/>
      <c r="C157" s="154" t="s">
        <v>7</v>
      </c>
      <c r="D157" s="154" t="s">
        <v>149</v>
      </c>
      <c r="E157" s="155" t="s">
        <v>1539</v>
      </c>
      <c r="F157" s="156" t="s">
        <v>1540</v>
      </c>
      <c r="G157" s="157" t="s">
        <v>376</v>
      </c>
      <c r="H157" s="158">
        <v>36</v>
      </c>
      <c r="I157" s="159">
        <v>11.2</v>
      </c>
      <c r="J157" s="159">
        <f t="shared" ref="J157:J166" si="20">ROUND(I157*H157,2)</f>
        <v>403.2</v>
      </c>
      <c r="K157" s="160"/>
      <c r="L157" s="31"/>
      <c r="M157" s="161" t="s">
        <v>1</v>
      </c>
      <c r="N157" s="162" t="s">
        <v>37</v>
      </c>
      <c r="O157" s="163">
        <v>0.31763000000000002</v>
      </c>
      <c r="P157" s="163">
        <f t="shared" ref="P157:P166" si="21">O157*H157</f>
        <v>11.43468</v>
      </c>
      <c r="Q157" s="163">
        <v>1.0869988000000001E-3</v>
      </c>
      <c r="R157" s="163">
        <f t="shared" ref="R157:R166" si="22">Q157*H157</f>
        <v>3.9131956800000006E-2</v>
      </c>
      <c r="S157" s="163">
        <v>0</v>
      </c>
      <c r="T157" s="164">
        <f t="shared" ref="T157:T166" si="23"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65" t="s">
        <v>209</v>
      </c>
      <c r="AT157" s="165" t="s">
        <v>149</v>
      </c>
      <c r="AU157" s="165" t="s">
        <v>94</v>
      </c>
      <c r="AY157" s="18" t="s">
        <v>146</v>
      </c>
      <c r="BE157" s="166">
        <f t="shared" ref="BE157:BE166" si="24">IF(N157="základná",J157,0)</f>
        <v>0</v>
      </c>
      <c r="BF157" s="166">
        <f t="shared" ref="BF157:BF166" si="25">IF(N157="znížená",J157,0)</f>
        <v>403.2</v>
      </c>
      <c r="BG157" s="166">
        <f t="shared" ref="BG157:BG166" si="26">IF(N157="zákl. prenesená",J157,0)</f>
        <v>0</v>
      </c>
      <c r="BH157" s="166">
        <f t="shared" ref="BH157:BH166" si="27">IF(N157="zníž. prenesená",J157,0)</f>
        <v>0</v>
      </c>
      <c r="BI157" s="166">
        <f t="shared" ref="BI157:BI166" si="28">IF(N157="nulová",J157,0)</f>
        <v>0</v>
      </c>
      <c r="BJ157" s="18" t="s">
        <v>94</v>
      </c>
      <c r="BK157" s="166">
        <f t="shared" ref="BK157:BK166" si="29">ROUND(I157*H157,2)</f>
        <v>403.2</v>
      </c>
      <c r="BL157" s="18" t="s">
        <v>209</v>
      </c>
      <c r="BM157" s="165" t="s">
        <v>293</v>
      </c>
    </row>
    <row r="158" spans="1:65" s="2" customFormat="1" ht="24.2" customHeight="1">
      <c r="A158" s="30"/>
      <c r="B158" s="153"/>
      <c r="C158" s="154" t="s">
        <v>295</v>
      </c>
      <c r="D158" s="154" t="s">
        <v>149</v>
      </c>
      <c r="E158" s="155" t="s">
        <v>1541</v>
      </c>
      <c r="F158" s="156" t="s">
        <v>1542</v>
      </c>
      <c r="G158" s="157" t="s">
        <v>376</v>
      </c>
      <c r="H158" s="158">
        <v>36</v>
      </c>
      <c r="I158" s="159">
        <v>10.83</v>
      </c>
      <c r="J158" s="159">
        <f t="shared" si="20"/>
        <v>389.88</v>
      </c>
      <c r="K158" s="160"/>
      <c r="L158" s="31"/>
      <c r="M158" s="161" t="s">
        <v>1</v>
      </c>
      <c r="N158" s="162" t="s">
        <v>37</v>
      </c>
      <c r="O158" s="163">
        <v>0.33488000000000001</v>
      </c>
      <c r="P158" s="163">
        <f t="shared" si="21"/>
        <v>12.055680000000001</v>
      </c>
      <c r="Q158" s="163">
        <v>1.528476E-3</v>
      </c>
      <c r="R158" s="163">
        <f t="shared" si="22"/>
        <v>5.5025136000000002E-2</v>
      </c>
      <c r="S158" s="163">
        <v>0</v>
      </c>
      <c r="T158" s="164">
        <f t="shared" si="23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65" t="s">
        <v>209</v>
      </c>
      <c r="AT158" s="165" t="s">
        <v>149</v>
      </c>
      <c r="AU158" s="165" t="s">
        <v>94</v>
      </c>
      <c r="AY158" s="18" t="s">
        <v>146</v>
      </c>
      <c r="BE158" s="166">
        <f t="shared" si="24"/>
        <v>0</v>
      </c>
      <c r="BF158" s="166">
        <f t="shared" si="25"/>
        <v>389.88</v>
      </c>
      <c r="BG158" s="166">
        <f t="shared" si="26"/>
        <v>0</v>
      </c>
      <c r="BH158" s="166">
        <f t="shared" si="27"/>
        <v>0</v>
      </c>
      <c r="BI158" s="166">
        <f t="shared" si="28"/>
        <v>0</v>
      </c>
      <c r="BJ158" s="18" t="s">
        <v>94</v>
      </c>
      <c r="BK158" s="166">
        <f t="shared" si="29"/>
        <v>389.88</v>
      </c>
      <c r="BL158" s="18" t="s">
        <v>209</v>
      </c>
      <c r="BM158" s="165" t="s">
        <v>298</v>
      </c>
    </row>
    <row r="159" spans="1:65" s="2" customFormat="1" ht="24.2" customHeight="1">
      <c r="A159" s="30"/>
      <c r="B159" s="153"/>
      <c r="C159" s="154" t="s">
        <v>249</v>
      </c>
      <c r="D159" s="154" t="s">
        <v>149</v>
      </c>
      <c r="E159" s="155" t="s">
        <v>1543</v>
      </c>
      <c r="F159" s="156" t="s">
        <v>1544</v>
      </c>
      <c r="G159" s="157" t="s">
        <v>376</v>
      </c>
      <c r="H159" s="158">
        <v>10</v>
      </c>
      <c r="I159" s="159">
        <v>12.68</v>
      </c>
      <c r="J159" s="159">
        <f t="shared" si="20"/>
        <v>126.8</v>
      </c>
      <c r="K159" s="160"/>
      <c r="L159" s="31"/>
      <c r="M159" s="161" t="s">
        <v>1</v>
      </c>
      <c r="N159" s="162" t="s">
        <v>37</v>
      </c>
      <c r="O159" s="163">
        <v>0.33712999999999999</v>
      </c>
      <c r="P159" s="163">
        <f t="shared" si="21"/>
        <v>3.3712999999999997</v>
      </c>
      <c r="Q159" s="163">
        <v>1.9389603999999999E-3</v>
      </c>
      <c r="R159" s="163">
        <f t="shared" si="22"/>
        <v>1.9389603999999998E-2</v>
      </c>
      <c r="S159" s="163">
        <v>0</v>
      </c>
      <c r="T159" s="164">
        <f t="shared" si="23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65" t="s">
        <v>209</v>
      </c>
      <c r="AT159" s="165" t="s">
        <v>149</v>
      </c>
      <c r="AU159" s="165" t="s">
        <v>94</v>
      </c>
      <c r="AY159" s="18" t="s">
        <v>146</v>
      </c>
      <c r="BE159" s="166">
        <f t="shared" si="24"/>
        <v>0</v>
      </c>
      <c r="BF159" s="166">
        <f t="shared" si="25"/>
        <v>126.8</v>
      </c>
      <c r="BG159" s="166">
        <f t="shared" si="26"/>
        <v>0</v>
      </c>
      <c r="BH159" s="166">
        <f t="shared" si="27"/>
        <v>0</v>
      </c>
      <c r="BI159" s="166">
        <f t="shared" si="28"/>
        <v>0</v>
      </c>
      <c r="BJ159" s="18" t="s">
        <v>94</v>
      </c>
      <c r="BK159" s="166">
        <f t="shared" si="29"/>
        <v>126.8</v>
      </c>
      <c r="BL159" s="18" t="s">
        <v>209</v>
      </c>
      <c r="BM159" s="165" t="s">
        <v>301</v>
      </c>
    </row>
    <row r="160" spans="1:65" s="2" customFormat="1" ht="24.2" customHeight="1">
      <c r="A160" s="30"/>
      <c r="B160" s="153"/>
      <c r="C160" s="154" t="s">
        <v>303</v>
      </c>
      <c r="D160" s="154" t="s">
        <v>149</v>
      </c>
      <c r="E160" s="155" t="s">
        <v>1545</v>
      </c>
      <c r="F160" s="156" t="s">
        <v>1546</v>
      </c>
      <c r="G160" s="157" t="s">
        <v>376</v>
      </c>
      <c r="H160" s="158">
        <v>4</v>
      </c>
      <c r="I160" s="159">
        <v>15.37</v>
      </c>
      <c r="J160" s="159">
        <f t="shared" si="20"/>
        <v>61.48</v>
      </c>
      <c r="K160" s="160"/>
      <c r="L160" s="31"/>
      <c r="M160" s="161" t="s">
        <v>1</v>
      </c>
      <c r="N160" s="162" t="s">
        <v>37</v>
      </c>
      <c r="O160" s="163">
        <v>0.38968999999999998</v>
      </c>
      <c r="P160" s="163">
        <f t="shared" si="21"/>
        <v>1.5587599999999999</v>
      </c>
      <c r="Q160" s="163">
        <v>2.9175476000000001E-3</v>
      </c>
      <c r="R160" s="163">
        <f t="shared" si="22"/>
        <v>1.1670190400000001E-2</v>
      </c>
      <c r="S160" s="163">
        <v>0</v>
      </c>
      <c r="T160" s="164">
        <f t="shared" si="23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65" t="s">
        <v>209</v>
      </c>
      <c r="AT160" s="165" t="s">
        <v>149</v>
      </c>
      <c r="AU160" s="165" t="s">
        <v>94</v>
      </c>
      <c r="AY160" s="18" t="s">
        <v>146</v>
      </c>
      <c r="BE160" s="166">
        <f t="shared" si="24"/>
        <v>0</v>
      </c>
      <c r="BF160" s="166">
        <f t="shared" si="25"/>
        <v>61.48</v>
      </c>
      <c r="BG160" s="166">
        <f t="shared" si="26"/>
        <v>0</v>
      </c>
      <c r="BH160" s="166">
        <f t="shared" si="27"/>
        <v>0</v>
      </c>
      <c r="BI160" s="166">
        <f t="shared" si="28"/>
        <v>0</v>
      </c>
      <c r="BJ160" s="18" t="s">
        <v>94</v>
      </c>
      <c r="BK160" s="166">
        <f t="shared" si="29"/>
        <v>61.48</v>
      </c>
      <c r="BL160" s="18" t="s">
        <v>209</v>
      </c>
      <c r="BM160" s="165" t="s">
        <v>306</v>
      </c>
    </row>
    <row r="161" spans="1:65" s="2" customFormat="1" ht="24.2" customHeight="1">
      <c r="A161" s="30"/>
      <c r="B161" s="153"/>
      <c r="C161" s="154" t="s">
        <v>255</v>
      </c>
      <c r="D161" s="154" t="s">
        <v>149</v>
      </c>
      <c r="E161" s="155" t="s">
        <v>1547</v>
      </c>
      <c r="F161" s="156" t="s">
        <v>1548</v>
      </c>
      <c r="G161" s="157" t="s">
        <v>376</v>
      </c>
      <c r="H161" s="158">
        <v>4</v>
      </c>
      <c r="I161" s="159">
        <v>18.82</v>
      </c>
      <c r="J161" s="159">
        <f t="shared" si="20"/>
        <v>75.28</v>
      </c>
      <c r="K161" s="160"/>
      <c r="L161" s="31"/>
      <c r="M161" s="161" t="s">
        <v>1</v>
      </c>
      <c r="N161" s="162" t="s">
        <v>37</v>
      </c>
      <c r="O161" s="163">
        <v>0.45221</v>
      </c>
      <c r="P161" s="163">
        <f t="shared" si="21"/>
        <v>1.80884</v>
      </c>
      <c r="Q161" s="163">
        <v>3.820656E-3</v>
      </c>
      <c r="R161" s="163">
        <f t="shared" si="22"/>
        <v>1.5282624E-2</v>
      </c>
      <c r="S161" s="163">
        <v>0</v>
      </c>
      <c r="T161" s="164">
        <f t="shared" si="23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65" t="s">
        <v>209</v>
      </c>
      <c r="AT161" s="165" t="s">
        <v>149</v>
      </c>
      <c r="AU161" s="165" t="s">
        <v>94</v>
      </c>
      <c r="AY161" s="18" t="s">
        <v>146</v>
      </c>
      <c r="BE161" s="166">
        <f t="shared" si="24"/>
        <v>0</v>
      </c>
      <c r="BF161" s="166">
        <f t="shared" si="25"/>
        <v>75.28</v>
      </c>
      <c r="BG161" s="166">
        <f t="shared" si="26"/>
        <v>0</v>
      </c>
      <c r="BH161" s="166">
        <f t="shared" si="27"/>
        <v>0</v>
      </c>
      <c r="BI161" s="166">
        <f t="shared" si="28"/>
        <v>0</v>
      </c>
      <c r="BJ161" s="18" t="s">
        <v>94</v>
      </c>
      <c r="BK161" s="166">
        <f t="shared" si="29"/>
        <v>75.28</v>
      </c>
      <c r="BL161" s="18" t="s">
        <v>209</v>
      </c>
      <c r="BM161" s="165" t="s">
        <v>310</v>
      </c>
    </row>
    <row r="162" spans="1:65" s="2" customFormat="1" ht="24.2" customHeight="1">
      <c r="A162" s="30"/>
      <c r="B162" s="153"/>
      <c r="C162" s="154" t="s">
        <v>312</v>
      </c>
      <c r="D162" s="154" t="s">
        <v>149</v>
      </c>
      <c r="E162" s="155" t="s">
        <v>1549</v>
      </c>
      <c r="F162" s="156" t="s">
        <v>1550</v>
      </c>
      <c r="G162" s="157" t="s">
        <v>376</v>
      </c>
      <c r="H162" s="158">
        <v>40</v>
      </c>
      <c r="I162" s="159">
        <v>21.8</v>
      </c>
      <c r="J162" s="159">
        <f t="shared" si="20"/>
        <v>872</v>
      </c>
      <c r="K162" s="160"/>
      <c r="L162" s="31"/>
      <c r="M162" s="161" t="s">
        <v>1</v>
      </c>
      <c r="N162" s="162" t="s">
        <v>37</v>
      </c>
      <c r="O162" s="163">
        <v>0.49264000000000002</v>
      </c>
      <c r="P162" s="163">
        <f t="shared" si="21"/>
        <v>19.7056</v>
      </c>
      <c r="Q162" s="163">
        <v>4.5466100000000004E-3</v>
      </c>
      <c r="R162" s="163">
        <f t="shared" si="22"/>
        <v>0.18186440000000001</v>
      </c>
      <c r="S162" s="163">
        <v>0</v>
      </c>
      <c r="T162" s="164">
        <f t="shared" si="23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65" t="s">
        <v>209</v>
      </c>
      <c r="AT162" s="165" t="s">
        <v>149</v>
      </c>
      <c r="AU162" s="165" t="s">
        <v>94</v>
      </c>
      <c r="AY162" s="18" t="s">
        <v>146</v>
      </c>
      <c r="BE162" s="166">
        <f t="shared" si="24"/>
        <v>0</v>
      </c>
      <c r="BF162" s="166">
        <f t="shared" si="25"/>
        <v>872</v>
      </c>
      <c r="BG162" s="166">
        <f t="shared" si="26"/>
        <v>0</v>
      </c>
      <c r="BH162" s="166">
        <f t="shared" si="27"/>
        <v>0</v>
      </c>
      <c r="BI162" s="166">
        <f t="shared" si="28"/>
        <v>0</v>
      </c>
      <c r="BJ162" s="18" t="s">
        <v>94</v>
      </c>
      <c r="BK162" s="166">
        <f t="shared" si="29"/>
        <v>872</v>
      </c>
      <c r="BL162" s="18" t="s">
        <v>209</v>
      </c>
      <c r="BM162" s="165" t="s">
        <v>315</v>
      </c>
    </row>
    <row r="163" spans="1:65" s="2" customFormat="1" ht="24.2" customHeight="1">
      <c r="A163" s="30"/>
      <c r="B163" s="153"/>
      <c r="C163" s="154" t="s">
        <v>259</v>
      </c>
      <c r="D163" s="154" t="s">
        <v>149</v>
      </c>
      <c r="E163" s="155" t="s">
        <v>1551</v>
      </c>
      <c r="F163" s="156" t="s">
        <v>1552</v>
      </c>
      <c r="G163" s="157" t="s">
        <v>376</v>
      </c>
      <c r="H163" s="158">
        <v>6</v>
      </c>
      <c r="I163" s="159">
        <v>25.24</v>
      </c>
      <c r="J163" s="159">
        <f t="shared" si="20"/>
        <v>151.44</v>
      </c>
      <c r="K163" s="160"/>
      <c r="L163" s="31"/>
      <c r="M163" s="161" t="s">
        <v>1</v>
      </c>
      <c r="N163" s="162" t="s">
        <v>37</v>
      </c>
      <c r="O163" s="163">
        <v>0.53402000000000005</v>
      </c>
      <c r="P163" s="163">
        <f t="shared" si="21"/>
        <v>3.2041200000000005</v>
      </c>
      <c r="Q163" s="163">
        <v>5.1918783999999997E-3</v>
      </c>
      <c r="R163" s="163">
        <f t="shared" si="22"/>
        <v>3.11512704E-2</v>
      </c>
      <c r="S163" s="163">
        <v>0</v>
      </c>
      <c r="T163" s="164">
        <f t="shared" si="23"/>
        <v>0</v>
      </c>
      <c r="U163" s="30"/>
      <c r="V163" s="30"/>
      <c r="W163" s="30"/>
      <c r="X163" s="30"/>
      <c r="Y163" s="30"/>
      <c r="Z163" s="30"/>
      <c r="AA163" s="30"/>
      <c r="AB163" s="30"/>
      <c r="AC163" s="30"/>
      <c r="AD163" s="30"/>
      <c r="AE163" s="30"/>
      <c r="AR163" s="165" t="s">
        <v>209</v>
      </c>
      <c r="AT163" s="165" t="s">
        <v>149</v>
      </c>
      <c r="AU163" s="165" t="s">
        <v>94</v>
      </c>
      <c r="AY163" s="18" t="s">
        <v>146</v>
      </c>
      <c r="BE163" s="166">
        <f t="shared" si="24"/>
        <v>0</v>
      </c>
      <c r="BF163" s="166">
        <f t="shared" si="25"/>
        <v>151.44</v>
      </c>
      <c r="BG163" s="166">
        <f t="shared" si="26"/>
        <v>0</v>
      </c>
      <c r="BH163" s="166">
        <f t="shared" si="27"/>
        <v>0</v>
      </c>
      <c r="BI163" s="166">
        <f t="shared" si="28"/>
        <v>0</v>
      </c>
      <c r="BJ163" s="18" t="s">
        <v>94</v>
      </c>
      <c r="BK163" s="166">
        <f t="shared" si="29"/>
        <v>151.44</v>
      </c>
      <c r="BL163" s="18" t="s">
        <v>209</v>
      </c>
      <c r="BM163" s="165" t="s">
        <v>319</v>
      </c>
    </row>
    <row r="164" spans="1:65" s="2" customFormat="1" ht="24.2" customHeight="1">
      <c r="A164" s="30"/>
      <c r="B164" s="153"/>
      <c r="C164" s="154" t="s">
        <v>323</v>
      </c>
      <c r="D164" s="154" t="s">
        <v>149</v>
      </c>
      <c r="E164" s="155" t="s">
        <v>1553</v>
      </c>
      <c r="F164" s="156" t="s">
        <v>1554</v>
      </c>
      <c r="G164" s="157" t="s">
        <v>546</v>
      </c>
      <c r="H164" s="158">
        <v>1</v>
      </c>
      <c r="I164" s="159">
        <v>176.27</v>
      </c>
      <c r="J164" s="159">
        <f t="shared" si="20"/>
        <v>176.27</v>
      </c>
      <c r="K164" s="160"/>
      <c r="L164" s="31"/>
      <c r="M164" s="161" t="s">
        <v>1</v>
      </c>
      <c r="N164" s="162" t="s">
        <v>37</v>
      </c>
      <c r="O164" s="163">
        <v>0</v>
      </c>
      <c r="P164" s="163">
        <f t="shared" si="21"/>
        <v>0</v>
      </c>
      <c r="Q164" s="163">
        <v>0</v>
      </c>
      <c r="R164" s="163">
        <f t="shared" si="22"/>
        <v>0</v>
      </c>
      <c r="S164" s="163">
        <v>0</v>
      </c>
      <c r="T164" s="164">
        <f t="shared" si="23"/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65" t="s">
        <v>209</v>
      </c>
      <c r="AT164" s="165" t="s">
        <v>149</v>
      </c>
      <c r="AU164" s="165" t="s">
        <v>94</v>
      </c>
      <c r="AY164" s="18" t="s">
        <v>146</v>
      </c>
      <c r="BE164" s="166">
        <f t="shared" si="24"/>
        <v>0</v>
      </c>
      <c r="BF164" s="166">
        <f t="shared" si="25"/>
        <v>176.27</v>
      </c>
      <c r="BG164" s="166">
        <f t="shared" si="26"/>
        <v>0</v>
      </c>
      <c r="BH164" s="166">
        <f t="shared" si="27"/>
        <v>0</v>
      </c>
      <c r="BI164" s="166">
        <f t="shared" si="28"/>
        <v>0</v>
      </c>
      <c r="BJ164" s="18" t="s">
        <v>94</v>
      </c>
      <c r="BK164" s="166">
        <f t="shared" si="29"/>
        <v>176.27</v>
      </c>
      <c r="BL164" s="18" t="s">
        <v>209</v>
      </c>
      <c r="BM164" s="165" t="s">
        <v>326</v>
      </c>
    </row>
    <row r="165" spans="1:65" s="2" customFormat="1" ht="16.5" customHeight="1">
      <c r="A165" s="30"/>
      <c r="B165" s="153"/>
      <c r="C165" s="154" t="s">
        <v>262</v>
      </c>
      <c r="D165" s="154" t="s">
        <v>149</v>
      </c>
      <c r="E165" s="155" t="s">
        <v>1555</v>
      </c>
      <c r="F165" s="156" t="s">
        <v>1556</v>
      </c>
      <c r="G165" s="157" t="s">
        <v>980</v>
      </c>
      <c r="H165" s="158">
        <v>10</v>
      </c>
      <c r="I165" s="159">
        <v>17.63</v>
      </c>
      <c r="J165" s="159">
        <f t="shared" si="20"/>
        <v>176.3</v>
      </c>
      <c r="K165" s="160"/>
      <c r="L165" s="31"/>
      <c r="M165" s="161" t="s">
        <v>1</v>
      </c>
      <c r="N165" s="162" t="s">
        <v>37</v>
      </c>
      <c r="O165" s="163">
        <v>0</v>
      </c>
      <c r="P165" s="163">
        <f t="shared" si="21"/>
        <v>0</v>
      </c>
      <c r="Q165" s="163">
        <v>0</v>
      </c>
      <c r="R165" s="163">
        <f t="shared" si="22"/>
        <v>0</v>
      </c>
      <c r="S165" s="163">
        <v>0</v>
      </c>
      <c r="T165" s="164">
        <f t="shared" si="23"/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65" t="s">
        <v>209</v>
      </c>
      <c r="AT165" s="165" t="s">
        <v>149</v>
      </c>
      <c r="AU165" s="165" t="s">
        <v>94</v>
      </c>
      <c r="AY165" s="18" t="s">
        <v>146</v>
      </c>
      <c r="BE165" s="166">
        <f t="shared" si="24"/>
        <v>0</v>
      </c>
      <c r="BF165" s="166">
        <f t="shared" si="25"/>
        <v>176.3</v>
      </c>
      <c r="BG165" s="166">
        <f t="shared" si="26"/>
        <v>0</v>
      </c>
      <c r="BH165" s="166">
        <f t="shared" si="27"/>
        <v>0</v>
      </c>
      <c r="BI165" s="166">
        <f t="shared" si="28"/>
        <v>0</v>
      </c>
      <c r="BJ165" s="18" t="s">
        <v>94</v>
      </c>
      <c r="BK165" s="166">
        <f t="shared" si="29"/>
        <v>176.3</v>
      </c>
      <c r="BL165" s="18" t="s">
        <v>209</v>
      </c>
      <c r="BM165" s="165" t="s">
        <v>333</v>
      </c>
    </row>
    <row r="166" spans="1:65" s="2" customFormat="1" ht="21.75" customHeight="1">
      <c r="A166" s="30"/>
      <c r="B166" s="153"/>
      <c r="C166" s="154" t="s">
        <v>335</v>
      </c>
      <c r="D166" s="154" t="s">
        <v>149</v>
      </c>
      <c r="E166" s="155" t="s">
        <v>1557</v>
      </c>
      <c r="F166" s="156" t="s">
        <v>1558</v>
      </c>
      <c r="G166" s="157" t="s">
        <v>412</v>
      </c>
      <c r="H166" s="158">
        <v>24.327000000000002</v>
      </c>
      <c r="I166" s="159">
        <v>1.47</v>
      </c>
      <c r="J166" s="159">
        <f t="shared" si="20"/>
        <v>35.76</v>
      </c>
      <c r="K166" s="160"/>
      <c r="L166" s="31"/>
      <c r="M166" s="161" t="s">
        <v>1</v>
      </c>
      <c r="N166" s="162" t="s">
        <v>37</v>
      </c>
      <c r="O166" s="163">
        <v>0</v>
      </c>
      <c r="P166" s="163">
        <f t="shared" si="21"/>
        <v>0</v>
      </c>
      <c r="Q166" s="163">
        <v>0</v>
      </c>
      <c r="R166" s="163">
        <f t="shared" si="22"/>
        <v>0</v>
      </c>
      <c r="S166" s="163">
        <v>0</v>
      </c>
      <c r="T166" s="164">
        <f t="shared" si="23"/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65" t="s">
        <v>209</v>
      </c>
      <c r="AT166" s="165" t="s">
        <v>149</v>
      </c>
      <c r="AU166" s="165" t="s">
        <v>94</v>
      </c>
      <c r="AY166" s="18" t="s">
        <v>146</v>
      </c>
      <c r="BE166" s="166">
        <f t="shared" si="24"/>
        <v>0</v>
      </c>
      <c r="BF166" s="166">
        <f t="shared" si="25"/>
        <v>35.76</v>
      </c>
      <c r="BG166" s="166">
        <f t="shared" si="26"/>
        <v>0</v>
      </c>
      <c r="BH166" s="166">
        <f t="shared" si="27"/>
        <v>0</v>
      </c>
      <c r="BI166" s="166">
        <f t="shared" si="28"/>
        <v>0</v>
      </c>
      <c r="BJ166" s="18" t="s">
        <v>94</v>
      </c>
      <c r="BK166" s="166">
        <f t="shared" si="29"/>
        <v>35.76</v>
      </c>
      <c r="BL166" s="18" t="s">
        <v>209</v>
      </c>
      <c r="BM166" s="165" t="s">
        <v>338</v>
      </c>
    </row>
    <row r="167" spans="1:65" s="12" customFormat="1" ht="22.9" customHeight="1">
      <c r="B167" s="141"/>
      <c r="D167" s="142" t="s">
        <v>70</v>
      </c>
      <c r="E167" s="151" t="s">
        <v>1559</v>
      </c>
      <c r="F167" s="151" t="s">
        <v>1560</v>
      </c>
      <c r="J167" s="152">
        <f>BK167</f>
        <v>9422.8299999999981</v>
      </c>
      <c r="L167" s="141"/>
      <c r="M167" s="145"/>
      <c r="N167" s="146"/>
      <c r="O167" s="146"/>
      <c r="P167" s="147">
        <f>SUM(P168:P204)</f>
        <v>93.617440000000002</v>
      </c>
      <c r="Q167" s="146"/>
      <c r="R167" s="147">
        <f>SUM(R168:R204)</f>
        <v>3.6693839999999991E-2</v>
      </c>
      <c r="S167" s="146"/>
      <c r="T167" s="148">
        <f>SUM(T168:T204)</f>
        <v>0.2084</v>
      </c>
      <c r="AR167" s="142" t="s">
        <v>94</v>
      </c>
      <c r="AT167" s="149" t="s">
        <v>70</v>
      </c>
      <c r="AU167" s="149" t="s">
        <v>79</v>
      </c>
      <c r="AY167" s="142" t="s">
        <v>146</v>
      </c>
      <c r="BK167" s="150">
        <f>SUM(BK168:BK204)</f>
        <v>9422.8299999999981</v>
      </c>
    </row>
    <row r="168" spans="1:65" s="2" customFormat="1" ht="16.5" customHeight="1">
      <c r="A168" s="30"/>
      <c r="B168" s="153"/>
      <c r="C168" s="154" t="s">
        <v>274</v>
      </c>
      <c r="D168" s="154" t="s">
        <v>149</v>
      </c>
      <c r="E168" s="155" t="s">
        <v>1561</v>
      </c>
      <c r="F168" s="156" t="s">
        <v>1562</v>
      </c>
      <c r="G168" s="157" t="s">
        <v>546</v>
      </c>
      <c r="H168" s="158">
        <v>216</v>
      </c>
      <c r="I168" s="159">
        <v>1.1000000000000001</v>
      </c>
      <c r="J168" s="159">
        <f t="shared" ref="J168:J204" si="30">ROUND(I168*H168,2)</f>
        <v>237.6</v>
      </c>
      <c r="K168" s="160"/>
      <c r="L168" s="31"/>
      <c r="M168" s="161" t="s">
        <v>1</v>
      </c>
      <c r="N168" s="162" t="s">
        <v>37</v>
      </c>
      <c r="O168" s="163">
        <v>4.9079999999999999E-2</v>
      </c>
      <c r="P168" s="163">
        <f t="shared" ref="P168:P204" si="31">O168*H168</f>
        <v>10.601279999999999</v>
      </c>
      <c r="Q168" s="163">
        <v>4.2240000000000002E-5</v>
      </c>
      <c r="R168" s="163">
        <f t="shared" ref="R168:R204" si="32">Q168*H168</f>
        <v>9.1238400000000011E-3</v>
      </c>
      <c r="S168" s="163">
        <v>4.4999999999999999E-4</v>
      </c>
      <c r="T168" s="164">
        <f t="shared" ref="T168:T204" si="33">S168*H168</f>
        <v>9.7199999999999995E-2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65" t="s">
        <v>209</v>
      </c>
      <c r="AT168" s="165" t="s">
        <v>149</v>
      </c>
      <c r="AU168" s="165" t="s">
        <v>94</v>
      </c>
      <c r="AY168" s="18" t="s">
        <v>146</v>
      </c>
      <c r="BE168" s="166">
        <f t="shared" ref="BE168:BE204" si="34">IF(N168="základná",J168,0)</f>
        <v>0</v>
      </c>
      <c r="BF168" s="166">
        <f t="shared" ref="BF168:BF204" si="35">IF(N168="znížená",J168,0)</f>
        <v>237.6</v>
      </c>
      <c r="BG168" s="166">
        <f t="shared" ref="BG168:BG204" si="36">IF(N168="zákl. prenesená",J168,0)</f>
        <v>0</v>
      </c>
      <c r="BH168" s="166">
        <f t="shared" ref="BH168:BH204" si="37">IF(N168="zníž. prenesená",J168,0)</f>
        <v>0</v>
      </c>
      <c r="BI168" s="166">
        <f t="shared" ref="BI168:BI204" si="38">IF(N168="nulová",J168,0)</f>
        <v>0</v>
      </c>
      <c r="BJ168" s="18" t="s">
        <v>94</v>
      </c>
      <c r="BK168" s="166">
        <f t="shared" ref="BK168:BK204" si="39">ROUND(I168*H168,2)</f>
        <v>237.6</v>
      </c>
      <c r="BL168" s="18" t="s">
        <v>209</v>
      </c>
      <c r="BM168" s="165" t="s">
        <v>348</v>
      </c>
    </row>
    <row r="169" spans="1:65" s="2" customFormat="1" ht="16.5" customHeight="1">
      <c r="A169" s="30"/>
      <c r="B169" s="153"/>
      <c r="C169" s="154" t="s">
        <v>352</v>
      </c>
      <c r="D169" s="154" t="s">
        <v>149</v>
      </c>
      <c r="E169" s="155" t="s">
        <v>1563</v>
      </c>
      <c r="F169" s="156" t="s">
        <v>1564</v>
      </c>
      <c r="G169" s="157" t="s">
        <v>546</v>
      </c>
      <c r="H169" s="158">
        <v>216</v>
      </c>
      <c r="I169" s="159">
        <v>3.27</v>
      </c>
      <c r="J169" s="159">
        <f t="shared" si="30"/>
        <v>706.32</v>
      </c>
      <c r="K169" s="160"/>
      <c r="L169" s="31"/>
      <c r="M169" s="161" t="s">
        <v>1</v>
      </c>
      <c r="N169" s="162" t="s">
        <v>37</v>
      </c>
      <c r="O169" s="163">
        <v>0.15717999999999999</v>
      </c>
      <c r="P169" s="163">
        <f t="shared" si="31"/>
        <v>33.950879999999998</v>
      </c>
      <c r="Q169" s="163">
        <v>9.2159999999999999E-5</v>
      </c>
      <c r="R169" s="163">
        <f t="shared" si="32"/>
        <v>1.990656E-2</v>
      </c>
      <c r="S169" s="163">
        <v>4.4999999999999999E-4</v>
      </c>
      <c r="T169" s="164">
        <f t="shared" si="33"/>
        <v>9.7199999999999995E-2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65" t="s">
        <v>209</v>
      </c>
      <c r="AT169" s="165" t="s">
        <v>149</v>
      </c>
      <c r="AU169" s="165" t="s">
        <v>94</v>
      </c>
      <c r="AY169" s="18" t="s">
        <v>146</v>
      </c>
      <c r="BE169" s="166">
        <f t="shared" si="34"/>
        <v>0</v>
      </c>
      <c r="BF169" s="166">
        <f t="shared" si="35"/>
        <v>706.32</v>
      </c>
      <c r="BG169" s="166">
        <f t="shared" si="36"/>
        <v>0</v>
      </c>
      <c r="BH169" s="166">
        <f t="shared" si="37"/>
        <v>0</v>
      </c>
      <c r="BI169" s="166">
        <f t="shared" si="38"/>
        <v>0</v>
      </c>
      <c r="BJ169" s="18" t="s">
        <v>94</v>
      </c>
      <c r="BK169" s="166">
        <f t="shared" si="39"/>
        <v>706.32</v>
      </c>
      <c r="BL169" s="18" t="s">
        <v>209</v>
      </c>
      <c r="BM169" s="165" t="s">
        <v>355</v>
      </c>
    </row>
    <row r="170" spans="1:65" s="2" customFormat="1" ht="16.5" customHeight="1">
      <c r="A170" s="30"/>
      <c r="B170" s="153"/>
      <c r="C170" s="154" t="s">
        <v>277</v>
      </c>
      <c r="D170" s="154" t="s">
        <v>149</v>
      </c>
      <c r="E170" s="155" t="s">
        <v>1565</v>
      </c>
      <c r="F170" s="156" t="s">
        <v>1566</v>
      </c>
      <c r="G170" s="157" t="s">
        <v>546</v>
      </c>
      <c r="H170" s="158">
        <v>4</v>
      </c>
      <c r="I170" s="159">
        <v>7.39</v>
      </c>
      <c r="J170" s="159">
        <f t="shared" si="30"/>
        <v>29.56</v>
      </c>
      <c r="K170" s="160"/>
      <c r="L170" s="31"/>
      <c r="M170" s="161" t="s">
        <v>1</v>
      </c>
      <c r="N170" s="162" t="s">
        <v>37</v>
      </c>
      <c r="O170" s="163">
        <v>0.35443000000000002</v>
      </c>
      <c r="P170" s="163">
        <f t="shared" si="31"/>
        <v>1.4177200000000001</v>
      </c>
      <c r="Q170" s="163">
        <v>2.0835999999999999E-4</v>
      </c>
      <c r="R170" s="163">
        <f t="shared" si="32"/>
        <v>8.3343999999999996E-4</v>
      </c>
      <c r="S170" s="163">
        <v>3.5000000000000001E-3</v>
      </c>
      <c r="T170" s="164">
        <f t="shared" si="33"/>
        <v>1.4E-2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65" t="s">
        <v>209</v>
      </c>
      <c r="AT170" s="165" t="s">
        <v>149</v>
      </c>
      <c r="AU170" s="165" t="s">
        <v>94</v>
      </c>
      <c r="AY170" s="18" t="s">
        <v>146</v>
      </c>
      <c r="BE170" s="166">
        <f t="shared" si="34"/>
        <v>0</v>
      </c>
      <c r="BF170" s="166">
        <f t="shared" si="35"/>
        <v>29.56</v>
      </c>
      <c r="BG170" s="166">
        <f t="shared" si="36"/>
        <v>0</v>
      </c>
      <c r="BH170" s="166">
        <f t="shared" si="37"/>
        <v>0</v>
      </c>
      <c r="BI170" s="166">
        <f t="shared" si="38"/>
        <v>0</v>
      </c>
      <c r="BJ170" s="18" t="s">
        <v>94</v>
      </c>
      <c r="BK170" s="166">
        <f t="shared" si="39"/>
        <v>29.56</v>
      </c>
      <c r="BL170" s="18" t="s">
        <v>209</v>
      </c>
      <c r="BM170" s="165" t="s">
        <v>358</v>
      </c>
    </row>
    <row r="171" spans="1:65" s="2" customFormat="1" ht="16.5" customHeight="1">
      <c r="A171" s="30"/>
      <c r="B171" s="153"/>
      <c r="C171" s="154" t="s">
        <v>359</v>
      </c>
      <c r="D171" s="154" t="s">
        <v>149</v>
      </c>
      <c r="E171" s="155" t="s">
        <v>1567</v>
      </c>
      <c r="F171" s="156" t="s">
        <v>1568</v>
      </c>
      <c r="G171" s="157" t="s">
        <v>546</v>
      </c>
      <c r="H171" s="158">
        <v>108</v>
      </c>
      <c r="I171" s="159">
        <v>4.12</v>
      </c>
      <c r="J171" s="159">
        <f t="shared" si="30"/>
        <v>444.96</v>
      </c>
      <c r="K171" s="160"/>
      <c r="L171" s="31"/>
      <c r="M171" s="161" t="s">
        <v>1</v>
      </c>
      <c r="N171" s="162" t="s">
        <v>37</v>
      </c>
      <c r="O171" s="163">
        <v>0</v>
      </c>
      <c r="P171" s="163">
        <f t="shared" si="31"/>
        <v>0</v>
      </c>
      <c r="Q171" s="163">
        <v>0</v>
      </c>
      <c r="R171" s="163">
        <f t="shared" si="32"/>
        <v>0</v>
      </c>
      <c r="S171" s="163">
        <v>0</v>
      </c>
      <c r="T171" s="164">
        <f t="shared" si="33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65" t="s">
        <v>209</v>
      </c>
      <c r="AT171" s="165" t="s">
        <v>149</v>
      </c>
      <c r="AU171" s="165" t="s">
        <v>94</v>
      </c>
      <c r="AY171" s="18" t="s">
        <v>146</v>
      </c>
      <c r="BE171" s="166">
        <f t="shared" si="34"/>
        <v>0</v>
      </c>
      <c r="BF171" s="166">
        <f t="shared" si="35"/>
        <v>444.96</v>
      </c>
      <c r="BG171" s="166">
        <f t="shared" si="36"/>
        <v>0</v>
      </c>
      <c r="BH171" s="166">
        <f t="shared" si="37"/>
        <v>0</v>
      </c>
      <c r="BI171" s="166">
        <f t="shared" si="38"/>
        <v>0</v>
      </c>
      <c r="BJ171" s="18" t="s">
        <v>94</v>
      </c>
      <c r="BK171" s="166">
        <f t="shared" si="39"/>
        <v>444.96</v>
      </c>
      <c r="BL171" s="18" t="s">
        <v>209</v>
      </c>
      <c r="BM171" s="165" t="s">
        <v>362</v>
      </c>
    </row>
    <row r="172" spans="1:65" s="2" customFormat="1" ht="16.5" customHeight="1">
      <c r="A172" s="30"/>
      <c r="B172" s="153"/>
      <c r="C172" s="188" t="s">
        <v>283</v>
      </c>
      <c r="D172" s="188" t="s">
        <v>206</v>
      </c>
      <c r="E172" s="189" t="s">
        <v>1569</v>
      </c>
      <c r="F172" s="190" t="s">
        <v>1570</v>
      </c>
      <c r="G172" s="191" t="s">
        <v>546</v>
      </c>
      <c r="H172" s="192">
        <v>108</v>
      </c>
      <c r="I172" s="193">
        <v>1.41</v>
      </c>
      <c r="J172" s="193">
        <f t="shared" si="30"/>
        <v>152.28</v>
      </c>
      <c r="K172" s="194"/>
      <c r="L172" s="195"/>
      <c r="M172" s="196" t="s">
        <v>1</v>
      </c>
      <c r="N172" s="197" t="s">
        <v>37</v>
      </c>
      <c r="O172" s="163">
        <v>0</v>
      </c>
      <c r="P172" s="163">
        <f t="shared" si="31"/>
        <v>0</v>
      </c>
      <c r="Q172" s="163">
        <v>0</v>
      </c>
      <c r="R172" s="163">
        <f t="shared" si="32"/>
        <v>0</v>
      </c>
      <c r="S172" s="163">
        <v>0</v>
      </c>
      <c r="T172" s="164">
        <f t="shared" si="33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65" t="s">
        <v>277</v>
      </c>
      <c r="AT172" s="165" t="s">
        <v>206</v>
      </c>
      <c r="AU172" s="165" t="s">
        <v>94</v>
      </c>
      <c r="AY172" s="18" t="s">
        <v>146</v>
      </c>
      <c r="BE172" s="166">
        <f t="shared" si="34"/>
        <v>0</v>
      </c>
      <c r="BF172" s="166">
        <f t="shared" si="35"/>
        <v>152.28</v>
      </c>
      <c r="BG172" s="166">
        <f t="shared" si="36"/>
        <v>0</v>
      </c>
      <c r="BH172" s="166">
        <f t="shared" si="37"/>
        <v>0</v>
      </c>
      <c r="BI172" s="166">
        <f t="shared" si="38"/>
        <v>0</v>
      </c>
      <c r="BJ172" s="18" t="s">
        <v>94</v>
      </c>
      <c r="BK172" s="166">
        <f t="shared" si="39"/>
        <v>152.28</v>
      </c>
      <c r="BL172" s="18" t="s">
        <v>209</v>
      </c>
      <c r="BM172" s="165" t="s">
        <v>365</v>
      </c>
    </row>
    <row r="173" spans="1:65" s="2" customFormat="1" ht="16.5" customHeight="1">
      <c r="A173" s="30"/>
      <c r="B173" s="153"/>
      <c r="C173" s="154" t="s">
        <v>366</v>
      </c>
      <c r="D173" s="154" t="s">
        <v>149</v>
      </c>
      <c r="E173" s="155" t="s">
        <v>1571</v>
      </c>
      <c r="F173" s="156" t="s">
        <v>1572</v>
      </c>
      <c r="G173" s="157" t="s">
        <v>546</v>
      </c>
      <c r="H173" s="158">
        <v>122</v>
      </c>
      <c r="I173" s="159">
        <v>4.12</v>
      </c>
      <c r="J173" s="159">
        <f t="shared" si="30"/>
        <v>502.64</v>
      </c>
      <c r="K173" s="160"/>
      <c r="L173" s="31"/>
      <c r="M173" s="161" t="s">
        <v>1</v>
      </c>
      <c r="N173" s="162" t="s">
        <v>37</v>
      </c>
      <c r="O173" s="163">
        <v>0</v>
      </c>
      <c r="P173" s="163">
        <f t="shared" si="31"/>
        <v>0</v>
      </c>
      <c r="Q173" s="163">
        <v>0</v>
      </c>
      <c r="R173" s="163">
        <f t="shared" si="32"/>
        <v>0</v>
      </c>
      <c r="S173" s="163">
        <v>0</v>
      </c>
      <c r="T173" s="164">
        <f t="shared" si="33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65" t="s">
        <v>209</v>
      </c>
      <c r="AT173" s="165" t="s">
        <v>149</v>
      </c>
      <c r="AU173" s="165" t="s">
        <v>94</v>
      </c>
      <c r="AY173" s="18" t="s">
        <v>146</v>
      </c>
      <c r="BE173" s="166">
        <f t="shared" si="34"/>
        <v>0</v>
      </c>
      <c r="BF173" s="166">
        <f t="shared" si="35"/>
        <v>502.64</v>
      </c>
      <c r="BG173" s="166">
        <f t="shared" si="36"/>
        <v>0</v>
      </c>
      <c r="BH173" s="166">
        <f t="shared" si="37"/>
        <v>0</v>
      </c>
      <c r="BI173" s="166">
        <f t="shared" si="38"/>
        <v>0</v>
      </c>
      <c r="BJ173" s="18" t="s">
        <v>94</v>
      </c>
      <c r="BK173" s="166">
        <f t="shared" si="39"/>
        <v>502.64</v>
      </c>
      <c r="BL173" s="18" t="s">
        <v>209</v>
      </c>
      <c r="BM173" s="165" t="s">
        <v>369</v>
      </c>
    </row>
    <row r="174" spans="1:65" s="2" customFormat="1" ht="16.5" customHeight="1">
      <c r="A174" s="30"/>
      <c r="B174" s="153"/>
      <c r="C174" s="188" t="s">
        <v>286</v>
      </c>
      <c r="D174" s="188" t="s">
        <v>206</v>
      </c>
      <c r="E174" s="189" t="s">
        <v>1573</v>
      </c>
      <c r="F174" s="190" t="s">
        <v>1574</v>
      </c>
      <c r="G174" s="191" t="s">
        <v>546</v>
      </c>
      <c r="H174" s="192">
        <v>4</v>
      </c>
      <c r="I174" s="193">
        <v>4.47</v>
      </c>
      <c r="J174" s="193">
        <f t="shared" si="30"/>
        <v>17.88</v>
      </c>
      <c r="K174" s="194"/>
      <c r="L174" s="195"/>
      <c r="M174" s="196" t="s">
        <v>1</v>
      </c>
      <c r="N174" s="197" t="s">
        <v>37</v>
      </c>
      <c r="O174" s="163">
        <v>0</v>
      </c>
      <c r="P174" s="163">
        <f t="shared" si="31"/>
        <v>0</v>
      </c>
      <c r="Q174" s="163">
        <v>0</v>
      </c>
      <c r="R174" s="163">
        <f t="shared" si="32"/>
        <v>0</v>
      </c>
      <c r="S174" s="163">
        <v>0</v>
      </c>
      <c r="T174" s="164">
        <f t="shared" si="33"/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65" t="s">
        <v>277</v>
      </c>
      <c r="AT174" s="165" t="s">
        <v>206</v>
      </c>
      <c r="AU174" s="165" t="s">
        <v>94</v>
      </c>
      <c r="AY174" s="18" t="s">
        <v>146</v>
      </c>
      <c r="BE174" s="166">
        <f t="shared" si="34"/>
        <v>0</v>
      </c>
      <c r="BF174" s="166">
        <f t="shared" si="35"/>
        <v>17.88</v>
      </c>
      <c r="BG174" s="166">
        <f t="shared" si="36"/>
        <v>0</v>
      </c>
      <c r="BH174" s="166">
        <f t="shared" si="37"/>
        <v>0</v>
      </c>
      <c r="BI174" s="166">
        <f t="shared" si="38"/>
        <v>0</v>
      </c>
      <c r="BJ174" s="18" t="s">
        <v>94</v>
      </c>
      <c r="BK174" s="166">
        <f t="shared" si="39"/>
        <v>17.88</v>
      </c>
      <c r="BL174" s="18" t="s">
        <v>209</v>
      </c>
      <c r="BM174" s="165" t="s">
        <v>372</v>
      </c>
    </row>
    <row r="175" spans="1:65" s="2" customFormat="1" ht="16.5" customHeight="1">
      <c r="A175" s="30"/>
      <c r="B175" s="153"/>
      <c r="C175" s="188" t="s">
        <v>373</v>
      </c>
      <c r="D175" s="188" t="s">
        <v>206</v>
      </c>
      <c r="E175" s="189" t="s">
        <v>1575</v>
      </c>
      <c r="F175" s="190" t="s">
        <v>1576</v>
      </c>
      <c r="G175" s="191" t="s">
        <v>546</v>
      </c>
      <c r="H175" s="192">
        <v>108</v>
      </c>
      <c r="I175" s="193">
        <v>15.67</v>
      </c>
      <c r="J175" s="193">
        <f t="shared" si="30"/>
        <v>1692.36</v>
      </c>
      <c r="K175" s="194"/>
      <c r="L175" s="195"/>
      <c r="M175" s="196" t="s">
        <v>1</v>
      </c>
      <c r="N175" s="197" t="s">
        <v>37</v>
      </c>
      <c r="O175" s="163">
        <v>0</v>
      </c>
      <c r="P175" s="163">
        <f t="shared" si="31"/>
        <v>0</v>
      </c>
      <c r="Q175" s="163">
        <v>0</v>
      </c>
      <c r="R175" s="163">
        <f t="shared" si="32"/>
        <v>0</v>
      </c>
      <c r="S175" s="163">
        <v>0</v>
      </c>
      <c r="T175" s="164">
        <f t="shared" si="33"/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65" t="s">
        <v>277</v>
      </c>
      <c r="AT175" s="165" t="s">
        <v>206</v>
      </c>
      <c r="AU175" s="165" t="s">
        <v>94</v>
      </c>
      <c r="AY175" s="18" t="s">
        <v>146</v>
      </c>
      <c r="BE175" s="166">
        <f t="shared" si="34"/>
        <v>0</v>
      </c>
      <c r="BF175" s="166">
        <f t="shared" si="35"/>
        <v>1692.36</v>
      </c>
      <c r="BG175" s="166">
        <f t="shared" si="36"/>
        <v>0</v>
      </c>
      <c r="BH175" s="166">
        <f t="shared" si="37"/>
        <v>0</v>
      </c>
      <c r="BI175" s="166">
        <f t="shared" si="38"/>
        <v>0</v>
      </c>
      <c r="BJ175" s="18" t="s">
        <v>94</v>
      </c>
      <c r="BK175" s="166">
        <f t="shared" si="39"/>
        <v>1692.36</v>
      </c>
      <c r="BL175" s="18" t="s">
        <v>209</v>
      </c>
      <c r="BM175" s="165" t="s">
        <v>377</v>
      </c>
    </row>
    <row r="176" spans="1:65" s="2" customFormat="1" ht="16.5" customHeight="1">
      <c r="A176" s="30"/>
      <c r="B176" s="153"/>
      <c r="C176" s="188" t="s">
        <v>290</v>
      </c>
      <c r="D176" s="188" t="s">
        <v>206</v>
      </c>
      <c r="E176" s="189" t="s">
        <v>1577</v>
      </c>
      <c r="F176" s="190" t="s">
        <v>1578</v>
      </c>
      <c r="G176" s="191" t="s">
        <v>546</v>
      </c>
      <c r="H176" s="192">
        <v>10</v>
      </c>
      <c r="I176" s="193">
        <v>11.28</v>
      </c>
      <c r="J176" s="193">
        <f t="shared" si="30"/>
        <v>112.8</v>
      </c>
      <c r="K176" s="194"/>
      <c r="L176" s="195"/>
      <c r="M176" s="196" t="s">
        <v>1</v>
      </c>
      <c r="N176" s="197" t="s">
        <v>37</v>
      </c>
      <c r="O176" s="163">
        <v>0</v>
      </c>
      <c r="P176" s="163">
        <f t="shared" si="31"/>
        <v>0</v>
      </c>
      <c r="Q176" s="163">
        <v>0</v>
      </c>
      <c r="R176" s="163">
        <f t="shared" si="32"/>
        <v>0</v>
      </c>
      <c r="S176" s="163">
        <v>0</v>
      </c>
      <c r="T176" s="164">
        <f t="shared" si="33"/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65" t="s">
        <v>277</v>
      </c>
      <c r="AT176" s="165" t="s">
        <v>206</v>
      </c>
      <c r="AU176" s="165" t="s">
        <v>94</v>
      </c>
      <c r="AY176" s="18" t="s">
        <v>146</v>
      </c>
      <c r="BE176" s="166">
        <f t="shared" si="34"/>
        <v>0</v>
      </c>
      <c r="BF176" s="166">
        <f t="shared" si="35"/>
        <v>112.8</v>
      </c>
      <c r="BG176" s="166">
        <f t="shared" si="36"/>
        <v>0</v>
      </c>
      <c r="BH176" s="166">
        <f t="shared" si="37"/>
        <v>0</v>
      </c>
      <c r="BI176" s="166">
        <f t="shared" si="38"/>
        <v>0</v>
      </c>
      <c r="BJ176" s="18" t="s">
        <v>94</v>
      </c>
      <c r="BK176" s="166">
        <f t="shared" si="39"/>
        <v>112.8</v>
      </c>
      <c r="BL176" s="18" t="s">
        <v>209</v>
      </c>
      <c r="BM176" s="165" t="s">
        <v>382</v>
      </c>
    </row>
    <row r="177" spans="1:65" s="2" customFormat="1" ht="16.5" customHeight="1">
      <c r="A177" s="30"/>
      <c r="B177" s="153"/>
      <c r="C177" s="154" t="s">
        <v>393</v>
      </c>
      <c r="D177" s="154" t="s">
        <v>149</v>
      </c>
      <c r="E177" s="155" t="s">
        <v>1579</v>
      </c>
      <c r="F177" s="156" t="s">
        <v>1580</v>
      </c>
      <c r="G177" s="157" t="s">
        <v>546</v>
      </c>
      <c r="H177" s="158">
        <v>216</v>
      </c>
      <c r="I177" s="159">
        <v>3.56</v>
      </c>
      <c r="J177" s="159">
        <f t="shared" si="30"/>
        <v>768.96</v>
      </c>
      <c r="K177" s="160"/>
      <c r="L177" s="31"/>
      <c r="M177" s="161" t="s">
        <v>1</v>
      </c>
      <c r="N177" s="162" t="s">
        <v>37</v>
      </c>
      <c r="O177" s="163">
        <v>0.15701000000000001</v>
      </c>
      <c r="P177" s="163">
        <f t="shared" si="31"/>
        <v>33.914160000000003</v>
      </c>
      <c r="Q177" s="163">
        <v>2.0000000000000002E-5</v>
      </c>
      <c r="R177" s="163">
        <f t="shared" si="32"/>
        <v>4.3200000000000001E-3</v>
      </c>
      <c r="S177" s="163">
        <v>0</v>
      </c>
      <c r="T177" s="164">
        <f t="shared" si="33"/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65" t="s">
        <v>209</v>
      </c>
      <c r="AT177" s="165" t="s">
        <v>149</v>
      </c>
      <c r="AU177" s="165" t="s">
        <v>94</v>
      </c>
      <c r="AY177" s="18" t="s">
        <v>146</v>
      </c>
      <c r="BE177" s="166">
        <f t="shared" si="34"/>
        <v>0</v>
      </c>
      <c r="BF177" s="166">
        <f t="shared" si="35"/>
        <v>768.96</v>
      </c>
      <c r="BG177" s="166">
        <f t="shared" si="36"/>
        <v>0</v>
      </c>
      <c r="BH177" s="166">
        <f t="shared" si="37"/>
        <v>0</v>
      </c>
      <c r="BI177" s="166">
        <f t="shared" si="38"/>
        <v>0</v>
      </c>
      <c r="BJ177" s="18" t="s">
        <v>94</v>
      </c>
      <c r="BK177" s="166">
        <f t="shared" si="39"/>
        <v>768.96</v>
      </c>
      <c r="BL177" s="18" t="s">
        <v>209</v>
      </c>
      <c r="BM177" s="165" t="s">
        <v>396</v>
      </c>
    </row>
    <row r="178" spans="1:65" s="2" customFormat="1" ht="16.5" customHeight="1">
      <c r="A178" s="30"/>
      <c r="B178" s="153"/>
      <c r="C178" s="188" t="s">
        <v>293</v>
      </c>
      <c r="D178" s="188" t="s">
        <v>206</v>
      </c>
      <c r="E178" s="189" t="s">
        <v>1581</v>
      </c>
      <c r="F178" s="190" t="s">
        <v>1582</v>
      </c>
      <c r="G178" s="191" t="s">
        <v>546</v>
      </c>
      <c r="H178" s="192">
        <v>108</v>
      </c>
      <c r="I178" s="193">
        <v>10.11</v>
      </c>
      <c r="J178" s="193">
        <f t="shared" si="30"/>
        <v>1091.8800000000001</v>
      </c>
      <c r="K178" s="194"/>
      <c r="L178" s="195"/>
      <c r="M178" s="196" t="s">
        <v>1</v>
      </c>
      <c r="N178" s="197" t="s">
        <v>37</v>
      </c>
      <c r="O178" s="163">
        <v>0</v>
      </c>
      <c r="P178" s="163">
        <f t="shared" si="31"/>
        <v>0</v>
      </c>
      <c r="Q178" s="163">
        <v>0</v>
      </c>
      <c r="R178" s="163">
        <f t="shared" si="32"/>
        <v>0</v>
      </c>
      <c r="S178" s="163">
        <v>0</v>
      </c>
      <c r="T178" s="164">
        <f t="shared" si="33"/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65" t="s">
        <v>277</v>
      </c>
      <c r="AT178" s="165" t="s">
        <v>206</v>
      </c>
      <c r="AU178" s="165" t="s">
        <v>94</v>
      </c>
      <c r="AY178" s="18" t="s">
        <v>146</v>
      </c>
      <c r="BE178" s="166">
        <f t="shared" si="34"/>
        <v>0</v>
      </c>
      <c r="BF178" s="166">
        <f t="shared" si="35"/>
        <v>1091.8800000000001</v>
      </c>
      <c r="BG178" s="166">
        <f t="shared" si="36"/>
        <v>0</v>
      </c>
      <c r="BH178" s="166">
        <f t="shared" si="37"/>
        <v>0</v>
      </c>
      <c r="BI178" s="166">
        <f t="shared" si="38"/>
        <v>0</v>
      </c>
      <c r="BJ178" s="18" t="s">
        <v>94</v>
      </c>
      <c r="BK178" s="166">
        <f t="shared" si="39"/>
        <v>1091.8800000000001</v>
      </c>
      <c r="BL178" s="18" t="s">
        <v>209</v>
      </c>
      <c r="BM178" s="165" t="s">
        <v>400</v>
      </c>
    </row>
    <row r="179" spans="1:65" s="2" customFormat="1" ht="16.5" customHeight="1">
      <c r="A179" s="30"/>
      <c r="B179" s="153"/>
      <c r="C179" s="188" t="s">
        <v>409</v>
      </c>
      <c r="D179" s="188" t="s">
        <v>206</v>
      </c>
      <c r="E179" s="189" t="s">
        <v>1583</v>
      </c>
      <c r="F179" s="190" t="s">
        <v>1584</v>
      </c>
      <c r="G179" s="191" t="s">
        <v>546</v>
      </c>
      <c r="H179" s="192">
        <v>108</v>
      </c>
      <c r="I179" s="193">
        <v>9.52</v>
      </c>
      <c r="J179" s="193">
        <f t="shared" si="30"/>
        <v>1028.1600000000001</v>
      </c>
      <c r="K179" s="194"/>
      <c r="L179" s="195"/>
      <c r="M179" s="196" t="s">
        <v>1</v>
      </c>
      <c r="N179" s="197" t="s">
        <v>37</v>
      </c>
      <c r="O179" s="163">
        <v>0</v>
      </c>
      <c r="P179" s="163">
        <f t="shared" si="31"/>
        <v>0</v>
      </c>
      <c r="Q179" s="163">
        <v>0</v>
      </c>
      <c r="R179" s="163">
        <f t="shared" si="32"/>
        <v>0</v>
      </c>
      <c r="S179" s="163">
        <v>0</v>
      </c>
      <c r="T179" s="164">
        <f t="shared" si="33"/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65" t="s">
        <v>277</v>
      </c>
      <c r="AT179" s="165" t="s">
        <v>206</v>
      </c>
      <c r="AU179" s="165" t="s">
        <v>94</v>
      </c>
      <c r="AY179" s="18" t="s">
        <v>146</v>
      </c>
      <c r="BE179" s="166">
        <f t="shared" si="34"/>
        <v>0</v>
      </c>
      <c r="BF179" s="166">
        <f t="shared" si="35"/>
        <v>1028.1600000000001</v>
      </c>
      <c r="BG179" s="166">
        <f t="shared" si="36"/>
        <v>0</v>
      </c>
      <c r="BH179" s="166">
        <f t="shared" si="37"/>
        <v>0</v>
      </c>
      <c r="BI179" s="166">
        <f t="shared" si="38"/>
        <v>0</v>
      </c>
      <c r="BJ179" s="18" t="s">
        <v>94</v>
      </c>
      <c r="BK179" s="166">
        <f t="shared" si="39"/>
        <v>1028.1600000000001</v>
      </c>
      <c r="BL179" s="18" t="s">
        <v>209</v>
      </c>
      <c r="BM179" s="165" t="s">
        <v>413</v>
      </c>
    </row>
    <row r="180" spans="1:65" s="2" customFormat="1" ht="16.5" customHeight="1">
      <c r="A180" s="30"/>
      <c r="B180" s="153"/>
      <c r="C180" s="154" t="s">
        <v>298</v>
      </c>
      <c r="D180" s="154" t="s">
        <v>149</v>
      </c>
      <c r="E180" s="155" t="s">
        <v>1585</v>
      </c>
      <c r="F180" s="156" t="s">
        <v>1586</v>
      </c>
      <c r="G180" s="157" t="s">
        <v>546</v>
      </c>
      <c r="H180" s="158">
        <v>32</v>
      </c>
      <c r="I180" s="159">
        <v>4.3899999999999997</v>
      </c>
      <c r="J180" s="159">
        <f t="shared" si="30"/>
        <v>140.47999999999999</v>
      </c>
      <c r="K180" s="160"/>
      <c r="L180" s="31"/>
      <c r="M180" s="161" t="s">
        <v>1</v>
      </c>
      <c r="N180" s="162" t="s">
        <v>37</v>
      </c>
      <c r="O180" s="163">
        <v>0.19500999999999999</v>
      </c>
      <c r="P180" s="163">
        <f t="shared" si="31"/>
        <v>6.2403199999999996</v>
      </c>
      <c r="Q180" s="163">
        <v>2.0000000000000002E-5</v>
      </c>
      <c r="R180" s="163">
        <f t="shared" si="32"/>
        <v>6.4000000000000005E-4</v>
      </c>
      <c r="S180" s="163">
        <v>0</v>
      </c>
      <c r="T180" s="164">
        <f t="shared" si="33"/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65" t="s">
        <v>209</v>
      </c>
      <c r="AT180" s="165" t="s">
        <v>149</v>
      </c>
      <c r="AU180" s="165" t="s">
        <v>94</v>
      </c>
      <c r="AY180" s="18" t="s">
        <v>146</v>
      </c>
      <c r="BE180" s="166">
        <f t="shared" si="34"/>
        <v>0</v>
      </c>
      <c r="BF180" s="166">
        <f t="shared" si="35"/>
        <v>140.47999999999999</v>
      </c>
      <c r="BG180" s="166">
        <f t="shared" si="36"/>
        <v>0</v>
      </c>
      <c r="BH180" s="166">
        <f t="shared" si="37"/>
        <v>0</v>
      </c>
      <c r="BI180" s="166">
        <f t="shared" si="38"/>
        <v>0</v>
      </c>
      <c r="BJ180" s="18" t="s">
        <v>94</v>
      </c>
      <c r="BK180" s="166">
        <f t="shared" si="39"/>
        <v>140.47999999999999</v>
      </c>
      <c r="BL180" s="18" t="s">
        <v>209</v>
      </c>
      <c r="BM180" s="165" t="s">
        <v>418</v>
      </c>
    </row>
    <row r="181" spans="1:65" s="2" customFormat="1" ht="16.5" customHeight="1">
      <c r="A181" s="30"/>
      <c r="B181" s="153"/>
      <c r="C181" s="188" t="s">
        <v>429</v>
      </c>
      <c r="D181" s="188" t="s">
        <v>206</v>
      </c>
      <c r="E181" s="189" t="s">
        <v>1587</v>
      </c>
      <c r="F181" s="190" t="s">
        <v>1588</v>
      </c>
      <c r="G181" s="191" t="s">
        <v>546</v>
      </c>
      <c r="H181" s="192">
        <v>16</v>
      </c>
      <c r="I181" s="193">
        <v>8.0500000000000007</v>
      </c>
      <c r="J181" s="193">
        <f t="shared" si="30"/>
        <v>128.80000000000001</v>
      </c>
      <c r="K181" s="194"/>
      <c r="L181" s="195"/>
      <c r="M181" s="196" t="s">
        <v>1</v>
      </c>
      <c r="N181" s="197" t="s">
        <v>37</v>
      </c>
      <c r="O181" s="163">
        <v>0</v>
      </c>
      <c r="P181" s="163">
        <f t="shared" si="31"/>
        <v>0</v>
      </c>
      <c r="Q181" s="163">
        <v>0</v>
      </c>
      <c r="R181" s="163">
        <f t="shared" si="32"/>
        <v>0</v>
      </c>
      <c r="S181" s="163">
        <v>0</v>
      </c>
      <c r="T181" s="164">
        <f t="shared" si="33"/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65" t="s">
        <v>277</v>
      </c>
      <c r="AT181" s="165" t="s">
        <v>206</v>
      </c>
      <c r="AU181" s="165" t="s">
        <v>94</v>
      </c>
      <c r="AY181" s="18" t="s">
        <v>146</v>
      </c>
      <c r="BE181" s="166">
        <f t="shared" si="34"/>
        <v>0</v>
      </c>
      <c r="BF181" s="166">
        <f t="shared" si="35"/>
        <v>128.80000000000001</v>
      </c>
      <c r="BG181" s="166">
        <f t="shared" si="36"/>
        <v>0</v>
      </c>
      <c r="BH181" s="166">
        <f t="shared" si="37"/>
        <v>0</v>
      </c>
      <c r="BI181" s="166">
        <f t="shared" si="38"/>
        <v>0</v>
      </c>
      <c r="BJ181" s="18" t="s">
        <v>94</v>
      </c>
      <c r="BK181" s="166">
        <f t="shared" si="39"/>
        <v>128.80000000000001</v>
      </c>
      <c r="BL181" s="18" t="s">
        <v>209</v>
      </c>
      <c r="BM181" s="165" t="s">
        <v>432</v>
      </c>
    </row>
    <row r="182" spans="1:65" s="2" customFormat="1" ht="16.5" customHeight="1">
      <c r="A182" s="30"/>
      <c r="B182" s="153"/>
      <c r="C182" s="188" t="s">
        <v>301</v>
      </c>
      <c r="D182" s="188" t="s">
        <v>206</v>
      </c>
      <c r="E182" s="189" t="s">
        <v>1589</v>
      </c>
      <c r="F182" s="190" t="s">
        <v>1590</v>
      </c>
      <c r="G182" s="191" t="s">
        <v>546</v>
      </c>
      <c r="H182" s="192">
        <v>16</v>
      </c>
      <c r="I182" s="193">
        <v>5.1100000000000003</v>
      </c>
      <c r="J182" s="193">
        <f t="shared" si="30"/>
        <v>81.760000000000005</v>
      </c>
      <c r="K182" s="194"/>
      <c r="L182" s="195"/>
      <c r="M182" s="196" t="s">
        <v>1</v>
      </c>
      <c r="N182" s="197" t="s">
        <v>37</v>
      </c>
      <c r="O182" s="163">
        <v>0</v>
      </c>
      <c r="P182" s="163">
        <f t="shared" si="31"/>
        <v>0</v>
      </c>
      <c r="Q182" s="163">
        <v>0</v>
      </c>
      <c r="R182" s="163">
        <f t="shared" si="32"/>
        <v>0</v>
      </c>
      <c r="S182" s="163">
        <v>0</v>
      </c>
      <c r="T182" s="164">
        <f t="shared" si="33"/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65" t="s">
        <v>277</v>
      </c>
      <c r="AT182" s="165" t="s">
        <v>206</v>
      </c>
      <c r="AU182" s="165" t="s">
        <v>94</v>
      </c>
      <c r="AY182" s="18" t="s">
        <v>146</v>
      </c>
      <c r="BE182" s="166">
        <f t="shared" si="34"/>
        <v>0</v>
      </c>
      <c r="BF182" s="166">
        <f t="shared" si="35"/>
        <v>81.760000000000005</v>
      </c>
      <c r="BG182" s="166">
        <f t="shared" si="36"/>
        <v>0</v>
      </c>
      <c r="BH182" s="166">
        <f t="shared" si="37"/>
        <v>0</v>
      </c>
      <c r="BI182" s="166">
        <f t="shared" si="38"/>
        <v>0</v>
      </c>
      <c r="BJ182" s="18" t="s">
        <v>94</v>
      </c>
      <c r="BK182" s="166">
        <f t="shared" si="39"/>
        <v>81.760000000000005</v>
      </c>
      <c r="BL182" s="18" t="s">
        <v>209</v>
      </c>
      <c r="BM182" s="165" t="s">
        <v>436</v>
      </c>
    </row>
    <row r="183" spans="1:65" s="2" customFormat="1" ht="16.5" customHeight="1">
      <c r="A183" s="30"/>
      <c r="B183" s="153"/>
      <c r="C183" s="154" t="s">
        <v>442</v>
      </c>
      <c r="D183" s="154" t="s">
        <v>149</v>
      </c>
      <c r="E183" s="155" t="s">
        <v>1591</v>
      </c>
      <c r="F183" s="156" t="s">
        <v>1592</v>
      </c>
      <c r="G183" s="157" t="s">
        <v>546</v>
      </c>
      <c r="H183" s="158">
        <v>18</v>
      </c>
      <c r="I183" s="159">
        <v>4.79</v>
      </c>
      <c r="J183" s="159">
        <f t="shared" si="30"/>
        <v>86.22</v>
      </c>
      <c r="K183" s="160"/>
      <c r="L183" s="31"/>
      <c r="M183" s="161" t="s">
        <v>1</v>
      </c>
      <c r="N183" s="162" t="s">
        <v>37</v>
      </c>
      <c r="O183" s="163">
        <v>0.21401000000000001</v>
      </c>
      <c r="P183" s="163">
        <f t="shared" si="31"/>
        <v>3.8521800000000002</v>
      </c>
      <c r="Q183" s="163">
        <v>2.0000000000000002E-5</v>
      </c>
      <c r="R183" s="163">
        <f t="shared" si="32"/>
        <v>3.6000000000000002E-4</v>
      </c>
      <c r="S183" s="163">
        <v>0</v>
      </c>
      <c r="T183" s="164">
        <f t="shared" si="33"/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65" t="s">
        <v>209</v>
      </c>
      <c r="AT183" s="165" t="s">
        <v>149</v>
      </c>
      <c r="AU183" s="165" t="s">
        <v>94</v>
      </c>
      <c r="AY183" s="18" t="s">
        <v>146</v>
      </c>
      <c r="BE183" s="166">
        <f t="shared" si="34"/>
        <v>0</v>
      </c>
      <c r="BF183" s="166">
        <f t="shared" si="35"/>
        <v>86.22</v>
      </c>
      <c r="BG183" s="166">
        <f t="shared" si="36"/>
        <v>0</v>
      </c>
      <c r="BH183" s="166">
        <f t="shared" si="37"/>
        <v>0</v>
      </c>
      <c r="BI183" s="166">
        <f t="shared" si="38"/>
        <v>0</v>
      </c>
      <c r="BJ183" s="18" t="s">
        <v>94</v>
      </c>
      <c r="BK183" s="166">
        <f t="shared" si="39"/>
        <v>86.22</v>
      </c>
      <c r="BL183" s="18" t="s">
        <v>209</v>
      </c>
      <c r="BM183" s="165" t="s">
        <v>445</v>
      </c>
    </row>
    <row r="184" spans="1:65" s="2" customFormat="1" ht="16.5" customHeight="1">
      <c r="A184" s="30"/>
      <c r="B184" s="153"/>
      <c r="C184" s="188" t="s">
        <v>306</v>
      </c>
      <c r="D184" s="188" t="s">
        <v>206</v>
      </c>
      <c r="E184" s="189" t="s">
        <v>1593</v>
      </c>
      <c r="F184" s="190" t="s">
        <v>1594</v>
      </c>
      <c r="G184" s="191" t="s">
        <v>546</v>
      </c>
      <c r="H184" s="192">
        <v>8</v>
      </c>
      <c r="I184" s="193">
        <v>11.05</v>
      </c>
      <c r="J184" s="193">
        <f t="shared" si="30"/>
        <v>88.4</v>
      </c>
      <c r="K184" s="194"/>
      <c r="L184" s="195"/>
      <c r="M184" s="196" t="s">
        <v>1</v>
      </c>
      <c r="N184" s="197" t="s">
        <v>37</v>
      </c>
      <c r="O184" s="163">
        <v>0</v>
      </c>
      <c r="P184" s="163">
        <f t="shared" si="31"/>
        <v>0</v>
      </c>
      <c r="Q184" s="163">
        <v>0</v>
      </c>
      <c r="R184" s="163">
        <f t="shared" si="32"/>
        <v>0</v>
      </c>
      <c r="S184" s="163">
        <v>0</v>
      </c>
      <c r="T184" s="164">
        <f t="shared" si="33"/>
        <v>0</v>
      </c>
      <c r="U184" s="30"/>
      <c r="V184" s="30"/>
      <c r="W184" s="30"/>
      <c r="X184" s="30"/>
      <c r="Y184" s="30"/>
      <c r="Z184" s="30"/>
      <c r="AA184" s="30"/>
      <c r="AB184" s="30"/>
      <c r="AC184" s="30"/>
      <c r="AD184" s="30"/>
      <c r="AE184" s="30"/>
      <c r="AR184" s="165" t="s">
        <v>277</v>
      </c>
      <c r="AT184" s="165" t="s">
        <v>206</v>
      </c>
      <c r="AU184" s="165" t="s">
        <v>94</v>
      </c>
      <c r="AY184" s="18" t="s">
        <v>146</v>
      </c>
      <c r="BE184" s="166">
        <f t="shared" si="34"/>
        <v>0</v>
      </c>
      <c r="BF184" s="166">
        <f t="shared" si="35"/>
        <v>88.4</v>
      </c>
      <c r="BG184" s="166">
        <f t="shared" si="36"/>
        <v>0</v>
      </c>
      <c r="BH184" s="166">
        <f t="shared" si="37"/>
        <v>0</v>
      </c>
      <c r="BI184" s="166">
        <f t="shared" si="38"/>
        <v>0</v>
      </c>
      <c r="BJ184" s="18" t="s">
        <v>94</v>
      </c>
      <c r="BK184" s="166">
        <f t="shared" si="39"/>
        <v>88.4</v>
      </c>
      <c r="BL184" s="18" t="s">
        <v>209</v>
      </c>
      <c r="BM184" s="165" t="s">
        <v>448</v>
      </c>
    </row>
    <row r="185" spans="1:65" s="2" customFormat="1" ht="16.5" customHeight="1">
      <c r="A185" s="30"/>
      <c r="B185" s="153"/>
      <c r="C185" s="188" t="s">
        <v>449</v>
      </c>
      <c r="D185" s="188" t="s">
        <v>206</v>
      </c>
      <c r="E185" s="189" t="s">
        <v>1595</v>
      </c>
      <c r="F185" s="190" t="s">
        <v>1596</v>
      </c>
      <c r="G185" s="191" t="s">
        <v>546</v>
      </c>
      <c r="H185" s="192">
        <v>1</v>
      </c>
      <c r="I185" s="193">
        <v>12.17</v>
      </c>
      <c r="J185" s="193">
        <f t="shared" si="30"/>
        <v>12.17</v>
      </c>
      <c r="K185" s="194"/>
      <c r="L185" s="195"/>
      <c r="M185" s="196" t="s">
        <v>1</v>
      </c>
      <c r="N185" s="197" t="s">
        <v>37</v>
      </c>
      <c r="O185" s="163">
        <v>0</v>
      </c>
      <c r="P185" s="163">
        <f t="shared" si="31"/>
        <v>0</v>
      </c>
      <c r="Q185" s="163">
        <v>0</v>
      </c>
      <c r="R185" s="163">
        <f t="shared" si="32"/>
        <v>0</v>
      </c>
      <c r="S185" s="163">
        <v>0</v>
      </c>
      <c r="T185" s="164">
        <f t="shared" si="33"/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65" t="s">
        <v>277</v>
      </c>
      <c r="AT185" s="165" t="s">
        <v>206</v>
      </c>
      <c r="AU185" s="165" t="s">
        <v>94</v>
      </c>
      <c r="AY185" s="18" t="s">
        <v>146</v>
      </c>
      <c r="BE185" s="166">
        <f t="shared" si="34"/>
        <v>0</v>
      </c>
      <c r="BF185" s="166">
        <f t="shared" si="35"/>
        <v>12.17</v>
      </c>
      <c r="BG185" s="166">
        <f t="shared" si="36"/>
        <v>0</v>
      </c>
      <c r="BH185" s="166">
        <f t="shared" si="37"/>
        <v>0</v>
      </c>
      <c r="BI185" s="166">
        <f t="shared" si="38"/>
        <v>0</v>
      </c>
      <c r="BJ185" s="18" t="s">
        <v>94</v>
      </c>
      <c r="BK185" s="166">
        <f t="shared" si="39"/>
        <v>12.17</v>
      </c>
      <c r="BL185" s="18" t="s">
        <v>209</v>
      </c>
      <c r="BM185" s="165" t="s">
        <v>452</v>
      </c>
    </row>
    <row r="186" spans="1:65" s="2" customFormat="1" ht="16.5" customHeight="1">
      <c r="A186" s="30"/>
      <c r="B186" s="153"/>
      <c r="C186" s="188" t="s">
        <v>310</v>
      </c>
      <c r="D186" s="188" t="s">
        <v>206</v>
      </c>
      <c r="E186" s="189" t="s">
        <v>1597</v>
      </c>
      <c r="F186" s="190" t="s">
        <v>1598</v>
      </c>
      <c r="G186" s="191" t="s">
        <v>546</v>
      </c>
      <c r="H186" s="192">
        <v>1</v>
      </c>
      <c r="I186" s="193">
        <v>35.020000000000003</v>
      </c>
      <c r="J186" s="193">
        <f t="shared" si="30"/>
        <v>35.020000000000003</v>
      </c>
      <c r="K186" s="194"/>
      <c r="L186" s="195"/>
      <c r="M186" s="196" t="s">
        <v>1</v>
      </c>
      <c r="N186" s="197" t="s">
        <v>37</v>
      </c>
      <c r="O186" s="163">
        <v>0</v>
      </c>
      <c r="P186" s="163">
        <f t="shared" si="31"/>
        <v>0</v>
      </c>
      <c r="Q186" s="163">
        <v>0</v>
      </c>
      <c r="R186" s="163">
        <f t="shared" si="32"/>
        <v>0</v>
      </c>
      <c r="S186" s="163">
        <v>0</v>
      </c>
      <c r="T186" s="164">
        <f t="shared" si="33"/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65" t="s">
        <v>277</v>
      </c>
      <c r="AT186" s="165" t="s">
        <v>206</v>
      </c>
      <c r="AU186" s="165" t="s">
        <v>94</v>
      </c>
      <c r="AY186" s="18" t="s">
        <v>146</v>
      </c>
      <c r="BE186" s="166">
        <f t="shared" si="34"/>
        <v>0</v>
      </c>
      <c r="BF186" s="166">
        <f t="shared" si="35"/>
        <v>35.020000000000003</v>
      </c>
      <c r="BG186" s="166">
        <f t="shared" si="36"/>
        <v>0</v>
      </c>
      <c r="BH186" s="166">
        <f t="shared" si="37"/>
        <v>0</v>
      </c>
      <c r="BI186" s="166">
        <f t="shared" si="38"/>
        <v>0</v>
      </c>
      <c r="BJ186" s="18" t="s">
        <v>94</v>
      </c>
      <c r="BK186" s="166">
        <f t="shared" si="39"/>
        <v>35.020000000000003</v>
      </c>
      <c r="BL186" s="18" t="s">
        <v>209</v>
      </c>
      <c r="BM186" s="165" t="s">
        <v>455</v>
      </c>
    </row>
    <row r="187" spans="1:65" s="2" customFormat="1" ht="24.2" customHeight="1">
      <c r="A187" s="30"/>
      <c r="B187" s="153"/>
      <c r="C187" s="188" t="s">
        <v>465</v>
      </c>
      <c r="D187" s="188" t="s">
        <v>206</v>
      </c>
      <c r="E187" s="189" t="s">
        <v>1599</v>
      </c>
      <c r="F187" s="190" t="s">
        <v>1600</v>
      </c>
      <c r="G187" s="191" t="s">
        <v>546</v>
      </c>
      <c r="H187" s="192">
        <v>6</v>
      </c>
      <c r="I187" s="193">
        <v>15.22</v>
      </c>
      <c r="J187" s="193">
        <f t="shared" si="30"/>
        <v>91.32</v>
      </c>
      <c r="K187" s="194"/>
      <c r="L187" s="195"/>
      <c r="M187" s="196" t="s">
        <v>1</v>
      </c>
      <c r="N187" s="197" t="s">
        <v>37</v>
      </c>
      <c r="O187" s="163">
        <v>0</v>
      </c>
      <c r="P187" s="163">
        <f t="shared" si="31"/>
        <v>0</v>
      </c>
      <c r="Q187" s="163">
        <v>0</v>
      </c>
      <c r="R187" s="163">
        <f t="shared" si="32"/>
        <v>0</v>
      </c>
      <c r="S187" s="163">
        <v>0</v>
      </c>
      <c r="T187" s="164">
        <f t="shared" si="33"/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65" t="s">
        <v>277</v>
      </c>
      <c r="AT187" s="165" t="s">
        <v>206</v>
      </c>
      <c r="AU187" s="165" t="s">
        <v>94</v>
      </c>
      <c r="AY187" s="18" t="s">
        <v>146</v>
      </c>
      <c r="BE187" s="166">
        <f t="shared" si="34"/>
        <v>0</v>
      </c>
      <c r="BF187" s="166">
        <f t="shared" si="35"/>
        <v>91.32</v>
      </c>
      <c r="BG187" s="166">
        <f t="shared" si="36"/>
        <v>0</v>
      </c>
      <c r="BH187" s="166">
        <f t="shared" si="37"/>
        <v>0</v>
      </c>
      <c r="BI187" s="166">
        <f t="shared" si="38"/>
        <v>0</v>
      </c>
      <c r="BJ187" s="18" t="s">
        <v>94</v>
      </c>
      <c r="BK187" s="166">
        <f t="shared" si="39"/>
        <v>91.32</v>
      </c>
      <c r="BL187" s="18" t="s">
        <v>209</v>
      </c>
      <c r="BM187" s="165" t="s">
        <v>468</v>
      </c>
    </row>
    <row r="188" spans="1:65" s="2" customFormat="1" ht="21.75" customHeight="1">
      <c r="A188" s="30"/>
      <c r="B188" s="153"/>
      <c r="C188" s="188" t="s">
        <v>315</v>
      </c>
      <c r="D188" s="188" t="s">
        <v>206</v>
      </c>
      <c r="E188" s="189" t="s">
        <v>1601</v>
      </c>
      <c r="F188" s="190" t="s">
        <v>1602</v>
      </c>
      <c r="G188" s="191" t="s">
        <v>546</v>
      </c>
      <c r="H188" s="192">
        <v>2</v>
      </c>
      <c r="I188" s="193">
        <v>131.74</v>
      </c>
      <c r="J188" s="193">
        <f t="shared" si="30"/>
        <v>263.48</v>
      </c>
      <c r="K188" s="194"/>
      <c r="L188" s="195"/>
      <c r="M188" s="196" t="s">
        <v>1</v>
      </c>
      <c r="N188" s="197" t="s">
        <v>37</v>
      </c>
      <c r="O188" s="163">
        <v>0</v>
      </c>
      <c r="P188" s="163">
        <f t="shared" si="31"/>
        <v>0</v>
      </c>
      <c r="Q188" s="163">
        <v>0</v>
      </c>
      <c r="R188" s="163">
        <f t="shared" si="32"/>
        <v>0</v>
      </c>
      <c r="S188" s="163">
        <v>0</v>
      </c>
      <c r="T188" s="164">
        <f t="shared" si="33"/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65" t="s">
        <v>277</v>
      </c>
      <c r="AT188" s="165" t="s">
        <v>206</v>
      </c>
      <c r="AU188" s="165" t="s">
        <v>94</v>
      </c>
      <c r="AY188" s="18" t="s">
        <v>146</v>
      </c>
      <c r="BE188" s="166">
        <f t="shared" si="34"/>
        <v>0</v>
      </c>
      <c r="BF188" s="166">
        <f t="shared" si="35"/>
        <v>263.48</v>
      </c>
      <c r="BG188" s="166">
        <f t="shared" si="36"/>
        <v>0</v>
      </c>
      <c r="BH188" s="166">
        <f t="shared" si="37"/>
        <v>0</v>
      </c>
      <c r="BI188" s="166">
        <f t="shared" si="38"/>
        <v>0</v>
      </c>
      <c r="BJ188" s="18" t="s">
        <v>94</v>
      </c>
      <c r="BK188" s="166">
        <f t="shared" si="39"/>
        <v>263.48</v>
      </c>
      <c r="BL188" s="18" t="s">
        <v>209</v>
      </c>
      <c r="BM188" s="165" t="s">
        <v>471</v>
      </c>
    </row>
    <row r="189" spans="1:65" s="2" customFormat="1" ht="16.5" customHeight="1">
      <c r="A189" s="30"/>
      <c r="B189" s="153"/>
      <c r="C189" s="154" t="s">
        <v>472</v>
      </c>
      <c r="D189" s="154" t="s">
        <v>149</v>
      </c>
      <c r="E189" s="155" t="s">
        <v>1603</v>
      </c>
      <c r="F189" s="156" t="s">
        <v>1604</v>
      </c>
      <c r="G189" s="157" t="s">
        <v>546</v>
      </c>
      <c r="H189" s="158">
        <v>2</v>
      </c>
      <c r="I189" s="159">
        <v>5.72</v>
      </c>
      <c r="J189" s="159">
        <f t="shared" si="30"/>
        <v>11.44</v>
      </c>
      <c r="K189" s="160"/>
      <c r="L189" s="31"/>
      <c r="M189" s="161" t="s">
        <v>1</v>
      </c>
      <c r="N189" s="162" t="s">
        <v>37</v>
      </c>
      <c r="O189" s="163">
        <v>0.25402000000000002</v>
      </c>
      <c r="P189" s="163">
        <f t="shared" si="31"/>
        <v>0.50804000000000005</v>
      </c>
      <c r="Q189" s="163">
        <v>3.0000000000000001E-5</v>
      </c>
      <c r="R189" s="163">
        <f t="shared" si="32"/>
        <v>6.0000000000000002E-5</v>
      </c>
      <c r="S189" s="163">
        <v>0</v>
      </c>
      <c r="T189" s="164">
        <f t="shared" si="33"/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65" t="s">
        <v>209</v>
      </c>
      <c r="AT189" s="165" t="s">
        <v>149</v>
      </c>
      <c r="AU189" s="165" t="s">
        <v>94</v>
      </c>
      <c r="AY189" s="18" t="s">
        <v>146</v>
      </c>
      <c r="BE189" s="166">
        <f t="shared" si="34"/>
        <v>0</v>
      </c>
      <c r="BF189" s="166">
        <f t="shared" si="35"/>
        <v>11.44</v>
      </c>
      <c r="BG189" s="166">
        <f t="shared" si="36"/>
        <v>0</v>
      </c>
      <c r="BH189" s="166">
        <f t="shared" si="37"/>
        <v>0</v>
      </c>
      <c r="BI189" s="166">
        <f t="shared" si="38"/>
        <v>0</v>
      </c>
      <c r="BJ189" s="18" t="s">
        <v>94</v>
      </c>
      <c r="BK189" s="166">
        <f t="shared" si="39"/>
        <v>11.44</v>
      </c>
      <c r="BL189" s="18" t="s">
        <v>209</v>
      </c>
      <c r="BM189" s="165" t="s">
        <v>475</v>
      </c>
    </row>
    <row r="190" spans="1:65" s="2" customFormat="1" ht="16.5" customHeight="1">
      <c r="A190" s="30"/>
      <c r="B190" s="153"/>
      <c r="C190" s="188" t="s">
        <v>319</v>
      </c>
      <c r="D190" s="188" t="s">
        <v>206</v>
      </c>
      <c r="E190" s="189" t="s">
        <v>1605</v>
      </c>
      <c r="F190" s="190" t="s">
        <v>1606</v>
      </c>
      <c r="G190" s="191" t="s">
        <v>546</v>
      </c>
      <c r="H190" s="192">
        <v>2</v>
      </c>
      <c r="I190" s="193">
        <v>12.69</v>
      </c>
      <c r="J190" s="193">
        <f t="shared" si="30"/>
        <v>25.38</v>
      </c>
      <c r="K190" s="194"/>
      <c r="L190" s="195"/>
      <c r="M190" s="196" t="s">
        <v>1</v>
      </c>
      <c r="N190" s="197" t="s">
        <v>37</v>
      </c>
      <c r="O190" s="163">
        <v>0</v>
      </c>
      <c r="P190" s="163">
        <f t="shared" si="31"/>
        <v>0</v>
      </c>
      <c r="Q190" s="163">
        <v>0</v>
      </c>
      <c r="R190" s="163">
        <f t="shared" si="32"/>
        <v>0</v>
      </c>
      <c r="S190" s="163">
        <v>0</v>
      </c>
      <c r="T190" s="164">
        <f t="shared" si="33"/>
        <v>0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65" t="s">
        <v>277</v>
      </c>
      <c r="AT190" s="165" t="s">
        <v>206</v>
      </c>
      <c r="AU190" s="165" t="s">
        <v>94</v>
      </c>
      <c r="AY190" s="18" t="s">
        <v>146</v>
      </c>
      <c r="BE190" s="166">
        <f t="shared" si="34"/>
        <v>0</v>
      </c>
      <c r="BF190" s="166">
        <f t="shared" si="35"/>
        <v>25.38</v>
      </c>
      <c r="BG190" s="166">
        <f t="shared" si="36"/>
        <v>0</v>
      </c>
      <c r="BH190" s="166">
        <f t="shared" si="37"/>
        <v>0</v>
      </c>
      <c r="BI190" s="166">
        <f t="shared" si="38"/>
        <v>0</v>
      </c>
      <c r="BJ190" s="18" t="s">
        <v>94</v>
      </c>
      <c r="BK190" s="166">
        <f t="shared" si="39"/>
        <v>25.38</v>
      </c>
      <c r="BL190" s="18" t="s">
        <v>209</v>
      </c>
      <c r="BM190" s="165" t="s">
        <v>478</v>
      </c>
    </row>
    <row r="191" spans="1:65" s="2" customFormat="1" ht="16.5" customHeight="1">
      <c r="A191" s="30"/>
      <c r="B191" s="153"/>
      <c r="C191" s="154" t="s">
        <v>482</v>
      </c>
      <c r="D191" s="154" t="s">
        <v>149</v>
      </c>
      <c r="E191" s="155" t="s">
        <v>1607</v>
      </c>
      <c r="F191" s="156" t="s">
        <v>1608</v>
      </c>
      <c r="G191" s="157" t="s">
        <v>546</v>
      </c>
      <c r="H191" s="158">
        <v>5</v>
      </c>
      <c r="I191" s="159">
        <v>7.39</v>
      </c>
      <c r="J191" s="159">
        <f t="shared" si="30"/>
        <v>36.950000000000003</v>
      </c>
      <c r="K191" s="160"/>
      <c r="L191" s="31"/>
      <c r="M191" s="161" t="s">
        <v>1</v>
      </c>
      <c r="N191" s="162" t="s">
        <v>37</v>
      </c>
      <c r="O191" s="163">
        <v>0.33101999999999998</v>
      </c>
      <c r="P191" s="163">
        <f t="shared" si="31"/>
        <v>1.6551</v>
      </c>
      <c r="Q191" s="163">
        <v>3.0000000000000001E-5</v>
      </c>
      <c r="R191" s="163">
        <f t="shared" si="32"/>
        <v>1.5000000000000001E-4</v>
      </c>
      <c r="S191" s="163">
        <v>0</v>
      </c>
      <c r="T191" s="164">
        <f t="shared" si="33"/>
        <v>0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65" t="s">
        <v>209</v>
      </c>
      <c r="AT191" s="165" t="s">
        <v>149</v>
      </c>
      <c r="AU191" s="165" t="s">
        <v>94</v>
      </c>
      <c r="AY191" s="18" t="s">
        <v>146</v>
      </c>
      <c r="BE191" s="166">
        <f t="shared" si="34"/>
        <v>0</v>
      </c>
      <c r="BF191" s="166">
        <f t="shared" si="35"/>
        <v>36.950000000000003</v>
      </c>
      <c r="BG191" s="166">
        <f t="shared" si="36"/>
        <v>0</v>
      </c>
      <c r="BH191" s="166">
        <f t="shared" si="37"/>
        <v>0</v>
      </c>
      <c r="BI191" s="166">
        <f t="shared" si="38"/>
        <v>0</v>
      </c>
      <c r="BJ191" s="18" t="s">
        <v>94</v>
      </c>
      <c r="BK191" s="166">
        <f t="shared" si="39"/>
        <v>36.950000000000003</v>
      </c>
      <c r="BL191" s="18" t="s">
        <v>209</v>
      </c>
      <c r="BM191" s="165" t="s">
        <v>485</v>
      </c>
    </row>
    <row r="192" spans="1:65" s="2" customFormat="1" ht="16.5" customHeight="1">
      <c r="A192" s="30"/>
      <c r="B192" s="153"/>
      <c r="C192" s="188" t="s">
        <v>326</v>
      </c>
      <c r="D192" s="188" t="s">
        <v>206</v>
      </c>
      <c r="E192" s="189" t="s">
        <v>1609</v>
      </c>
      <c r="F192" s="190" t="s">
        <v>1610</v>
      </c>
      <c r="G192" s="191" t="s">
        <v>546</v>
      </c>
      <c r="H192" s="192">
        <v>2</v>
      </c>
      <c r="I192" s="193">
        <v>24.44</v>
      </c>
      <c r="J192" s="193">
        <f t="shared" si="30"/>
        <v>48.88</v>
      </c>
      <c r="K192" s="194"/>
      <c r="L192" s="195"/>
      <c r="M192" s="196" t="s">
        <v>1</v>
      </c>
      <c r="N192" s="197" t="s">
        <v>37</v>
      </c>
      <c r="O192" s="163">
        <v>0</v>
      </c>
      <c r="P192" s="163">
        <f t="shared" si="31"/>
        <v>0</v>
      </c>
      <c r="Q192" s="163">
        <v>0</v>
      </c>
      <c r="R192" s="163">
        <f t="shared" si="32"/>
        <v>0</v>
      </c>
      <c r="S192" s="163">
        <v>0</v>
      </c>
      <c r="T192" s="164">
        <f t="shared" si="33"/>
        <v>0</v>
      </c>
      <c r="U192" s="30"/>
      <c r="V192" s="30"/>
      <c r="W192" s="30"/>
      <c r="X192" s="30"/>
      <c r="Y192" s="30"/>
      <c r="Z192" s="30"/>
      <c r="AA192" s="30"/>
      <c r="AB192" s="30"/>
      <c r="AC192" s="30"/>
      <c r="AD192" s="30"/>
      <c r="AE192" s="30"/>
      <c r="AR192" s="165" t="s">
        <v>277</v>
      </c>
      <c r="AT192" s="165" t="s">
        <v>206</v>
      </c>
      <c r="AU192" s="165" t="s">
        <v>94</v>
      </c>
      <c r="AY192" s="18" t="s">
        <v>146</v>
      </c>
      <c r="BE192" s="166">
        <f t="shared" si="34"/>
        <v>0</v>
      </c>
      <c r="BF192" s="166">
        <f t="shared" si="35"/>
        <v>48.88</v>
      </c>
      <c r="BG192" s="166">
        <f t="shared" si="36"/>
        <v>0</v>
      </c>
      <c r="BH192" s="166">
        <f t="shared" si="37"/>
        <v>0</v>
      </c>
      <c r="BI192" s="166">
        <f t="shared" si="38"/>
        <v>0</v>
      </c>
      <c r="BJ192" s="18" t="s">
        <v>94</v>
      </c>
      <c r="BK192" s="166">
        <f t="shared" si="39"/>
        <v>48.88</v>
      </c>
      <c r="BL192" s="18" t="s">
        <v>209</v>
      </c>
      <c r="BM192" s="165" t="s">
        <v>502</v>
      </c>
    </row>
    <row r="193" spans="1:65" s="2" customFormat="1" ht="16.5" customHeight="1">
      <c r="A193" s="30"/>
      <c r="B193" s="153"/>
      <c r="C193" s="188" t="s">
        <v>524</v>
      </c>
      <c r="D193" s="188" t="s">
        <v>206</v>
      </c>
      <c r="E193" s="189" t="s">
        <v>1611</v>
      </c>
      <c r="F193" s="190" t="s">
        <v>1612</v>
      </c>
      <c r="G193" s="191" t="s">
        <v>546</v>
      </c>
      <c r="H193" s="192">
        <v>1</v>
      </c>
      <c r="I193" s="193">
        <v>10.81</v>
      </c>
      <c r="J193" s="193">
        <f t="shared" si="30"/>
        <v>10.81</v>
      </c>
      <c r="K193" s="194"/>
      <c r="L193" s="195"/>
      <c r="M193" s="196" t="s">
        <v>1</v>
      </c>
      <c r="N193" s="197" t="s">
        <v>37</v>
      </c>
      <c r="O193" s="163">
        <v>0</v>
      </c>
      <c r="P193" s="163">
        <f t="shared" si="31"/>
        <v>0</v>
      </c>
      <c r="Q193" s="163">
        <v>0</v>
      </c>
      <c r="R193" s="163">
        <f t="shared" si="32"/>
        <v>0</v>
      </c>
      <c r="S193" s="163">
        <v>0</v>
      </c>
      <c r="T193" s="164">
        <f t="shared" si="33"/>
        <v>0</v>
      </c>
      <c r="U193" s="30"/>
      <c r="V193" s="30"/>
      <c r="W193" s="30"/>
      <c r="X193" s="30"/>
      <c r="Y193" s="30"/>
      <c r="Z193" s="30"/>
      <c r="AA193" s="30"/>
      <c r="AB193" s="30"/>
      <c r="AC193" s="30"/>
      <c r="AD193" s="30"/>
      <c r="AE193" s="30"/>
      <c r="AR193" s="165" t="s">
        <v>277</v>
      </c>
      <c r="AT193" s="165" t="s">
        <v>206</v>
      </c>
      <c r="AU193" s="165" t="s">
        <v>94</v>
      </c>
      <c r="AY193" s="18" t="s">
        <v>146</v>
      </c>
      <c r="BE193" s="166">
        <f t="shared" si="34"/>
        <v>0</v>
      </c>
      <c r="BF193" s="166">
        <f t="shared" si="35"/>
        <v>10.81</v>
      </c>
      <c r="BG193" s="166">
        <f t="shared" si="36"/>
        <v>0</v>
      </c>
      <c r="BH193" s="166">
        <f t="shared" si="37"/>
        <v>0</v>
      </c>
      <c r="BI193" s="166">
        <f t="shared" si="38"/>
        <v>0</v>
      </c>
      <c r="BJ193" s="18" t="s">
        <v>94</v>
      </c>
      <c r="BK193" s="166">
        <f t="shared" si="39"/>
        <v>10.81</v>
      </c>
      <c r="BL193" s="18" t="s">
        <v>209</v>
      </c>
      <c r="BM193" s="165" t="s">
        <v>527</v>
      </c>
    </row>
    <row r="194" spans="1:65" s="2" customFormat="1" ht="16.5" customHeight="1">
      <c r="A194" s="30"/>
      <c r="B194" s="153"/>
      <c r="C194" s="188" t="s">
        <v>333</v>
      </c>
      <c r="D194" s="188" t="s">
        <v>206</v>
      </c>
      <c r="E194" s="189" t="s">
        <v>1613</v>
      </c>
      <c r="F194" s="190" t="s">
        <v>1614</v>
      </c>
      <c r="G194" s="191" t="s">
        <v>546</v>
      </c>
      <c r="H194" s="192">
        <v>2</v>
      </c>
      <c r="I194" s="193">
        <v>143.37</v>
      </c>
      <c r="J194" s="193">
        <f t="shared" si="30"/>
        <v>286.74</v>
      </c>
      <c r="K194" s="194"/>
      <c r="L194" s="195"/>
      <c r="M194" s="196" t="s">
        <v>1</v>
      </c>
      <c r="N194" s="197" t="s">
        <v>37</v>
      </c>
      <c r="O194" s="163">
        <v>0</v>
      </c>
      <c r="P194" s="163">
        <f t="shared" si="31"/>
        <v>0</v>
      </c>
      <c r="Q194" s="163">
        <v>0</v>
      </c>
      <c r="R194" s="163">
        <f t="shared" si="32"/>
        <v>0</v>
      </c>
      <c r="S194" s="163">
        <v>0</v>
      </c>
      <c r="T194" s="164">
        <f t="shared" si="33"/>
        <v>0</v>
      </c>
      <c r="U194" s="30"/>
      <c r="V194" s="30"/>
      <c r="W194" s="30"/>
      <c r="X194" s="30"/>
      <c r="Y194" s="30"/>
      <c r="Z194" s="30"/>
      <c r="AA194" s="30"/>
      <c r="AB194" s="30"/>
      <c r="AC194" s="30"/>
      <c r="AD194" s="30"/>
      <c r="AE194" s="30"/>
      <c r="AR194" s="165" t="s">
        <v>277</v>
      </c>
      <c r="AT194" s="165" t="s">
        <v>206</v>
      </c>
      <c r="AU194" s="165" t="s">
        <v>94</v>
      </c>
      <c r="AY194" s="18" t="s">
        <v>146</v>
      </c>
      <c r="BE194" s="166">
        <f t="shared" si="34"/>
        <v>0</v>
      </c>
      <c r="BF194" s="166">
        <f t="shared" si="35"/>
        <v>286.74</v>
      </c>
      <c r="BG194" s="166">
        <f t="shared" si="36"/>
        <v>0</v>
      </c>
      <c r="BH194" s="166">
        <f t="shared" si="37"/>
        <v>0</v>
      </c>
      <c r="BI194" s="166">
        <f t="shared" si="38"/>
        <v>0</v>
      </c>
      <c r="BJ194" s="18" t="s">
        <v>94</v>
      </c>
      <c r="BK194" s="166">
        <f t="shared" si="39"/>
        <v>286.74</v>
      </c>
      <c r="BL194" s="18" t="s">
        <v>209</v>
      </c>
      <c r="BM194" s="165" t="s">
        <v>530</v>
      </c>
    </row>
    <row r="195" spans="1:65" s="2" customFormat="1" ht="16.5" customHeight="1">
      <c r="A195" s="30"/>
      <c r="B195" s="153"/>
      <c r="C195" s="154" t="s">
        <v>531</v>
      </c>
      <c r="D195" s="154" t="s">
        <v>149</v>
      </c>
      <c r="E195" s="155" t="s">
        <v>1615</v>
      </c>
      <c r="F195" s="156" t="s">
        <v>1616</v>
      </c>
      <c r="G195" s="157" t="s">
        <v>546</v>
      </c>
      <c r="H195" s="158">
        <v>2</v>
      </c>
      <c r="I195" s="159">
        <v>8.8800000000000008</v>
      </c>
      <c r="J195" s="159">
        <f t="shared" si="30"/>
        <v>17.760000000000002</v>
      </c>
      <c r="K195" s="160"/>
      <c r="L195" s="31"/>
      <c r="M195" s="161" t="s">
        <v>1</v>
      </c>
      <c r="N195" s="162" t="s">
        <v>37</v>
      </c>
      <c r="O195" s="163">
        <v>0.39901999999999999</v>
      </c>
      <c r="P195" s="163">
        <f t="shared" si="31"/>
        <v>0.79803999999999997</v>
      </c>
      <c r="Q195" s="163">
        <v>3.0000000000000001E-5</v>
      </c>
      <c r="R195" s="163">
        <f t="shared" si="32"/>
        <v>6.0000000000000002E-5</v>
      </c>
      <c r="S195" s="163">
        <v>0</v>
      </c>
      <c r="T195" s="164">
        <f t="shared" si="33"/>
        <v>0</v>
      </c>
      <c r="U195" s="30"/>
      <c r="V195" s="30"/>
      <c r="W195" s="30"/>
      <c r="X195" s="30"/>
      <c r="Y195" s="30"/>
      <c r="Z195" s="30"/>
      <c r="AA195" s="30"/>
      <c r="AB195" s="30"/>
      <c r="AC195" s="30"/>
      <c r="AD195" s="30"/>
      <c r="AE195" s="30"/>
      <c r="AR195" s="165" t="s">
        <v>209</v>
      </c>
      <c r="AT195" s="165" t="s">
        <v>149</v>
      </c>
      <c r="AU195" s="165" t="s">
        <v>94</v>
      </c>
      <c r="AY195" s="18" t="s">
        <v>146</v>
      </c>
      <c r="BE195" s="166">
        <f t="shared" si="34"/>
        <v>0</v>
      </c>
      <c r="BF195" s="166">
        <f t="shared" si="35"/>
        <v>17.760000000000002</v>
      </c>
      <c r="BG195" s="166">
        <f t="shared" si="36"/>
        <v>0</v>
      </c>
      <c r="BH195" s="166">
        <f t="shared" si="37"/>
        <v>0</v>
      </c>
      <c r="BI195" s="166">
        <f t="shared" si="38"/>
        <v>0</v>
      </c>
      <c r="BJ195" s="18" t="s">
        <v>94</v>
      </c>
      <c r="BK195" s="166">
        <f t="shared" si="39"/>
        <v>17.760000000000002</v>
      </c>
      <c r="BL195" s="18" t="s">
        <v>209</v>
      </c>
      <c r="BM195" s="165" t="s">
        <v>534</v>
      </c>
    </row>
    <row r="196" spans="1:65" s="2" customFormat="1" ht="16.5" customHeight="1">
      <c r="A196" s="30"/>
      <c r="B196" s="153"/>
      <c r="C196" s="188" t="s">
        <v>338</v>
      </c>
      <c r="D196" s="188" t="s">
        <v>206</v>
      </c>
      <c r="E196" s="189" t="s">
        <v>1617</v>
      </c>
      <c r="F196" s="190" t="s">
        <v>1618</v>
      </c>
      <c r="G196" s="191" t="s">
        <v>546</v>
      </c>
      <c r="H196" s="192">
        <v>2</v>
      </c>
      <c r="I196" s="193">
        <v>49.71</v>
      </c>
      <c r="J196" s="193">
        <f t="shared" si="30"/>
        <v>99.42</v>
      </c>
      <c r="K196" s="194"/>
      <c r="L196" s="195"/>
      <c r="M196" s="196" t="s">
        <v>1</v>
      </c>
      <c r="N196" s="197" t="s">
        <v>37</v>
      </c>
      <c r="O196" s="163">
        <v>0</v>
      </c>
      <c r="P196" s="163">
        <f t="shared" si="31"/>
        <v>0</v>
      </c>
      <c r="Q196" s="163">
        <v>0</v>
      </c>
      <c r="R196" s="163">
        <f t="shared" si="32"/>
        <v>0</v>
      </c>
      <c r="S196" s="163">
        <v>0</v>
      </c>
      <c r="T196" s="164">
        <f t="shared" si="33"/>
        <v>0</v>
      </c>
      <c r="U196" s="30"/>
      <c r="V196" s="30"/>
      <c r="W196" s="30"/>
      <c r="X196" s="30"/>
      <c r="Y196" s="30"/>
      <c r="Z196" s="30"/>
      <c r="AA196" s="30"/>
      <c r="AB196" s="30"/>
      <c r="AC196" s="30"/>
      <c r="AD196" s="30"/>
      <c r="AE196" s="30"/>
      <c r="AR196" s="165" t="s">
        <v>277</v>
      </c>
      <c r="AT196" s="165" t="s">
        <v>206</v>
      </c>
      <c r="AU196" s="165" t="s">
        <v>94</v>
      </c>
      <c r="AY196" s="18" t="s">
        <v>146</v>
      </c>
      <c r="BE196" s="166">
        <f t="shared" si="34"/>
        <v>0</v>
      </c>
      <c r="BF196" s="166">
        <f t="shared" si="35"/>
        <v>99.42</v>
      </c>
      <c r="BG196" s="166">
        <f t="shared" si="36"/>
        <v>0</v>
      </c>
      <c r="BH196" s="166">
        <f t="shared" si="37"/>
        <v>0</v>
      </c>
      <c r="BI196" s="166">
        <f t="shared" si="38"/>
        <v>0</v>
      </c>
      <c r="BJ196" s="18" t="s">
        <v>94</v>
      </c>
      <c r="BK196" s="166">
        <f t="shared" si="39"/>
        <v>99.42</v>
      </c>
      <c r="BL196" s="18" t="s">
        <v>209</v>
      </c>
      <c r="BM196" s="165" t="s">
        <v>537</v>
      </c>
    </row>
    <row r="197" spans="1:65" s="2" customFormat="1" ht="16.5" customHeight="1">
      <c r="A197" s="30"/>
      <c r="B197" s="153"/>
      <c r="C197" s="154" t="s">
        <v>538</v>
      </c>
      <c r="D197" s="154" t="s">
        <v>149</v>
      </c>
      <c r="E197" s="155" t="s">
        <v>1619</v>
      </c>
      <c r="F197" s="156" t="s">
        <v>1620</v>
      </c>
      <c r="G197" s="157" t="s">
        <v>546</v>
      </c>
      <c r="H197" s="158">
        <v>1</v>
      </c>
      <c r="I197" s="159">
        <v>5.6</v>
      </c>
      <c r="J197" s="159">
        <f t="shared" si="30"/>
        <v>5.6</v>
      </c>
      <c r="K197" s="160"/>
      <c r="L197" s="31"/>
      <c r="M197" s="161" t="s">
        <v>1</v>
      </c>
      <c r="N197" s="162" t="s">
        <v>37</v>
      </c>
      <c r="O197" s="163">
        <v>0.24401999999999999</v>
      </c>
      <c r="P197" s="163">
        <f t="shared" si="31"/>
        <v>0.24401999999999999</v>
      </c>
      <c r="Q197" s="163">
        <v>4.0000000000000003E-5</v>
      </c>
      <c r="R197" s="163">
        <f t="shared" si="32"/>
        <v>4.0000000000000003E-5</v>
      </c>
      <c r="S197" s="163">
        <v>0</v>
      </c>
      <c r="T197" s="164">
        <f t="shared" si="33"/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65" t="s">
        <v>209</v>
      </c>
      <c r="AT197" s="165" t="s">
        <v>149</v>
      </c>
      <c r="AU197" s="165" t="s">
        <v>94</v>
      </c>
      <c r="AY197" s="18" t="s">
        <v>146</v>
      </c>
      <c r="BE197" s="166">
        <f t="shared" si="34"/>
        <v>0</v>
      </c>
      <c r="BF197" s="166">
        <f t="shared" si="35"/>
        <v>5.6</v>
      </c>
      <c r="BG197" s="166">
        <f t="shared" si="36"/>
        <v>0</v>
      </c>
      <c r="BH197" s="166">
        <f t="shared" si="37"/>
        <v>0</v>
      </c>
      <c r="BI197" s="166">
        <f t="shared" si="38"/>
        <v>0</v>
      </c>
      <c r="BJ197" s="18" t="s">
        <v>94</v>
      </c>
      <c r="BK197" s="166">
        <f t="shared" si="39"/>
        <v>5.6</v>
      </c>
      <c r="BL197" s="18" t="s">
        <v>209</v>
      </c>
      <c r="BM197" s="165" t="s">
        <v>541</v>
      </c>
    </row>
    <row r="198" spans="1:65" s="2" customFormat="1" ht="24.2" customHeight="1">
      <c r="A198" s="30"/>
      <c r="B198" s="153"/>
      <c r="C198" s="188" t="s">
        <v>348</v>
      </c>
      <c r="D198" s="188" t="s">
        <v>206</v>
      </c>
      <c r="E198" s="189" t="s">
        <v>1621</v>
      </c>
      <c r="F198" s="190" t="s">
        <v>1622</v>
      </c>
      <c r="G198" s="191" t="s">
        <v>632</v>
      </c>
      <c r="H198" s="192">
        <v>1</v>
      </c>
      <c r="I198" s="193">
        <v>101.63</v>
      </c>
      <c r="J198" s="193">
        <f t="shared" si="30"/>
        <v>101.63</v>
      </c>
      <c r="K198" s="194"/>
      <c r="L198" s="195"/>
      <c r="M198" s="196" t="s">
        <v>1</v>
      </c>
      <c r="N198" s="197" t="s">
        <v>37</v>
      </c>
      <c r="O198" s="163">
        <v>0</v>
      </c>
      <c r="P198" s="163">
        <f t="shared" si="31"/>
        <v>0</v>
      </c>
      <c r="Q198" s="163">
        <v>0</v>
      </c>
      <c r="R198" s="163">
        <f t="shared" si="32"/>
        <v>0</v>
      </c>
      <c r="S198" s="163">
        <v>0</v>
      </c>
      <c r="T198" s="164">
        <f t="shared" si="33"/>
        <v>0</v>
      </c>
      <c r="U198" s="30"/>
      <c r="V198" s="30"/>
      <c r="W198" s="30"/>
      <c r="X198" s="30"/>
      <c r="Y198" s="30"/>
      <c r="Z198" s="30"/>
      <c r="AA198" s="30"/>
      <c r="AB198" s="30"/>
      <c r="AC198" s="30"/>
      <c r="AD198" s="30"/>
      <c r="AE198" s="30"/>
      <c r="AR198" s="165" t="s">
        <v>277</v>
      </c>
      <c r="AT198" s="165" t="s">
        <v>206</v>
      </c>
      <c r="AU198" s="165" t="s">
        <v>94</v>
      </c>
      <c r="AY198" s="18" t="s">
        <v>146</v>
      </c>
      <c r="BE198" s="166">
        <f t="shared" si="34"/>
        <v>0</v>
      </c>
      <c r="BF198" s="166">
        <f t="shared" si="35"/>
        <v>101.63</v>
      </c>
      <c r="BG198" s="166">
        <f t="shared" si="36"/>
        <v>0</v>
      </c>
      <c r="BH198" s="166">
        <f t="shared" si="37"/>
        <v>0</v>
      </c>
      <c r="BI198" s="166">
        <f t="shared" si="38"/>
        <v>0</v>
      </c>
      <c r="BJ198" s="18" t="s">
        <v>94</v>
      </c>
      <c r="BK198" s="166">
        <f t="shared" si="39"/>
        <v>101.63</v>
      </c>
      <c r="BL198" s="18" t="s">
        <v>209</v>
      </c>
      <c r="BM198" s="165" t="s">
        <v>547</v>
      </c>
    </row>
    <row r="199" spans="1:65" s="2" customFormat="1" ht="16.5" customHeight="1">
      <c r="A199" s="30"/>
      <c r="B199" s="153"/>
      <c r="C199" s="154" t="s">
        <v>548</v>
      </c>
      <c r="D199" s="154" t="s">
        <v>149</v>
      </c>
      <c r="E199" s="155" t="s">
        <v>1623</v>
      </c>
      <c r="F199" s="156" t="s">
        <v>1624</v>
      </c>
      <c r="G199" s="157" t="s">
        <v>546</v>
      </c>
      <c r="H199" s="158">
        <v>5</v>
      </c>
      <c r="I199" s="159">
        <v>21.43</v>
      </c>
      <c r="J199" s="159">
        <f t="shared" si="30"/>
        <v>107.15</v>
      </c>
      <c r="K199" s="160"/>
      <c r="L199" s="31"/>
      <c r="M199" s="161" t="s">
        <v>1</v>
      </c>
      <c r="N199" s="162" t="s">
        <v>37</v>
      </c>
      <c r="O199" s="163">
        <v>8.7139999999999995E-2</v>
      </c>
      <c r="P199" s="163">
        <f t="shared" si="31"/>
        <v>0.43569999999999998</v>
      </c>
      <c r="Q199" s="163">
        <v>2.4000000000000001E-4</v>
      </c>
      <c r="R199" s="163">
        <f t="shared" si="32"/>
        <v>1.2000000000000001E-3</v>
      </c>
      <c r="S199" s="163">
        <v>0</v>
      </c>
      <c r="T199" s="164">
        <f t="shared" si="33"/>
        <v>0</v>
      </c>
      <c r="U199" s="30"/>
      <c r="V199" s="30"/>
      <c r="W199" s="30"/>
      <c r="X199" s="30"/>
      <c r="Y199" s="30"/>
      <c r="Z199" s="30"/>
      <c r="AA199" s="30"/>
      <c r="AB199" s="30"/>
      <c r="AC199" s="30"/>
      <c r="AD199" s="30"/>
      <c r="AE199" s="30"/>
      <c r="AR199" s="165" t="s">
        <v>209</v>
      </c>
      <c r="AT199" s="165" t="s">
        <v>149</v>
      </c>
      <c r="AU199" s="165" t="s">
        <v>94</v>
      </c>
      <c r="AY199" s="18" t="s">
        <v>146</v>
      </c>
      <c r="BE199" s="166">
        <f t="shared" si="34"/>
        <v>0</v>
      </c>
      <c r="BF199" s="166">
        <f t="shared" si="35"/>
        <v>107.15</v>
      </c>
      <c r="BG199" s="166">
        <f t="shared" si="36"/>
        <v>0</v>
      </c>
      <c r="BH199" s="166">
        <f t="shared" si="37"/>
        <v>0</v>
      </c>
      <c r="BI199" s="166">
        <f t="shared" si="38"/>
        <v>0</v>
      </c>
      <c r="BJ199" s="18" t="s">
        <v>94</v>
      </c>
      <c r="BK199" s="166">
        <f t="shared" si="39"/>
        <v>107.15</v>
      </c>
      <c r="BL199" s="18" t="s">
        <v>209</v>
      </c>
      <c r="BM199" s="165" t="s">
        <v>551</v>
      </c>
    </row>
    <row r="200" spans="1:65" s="2" customFormat="1" ht="16.5" customHeight="1">
      <c r="A200" s="30"/>
      <c r="B200" s="153"/>
      <c r="C200" s="154" t="s">
        <v>355</v>
      </c>
      <c r="D200" s="154" t="s">
        <v>149</v>
      </c>
      <c r="E200" s="155" t="s">
        <v>1625</v>
      </c>
      <c r="F200" s="156" t="s">
        <v>1626</v>
      </c>
      <c r="G200" s="157" t="s">
        <v>546</v>
      </c>
      <c r="H200" s="158">
        <v>6</v>
      </c>
      <c r="I200" s="159">
        <v>57.53</v>
      </c>
      <c r="J200" s="159">
        <f t="shared" si="30"/>
        <v>345.18</v>
      </c>
      <c r="K200" s="160"/>
      <c r="L200" s="31"/>
      <c r="M200" s="161" t="s">
        <v>1</v>
      </c>
      <c r="N200" s="162" t="s">
        <v>37</v>
      </c>
      <c r="O200" s="163">
        <v>0</v>
      </c>
      <c r="P200" s="163">
        <f t="shared" si="31"/>
        <v>0</v>
      </c>
      <c r="Q200" s="163">
        <v>0</v>
      </c>
      <c r="R200" s="163">
        <f t="shared" si="32"/>
        <v>0</v>
      </c>
      <c r="S200" s="163">
        <v>0</v>
      </c>
      <c r="T200" s="164">
        <f t="shared" si="33"/>
        <v>0</v>
      </c>
      <c r="U200" s="30"/>
      <c r="V200" s="30"/>
      <c r="W200" s="30"/>
      <c r="X200" s="30"/>
      <c r="Y200" s="30"/>
      <c r="Z200" s="30"/>
      <c r="AA200" s="30"/>
      <c r="AB200" s="30"/>
      <c r="AC200" s="30"/>
      <c r="AD200" s="30"/>
      <c r="AE200" s="30"/>
      <c r="AR200" s="165" t="s">
        <v>209</v>
      </c>
      <c r="AT200" s="165" t="s">
        <v>149</v>
      </c>
      <c r="AU200" s="165" t="s">
        <v>94</v>
      </c>
      <c r="AY200" s="18" t="s">
        <v>146</v>
      </c>
      <c r="BE200" s="166">
        <f t="shared" si="34"/>
        <v>0</v>
      </c>
      <c r="BF200" s="166">
        <f t="shared" si="35"/>
        <v>345.18</v>
      </c>
      <c r="BG200" s="166">
        <f t="shared" si="36"/>
        <v>0</v>
      </c>
      <c r="BH200" s="166">
        <f t="shared" si="37"/>
        <v>0</v>
      </c>
      <c r="BI200" s="166">
        <f t="shared" si="38"/>
        <v>0</v>
      </c>
      <c r="BJ200" s="18" t="s">
        <v>94</v>
      </c>
      <c r="BK200" s="166">
        <f t="shared" si="39"/>
        <v>345.18</v>
      </c>
      <c r="BL200" s="18" t="s">
        <v>209</v>
      </c>
      <c r="BM200" s="165" t="s">
        <v>554</v>
      </c>
    </row>
    <row r="201" spans="1:65" s="2" customFormat="1" ht="24.2" customHeight="1">
      <c r="A201" s="30"/>
      <c r="B201" s="153"/>
      <c r="C201" s="154" t="s">
        <v>555</v>
      </c>
      <c r="D201" s="154" t="s">
        <v>149</v>
      </c>
      <c r="E201" s="155" t="s">
        <v>1627</v>
      </c>
      <c r="F201" s="156" t="s">
        <v>1628</v>
      </c>
      <c r="G201" s="157" t="s">
        <v>546</v>
      </c>
      <c r="H201" s="158">
        <v>6</v>
      </c>
      <c r="I201" s="159">
        <v>42.66</v>
      </c>
      <c r="J201" s="159">
        <f t="shared" si="30"/>
        <v>255.96</v>
      </c>
      <c r="K201" s="160"/>
      <c r="L201" s="31"/>
      <c r="M201" s="161" t="s">
        <v>1</v>
      </c>
      <c r="N201" s="162" t="s">
        <v>37</v>
      </c>
      <c r="O201" s="163">
        <v>0</v>
      </c>
      <c r="P201" s="163">
        <f t="shared" si="31"/>
        <v>0</v>
      </c>
      <c r="Q201" s="163">
        <v>0</v>
      </c>
      <c r="R201" s="163">
        <f t="shared" si="32"/>
        <v>0</v>
      </c>
      <c r="S201" s="163">
        <v>0</v>
      </c>
      <c r="T201" s="164">
        <f t="shared" si="33"/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65" t="s">
        <v>209</v>
      </c>
      <c r="AT201" s="165" t="s">
        <v>149</v>
      </c>
      <c r="AU201" s="165" t="s">
        <v>94</v>
      </c>
      <c r="AY201" s="18" t="s">
        <v>146</v>
      </c>
      <c r="BE201" s="166">
        <f t="shared" si="34"/>
        <v>0</v>
      </c>
      <c r="BF201" s="166">
        <f t="shared" si="35"/>
        <v>255.96</v>
      </c>
      <c r="BG201" s="166">
        <f t="shared" si="36"/>
        <v>0</v>
      </c>
      <c r="BH201" s="166">
        <f t="shared" si="37"/>
        <v>0</v>
      </c>
      <c r="BI201" s="166">
        <f t="shared" si="38"/>
        <v>0</v>
      </c>
      <c r="BJ201" s="18" t="s">
        <v>94</v>
      </c>
      <c r="BK201" s="166">
        <f t="shared" si="39"/>
        <v>255.96</v>
      </c>
      <c r="BL201" s="18" t="s">
        <v>209</v>
      </c>
      <c r="BM201" s="165" t="s">
        <v>558</v>
      </c>
    </row>
    <row r="202" spans="1:65" s="2" customFormat="1" ht="21.75" customHeight="1">
      <c r="A202" s="30"/>
      <c r="B202" s="153"/>
      <c r="C202" s="154" t="s">
        <v>358</v>
      </c>
      <c r="D202" s="154" t="s">
        <v>149</v>
      </c>
      <c r="E202" s="155" t="s">
        <v>1629</v>
      </c>
      <c r="F202" s="156" t="s">
        <v>1630</v>
      </c>
      <c r="G202" s="157" t="s">
        <v>546</v>
      </c>
      <c r="H202" s="158">
        <v>6</v>
      </c>
      <c r="I202" s="159">
        <v>26.18</v>
      </c>
      <c r="J202" s="159">
        <f t="shared" si="30"/>
        <v>157.08000000000001</v>
      </c>
      <c r="K202" s="160"/>
      <c r="L202" s="31"/>
      <c r="M202" s="161" t="s">
        <v>1</v>
      </c>
      <c r="N202" s="162" t="s">
        <v>37</v>
      </c>
      <c r="O202" s="163">
        <v>0</v>
      </c>
      <c r="P202" s="163">
        <f t="shared" si="31"/>
        <v>0</v>
      </c>
      <c r="Q202" s="163">
        <v>0</v>
      </c>
      <c r="R202" s="163">
        <f t="shared" si="32"/>
        <v>0</v>
      </c>
      <c r="S202" s="163">
        <v>0</v>
      </c>
      <c r="T202" s="164">
        <f t="shared" si="33"/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65" t="s">
        <v>209</v>
      </c>
      <c r="AT202" s="165" t="s">
        <v>149</v>
      </c>
      <c r="AU202" s="165" t="s">
        <v>94</v>
      </c>
      <c r="AY202" s="18" t="s">
        <v>146</v>
      </c>
      <c r="BE202" s="166">
        <f t="shared" si="34"/>
        <v>0</v>
      </c>
      <c r="BF202" s="166">
        <f t="shared" si="35"/>
        <v>157.08000000000001</v>
      </c>
      <c r="BG202" s="166">
        <f t="shared" si="36"/>
        <v>0</v>
      </c>
      <c r="BH202" s="166">
        <f t="shared" si="37"/>
        <v>0</v>
      </c>
      <c r="BI202" s="166">
        <f t="shared" si="38"/>
        <v>0</v>
      </c>
      <c r="BJ202" s="18" t="s">
        <v>94</v>
      </c>
      <c r="BK202" s="166">
        <f t="shared" si="39"/>
        <v>157.08000000000001</v>
      </c>
      <c r="BL202" s="18" t="s">
        <v>209</v>
      </c>
      <c r="BM202" s="165" t="s">
        <v>561</v>
      </c>
    </row>
    <row r="203" spans="1:65" s="2" customFormat="1" ht="16.5" customHeight="1">
      <c r="A203" s="30"/>
      <c r="B203" s="153"/>
      <c r="C203" s="154" t="s">
        <v>564</v>
      </c>
      <c r="D203" s="154" t="s">
        <v>149</v>
      </c>
      <c r="E203" s="155" t="s">
        <v>1631</v>
      </c>
      <c r="F203" s="156" t="s">
        <v>1632</v>
      </c>
      <c r="G203" s="157" t="s">
        <v>980</v>
      </c>
      <c r="H203" s="158">
        <v>10</v>
      </c>
      <c r="I203" s="159">
        <v>17.63</v>
      </c>
      <c r="J203" s="159">
        <f t="shared" si="30"/>
        <v>176.3</v>
      </c>
      <c r="K203" s="160"/>
      <c r="L203" s="31"/>
      <c r="M203" s="161" t="s">
        <v>1</v>
      </c>
      <c r="N203" s="162" t="s">
        <v>37</v>
      </c>
      <c r="O203" s="163">
        <v>0</v>
      </c>
      <c r="P203" s="163">
        <f t="shared" si="31"/>
        <v>0</v>
      </c>
      <c r="Q203" s="163">
        <v>0</v>
      </c>
      <c r="R203" s="163">
        <f t="shared" si="32"/>
        <v>0</v>
      </c>
      <c r="S203" s="163">
        <v>0</v>
      </c>
      <c r="T203" s="164">
        <f t="shared" si="33"/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65" t="s">
        <v>209</v>
      </c>
      <c r="AT203" s="165" t="s">
        <v>149</v>
      </c>
      <c r="AU203" s="165" t="s">
        <v>94</v>
      </c>
      <c r="AY203" s="18" t="s">
        <v>146</v>
      </c>
      <c r="BE203" s="166">
        <f t="shared" si="34"/>
        <v>0</v>
      </c>
      <c r="BF203" s="166">
        <f t="shared" si="35"/>
        <v>176.3</v>
      </c>
      <c r="BG203" s="166">
        <f t="shared" si="36"/>
        <v>0</v>
      </c>
      <c r="BH203" s="166">
        <f t="shared" si="37"/>
        <v>0</v>
      </c>
      <c r="BI203" s="166">
        <f t="shared" si="38"/>
        <v>0</v>
      </c>
      <c r="BJ203" s="18" t="s">
        <v>94</v>
      </c>
      <c r="BK203" s="166">
        <f t="shared" si="39"/>
        <v>176.3</v>
      </c>
      <c r="BL203" s="18" t="s">
        <v>209</v>
      </c>
      <c r="BM203" s="165" t="s">
        <v>567</v>
      </c>
    </row>
    <row r="204" spans="1:65" s="2" customFormat="1" ht="24.2" customHeight="1">
      <c r="A204" s="30"/>
      <c r="B204" s="153"/>
      <c r="C204" s="154" t="s">
        <v>362</v>
      </c>
      <c r="D204" s="154" t="s">
        <v>149</v>
      </c>
      <c r="E204" s="155" t="s">
        <v>1633</v>
      </c>
      <c r="F204" s="156" t="s">
        <v>1634</v>
      </c>
      <c r="G204" s="157" t="s">
        <v>412</v>
      </c>
      <c r="H204" s="158">
        <v>93.992999999999995</v>
      </c>
      <c r="I204" s="159">
        <v>0.25</v>
      </c>
      <c r="J204" s="159">
        <f t="shared" si="30"/>
        <v>23.5</v>
      </c>
      <c r="K204" s="160"/>
      <c r="L204" s="31"/>
      <c r="M204" s="161" t="s">
        <v>1</v>
      </c>
      <c r="N204" s="162" t="s">
        <v>37</v>
      </c>
      <c r="O204" s="163">
        <v>0</v>
      </c>
      <c r="P204" s="163">
        <f t="shared" si="31"/>
        <v>0</v>
      </c>
      <c r="Q204" s="163">
        <v>0</v>
      </c>
      <c r="R204" s="163">
        <f t="shared" si="32"/>
        <v>0</v>
      </c>
      <c r="S204" s="163">
        <v>0</v>
      </c>
      <c r="T204" s="164">
        <f t="shared" si="33"/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65" t="s">
        <v>209</v>
      </c>
      <c r="AT204" s="165" t="s">
        <v>149</v>
      </c>
      <c r="AU204" s="165" t="s">
        <v>94</v>
      </c>
      <c r="AY204" s="18" t="s">
        <v>146</v>
      </c>
      <c r="BE204" s="166">
        <f t="shared" si="34"/>
        <v>0</v>
      </c>
      <c r="BF204" s="166">
        <f t="shared" si="35"/>
        <v>23.5</v>
      </c>
      <c r="BG204" s="166">
        <f t="shared" si="36"/>
        <v>0</v>
      </c>
      <c r="BH204" s="166">
        <f t="shared" si="37"/>
        <v>0</v>
      </c>
      <c r="BI204" s="166">
        <f t="shared" si="38"/>
        <v>0</v>
      </c>
      <c r="BJ204" s="18" t="s">
        <v>94</v>
      </c>
      <c r="BK204" s="166">
        <f t="shared" si="39"/>
        <v>23.5</v>
      </c>
      <c r="BL204" s="18" t="s">
        <v>209</v>
      </c>
      <c r="BM204" s="165" t="s">
        <v>572</v>
      </c>
    </row>
    <row r="205" spans="1:65" s="12" customFormat="1" ht="22.9" customHeight="1">
      <c r="B205" s="141"/>
      <c r="D205" s="142" t="s">
        <v>70</v>
      </c>
      <c r="E205" s="151" t="s">
        <v>1635</v>
      </c>
      <c r="F205" s="151" t="s">
        <v>1636</v>
      </c>
      <c r="J205" s="152">
        <f>BK205</f>
        <v>12419.599999999999</v>
      </c>
      <c r="L205" s="141"/>
      <c r="M205" s="145"/>
      <c r="N205" s="146"/>
      <c r="O205" s="146"/>
      <c r="P205" s="147">
        <f>SUM(P206:P211)</f>
        <v>35.079360000000001</v>
      </c>
      <c r="Q205" s="146"/>
      <c r="R205" s="147">
        <f>SUM(R206:R211)</f>
        <v>5.8799999999999998E-3</v>
      </c>
      <c r="S205" s="146"/>
      <c r="T205" s="148">
        <f>SUM(T206:T211)</f>
        <v>2.5704000000000002</v>
      </c>
      <c r="AR205" s="142" t="s">
        <v>94</v>
      </c>
      <c r="AT205" s="149" t="s">
        <v>70</v>
      </c>
      <c r="AU205" s="149" t="s">
        <v>79</v>
      </c>
      <c r="AY205" s="142" t="s">
        <v>146</v>
      </c>
      <c r="BK205" s="150">
        <f>SUM(BK206:BK211)</f>
        <v>12419.599999999999</v>
      </c>
    </row>
    <row r="206" spans="1:65" s="2" customFormat="1" ht="21.75" customHeight="1">
      <c r="A206" s="30"/>
      <c r="B206" s="153"/>
      <c r="C206" s="154" t="s">
        <v>573</v>
      </c>
      <c r="D206" s="154" t="s">
        <v>149</v>
      </c>
      <c r="E206" s="155" t="s">
        <v>1637</v>
      </c>
      <c r="F206" s="156" t="s">
        <v>1638</v>
      </c>
      <c r="G206" s="157" t="s">
        <v>546</v>
      </c>
      <c r="H206" s="158">
        <v>84</v>
      </c>
      <c r="I206" s="159">
        <v>16.79</v>
      </c>
      <c r="J206" s="159">
        <f t="shared" ref="J206:J211" si="40">ROUND(I206*H206,2)</f>
        <v>1410.36</v>
      </c>
      <c r="K206" s="160"/>
      <c r="L206" s="31"/>
      <c r="M206" s="161" t="s">
        <v>1</v>
      </c>
      <c r="N206" s="162" t="s">
        <v>37</v>
      </c>
      <c r="O206" s="163">
        <v>0.24404000000000001</v>
      </c>
      <c r="P206" s="163">
        <f t="shared" ref="P206:P211" si="41">O206*H206</f>
        <v>20.499359999999999</v>
      </c>
      <c r="Q206" s="163">
        <v>6.9999999999999994E-5</v>
      </c>
      <c r="R206" s="163">
        <f t="shared" ref="R206:R211" si="42">Q206*H206</f>
        <v>5.8799999999999998E-3</v>
      </c>
      <c r="S206" s="163">
        <v>0</v>
      </c>
      <c r="T206" s="164">
        <f t="shared" ref="T206:T211" si="43">S206*H206</f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65" t="s">
        <v>209</v>
      </c>
      <c r="AT206" s="165" t="s">
        <v>149</v>
      </c>
      <c r="AU206" s="165" t="s">
        <v>94</v>
      </c>
      <c r="AY206" s="18" t="s">
        <v>146</v>
      </c>
      <c r="BE206" s="166">
        <f t="shared" ref="BE206:BE211" si="44">IF(N206="základná",J206,0)</f>
        <v>0</v>
      </c>
      <c r="BF206" s="166">
        <f t="shared" ref="BF206:BF211" si="45">IF(N206="znížená",J206,0)</f>
        <v>1410.36</v>
      </c>
      <c r="BG206" s="166">
        <f t="shared" ref="BG206:BG211" si="46">IF(N206="zákl. prenesená",J206,0)</f>
        <v>0</v>
      </c>
      <c r="BH206" s="166">
        <f t="shared" ref="BH206:BH211" si="47">IF(N206="zníž. prenesená",J206,0)</f>
        <v>0</v>
      </c>
      <c r="BI206" s="166">
        <f t="shared" ref="BI206:BI211" si="48">IF(N206="nulová",J206,0)</f>
        <v>0</v>
      </c>
      <c r="BJ206" s="18" t="s">
        <v>94</v>
      </c>
      <c r="BK206" s="166">
        <f t="shared" ref="BK206:BK211" si="49">ROUND(I206*H206,2)</f>
        <v>1410.36</v>
      </c>
      <c r="BL206" s="18" t="s">
        <v>209</v>
      </c>
      <c r="BM206" s="165" t="s">
        <v>576</v>
      </c>
    </row>
    <row r="207" spans="1:65" s="2" customFormat="1" ht="21.75" customHeight="1">
      <c r="A207" s="30"/>
      <c r="B207" s="153"/>
      <c r="C207" s="154" t="s">
        <v>365</v>
      </c>
      <c r="D207" s="154" t="s">
        <v>149</v>
      </c>
      <c r="E207" s="155" t="s">
        <v>1639</v>
      </c>
      <c r="F207" s="156" t="s">
        <v>1640</v>
      </c>
      <c r="G207" s="157" t="s">
        <v>546</v>
      </c>
      <c r="H207" s="158">
        <v>108</v>
      </c>
      <c r="I207" s="159">
        <v>17.63</v>
      </c>
      <c r="J207" s="159">
        <f t="shared" si="40"/>
        <v>1904.04</v>
      </c>
      <c r="K207" s="160"/>
      <c r="L207" s="31"/>
      <c r="M207" s="161" t="s">
        <v>1</v>
      </c>
      <c r="N207" s="162" t="s">
        <v>37</v>
      </c>
      <c r="O207" s="163">
        <v>7.6999999999999999E-2</v>
      </c>
      <c r="P207" s="163">
        <f t="shared" si="41"/>
        <v>8.3160000000000007</v>
      </c>
      <c r="Q207" s="163">
        <v>0</v>
      </c>
      <c r="R207" s="163">
        <f t="shared" si="42"/>
        <v>0</v>
      </c>
      <c r="S207" s="163">
        <v>2.3800000000000002E-2</v>
      </c>
      <c r="T207" s="164">
        <f t="shared" si="43"/>
        <v>2.5704000000000002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65" t="s">
        <v>209</v>
      </c>
      <c r="AT207" s="165" t="s">
        <v>149</v>
      </c>
      <c r="AU207" s="165" t="s">
        <v>94</v>
      </c>
      <c r="AY207" s="18" t="s">
        <v>146</v>
      </c>
      <c r="BE207" s="166">
        <f t="shared" si="44"/>
        <v>0</v>
      </c>
      <c r="BF207" s="166">
        <f t="shared" si="45"/>
        <v>1904.04</v>
      </c>
      <c r="BG207" s="166">
        <f t="shared" si="46"/>
        <v>0</v>
      </c>
      <c r="BH207" s="166">
        <f t="shared" si="47"/>
        <v>0</v>
      </c>
      <c r="BI207" s="166">
        <f t="shared" si="48"/>
        <v>0</v>
      </c>
      <c r="BJ207" s="18" t="s">
        <v>94</v>
      </c>
      <c r="BK207" s="166">
        <f t="shared" si="49"/>
        <v>1904.04</v>
      </c>
      <c r="BL207" s="18" t="s">
        <v>209</v>
      </c>
      <c r="BM207" s="165" t="s">
        <v>581</v>
      </c>
    </row>
    <row r="208" spans="1:65" s="2" customFormat="1" ht="21.75" customHeight="1">
      <c r="A208" s="30"/>
      <c r="B208" s="153"/>
      <c r="C208" s="154" t="s">
        <v>582</v>
      </c>
      <c r="D208" s="154" t="s">
        <v>149</v>
      </c>
      <c r="E208" s="155" t="s">
        <v>1641</v>
      </c>
      <c r="F208" s="156" t="s">
        <v>1642</v>
      </c>
      <c r="G208" s="157" t="s">
        <v>546</v>
      </c>
      <c r="H208" s="158">
        <v>216</v>
      </c>
      <c r="I208" s="159">
        <v>8.9499999999999993</v>
      </c>
      <c r="J208" s="159">
        <f t="shared" si="40"/>
        <v>1933.2</v>
      </c>
      <c r="K208" s="160"/>
      <c r="L208" s="31"/>
      <c r="M208" s="161" t="s">
        <v>1</v>
      </c>
      <c r="N208" s="162" t="s">
        <v>37</v>
      </c>
      <c r="O208" s="163">
        <v>2.9000000000000001E-2</v>
      </c>
      <c r="P208" s="163">
        <f t="shared" si="41"/>
        <v>6.2640000000000002</v>
      </c>
      <c r="Q208" s="163">
        <v>0</v>
      </c>
      <c r="R208" s="163">
        <f t="shared" si="42"/>
        <v>0</v>
      </c>
      <c r="S208" s="163">
        <v>0</v>
      </c>
      <c r="T208" s="164">
        <f t="shared" si="43"/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65" t="s">
        <v>209</v>
      </c>
      <c r="AT208" s="165" t="s">
        <v>149</v>
      </c>
      <c r="AU208" s="165" t="s">
        <v>94</v>
      </c>
      <c r="AY208" s="18" t="s">
        <v>146</v>
      </c>
      <c r="BE208" s="166">
        <f t="shared" si="44"/>
        <v>0</v>
      </c>
      <c r="BF208" s="166">
        <f t="shared" si="45"/>
        <v>1933.2</v>
      </c>
      <c r="BG208" s="166">
        <f t="shared" si="46"/>
        <v>0</v>
      </c>
      <c r="BH208" s="166">
        <f t="shared" si="47"/>
        <v>0</v>
      </c>
      <c r="BI208" s="166">
        <f t="shared" si="48"/>
        <v>0</v>
      </c>
      <c r="BJ208" s="18" t="s">
        <v>94</v>
      </c>
      <c r="BK208" s="166">
        <f t="shared" si="49"/>
        <v>1933.2</v>
      </c>
      <c r="BL208" s="18" t="s">
        <v>209</v>
      </c>
      <c r="BM208" s="165" t="s">
        <v>585</v>
      </c>
    </row>
    <row r="209" spans="1:65" s="2" customFormat="1" ht="21.75" customHeight="1">
      <c r="A209" s="30"/>
      <c r="B209" s="153"/>
      <c r="C209" s="154" t="s">
        <v>369</v>
      </c>
      <c r="D209" s="154" t="s">
        <v>149</v>
      </c>
      <c r="E209" s="155" t="s">
        <v>1643</v>
      </c>
      <c r="F209" s="156" t="s">
        <v>1644</v>
      </c>
      <c r="G209" s="157" t="s">
        <v>159</v>
      </c>
      <c r="H209" s="158">
        <v>108</v>
      </c>
      <c r="I209" s="159">
        <v>35.25</v>
      </c>
      <c r="J209" s="159">
        <f t="shared" si="40"/>
        <v>3807</v>
      </c>
      <c r="K209" s="160"/>
      <c r="L209" s="31"/>
      <c r="M209" s="161" t="s">
        <v>1</v>
      </c>
      <c r="N209" s="162" t="s">
        <v>37</v>
      </c>
      <c r="O209" s="163">
        <v>0</v>
      </c>
      <c r="P209" s="163">
        <f t="shared" si="41"/>
        <v>0</v>
      </c>
      <c r="Q209" s="163">
        <v>0</v>
      </c>
      <c r="R209" s="163">
        <f t="shared" si="42"/>
        <v>0</v>
      </c>
      <c r="S209" s="163">
        <v>0</v>
      </c>
      <c r="T209" s="164">
        <f t="shared" si="43"/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65" t="s">
        <v>209</v>
      </c>
      <c r="AT209" s="165" t="s">
        <v>149</v>
      </c>
      <c r="AU209" s="165" t="s">
        <v>94</v>
      </c>
      <c r="AY209" s="18" t="s">
        <v>146</v>
      </c>
      <c r="BE209" s="166">
        <f t="shared" si="44"/>
        <v>0</v>
      </c>
      <c r="BF209" s="166">
        <f t="shared" si="45"/>
        <v>3807</v>
      </c>
      <c r="BG209" s="166">
        <f t="shared" si="46"/>
        <v>0</v>
      </c>
      <c r="BH209" s="166">
        <f t="shared" si="47"/>
        <v>0</v>
      </c>
      <c r="BI209" s="166">
        <f t="shared" si="48"/>
        <v>0</v>
      </c>
      <c r="BJ209" s="18" t="s">
        <v>94</v>
      </c>
      <c r="BK209" s="166">
        <f t="shared" si="49"/>
        <v>3807</v>
      </c>
      <c r="BL209" s="18" t="s">
        <v>209</v>
      </c>
      <c r="BM209" s="165" t="s">
        <v>588</v>
      </c>
    </row>
    <row r="210" spans="1:65" s="2" customFormat="1" ht="16.5" customHeight="1">
      <c r="A210" s="30"/>
      <c r="B210" s="153"/>
      <c r="C210" s="154" t="s">
        <v>589</v>
      </c>
      <c r="D210" s="154" t="s">
        <v>149</v>
      </c>
      <c r="E210" s="155" t="s">
        <v>1645</v>
      </c>
      <c r="F210" s="156" t="s">
        <v>1646</v>
      </c>
      <c r="G210" s="157" t="s">
        <v>980</v>
      </c>
      <c r="H210" s="158">
        <v>24</v>
      </c>
      <c r="I210" s="159">
        <v>17.63</v>
      </c>
      <c r="J210" s="159">
        <f t="shared" si="40"/>
        <v>423.12</v>
      </c>
      <c r="K210" s="160"/>
      <c r="L210" s="31"/>
      <c r="M210" s="161" t="s">
        <v>1</v>
      </c>
      <c r="N210" s="162" t="s">
        <v>37</v>
      </c>
      <c r="O210" s="163">
        <v>0</v>
      </c>
      <c r="P210" s="163">
        <f t="shared" si="41"/>
        <v>0</v>
      </c>
      <c r="Q210" s="163">
        <v>0</v>
      </c>
      <c r="R210" s="163">
        <f t="shared" si="42"/>
        <v>0</v>
      </c>
      <c r="S210" s="163">
        <v>0</v>
      </c>
      <c r="T210" s="164">
        <f t="shared" si="43"/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65" t="s">
        <v>209</v>
      </c>
      <c r="AT210" s="165" t="s">
        <v>149</v>
      </c>
      <c r="AU210" s="165" t="s">
        <v>94</v>
      </c>
      <c r="AY210" s="18" t="s">
        <v>146</v>
      </c>
      <c r="BE210" s="166">
        <f t="shared" si="44"/>
        <v>0</v>
      </c>
      <c r="BF210" s="166">
        <f t="shared" si="45"/>
        <v>423.12</v>
      </c>
      <c r="BG210" s="166">
        <f t="shared" si="46"/>
        <v>0</v>
      </c>
      <c r="BH210" s="166">
        <f t="shared" si="47"/>
        <v>0</v>
      </c>
      <c r="BI210" s="166">
        <f t="shared" si="48"/>
        <v>0</v>
      </c>
      <c r="BJ210" s="18" t="s">
        <v>94</v>
      </c>
      <c r="BK210" s="166">
        <f t="shared" si="49"/>
        <v>423.12</v>
      </c>
      <c r="BL210" s="18" t="s">
        <v>209</v>
      </c>
      <c r="BM210" s="165" t="s">
        <v>592</v>
      </c>
    </row>
    <row r="211" spans="1:65" s="2" customFormat="1" ht="24.2" customHeight="1">
      <c r="A211" s="30"/>
      <c r="B211" s="153"/>
      <c r="C211" s="154" t="s">
        <v>372</v>
      </c>
      <c r="D211" s="154" t="s">
        <v>149</v>
      </c>
      <c r="E211" s="155" t="s">
        <v>1647</v>
      </c>
      <c r="F211" s="156" t="s">
        <v>1648</v>
      </c>
      <c r="G211" s="157" t="s">
        <v>412</v>
      </c>
      <c r="H211" s="158">
        <v>94.777000000000001</v>
      </c>
      <c r="I211" s="159">
        <v>31.04</v>
      </c>
      <c r="J211" s="159">
        <f t="shared" si="40"/>
        <v>2941.88</v>
      </c>
      <c r="K211" s="160"/>
      <c r="L211" s="31"/>
      <c r="M211" s="161" t="s">
        <v>1</v>
      </c>
      <c r="N211" s="162" t="s">
        <v>37</v>
      </c>
      <c r="O211" s="163">
        <v>0</v>
      </c>
      <c r="P211" s="163">
        <f t="shared" si="41"/>
        <v>0</v>
      </c>
      <c r="Q211" s="163">
        <v>0</v>
      </c>
      <c r="R211" s="163">
        <f t="shared" si="42"/>
        <v>0</v>
      </c>
      <c r="S211" s="163">
        <v>0</v>
      </c>
      <c r="T211" s="164">
        <f t="shared" si="43"/>
        <v>0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65" t="s">
        <v>209</v>
      </c>
      <c r="AT211" s="165" t="s">
        <v>149</v>
      </c>
      <c r="AU211" s="165" t="s">
        <v>94</v>
      </c>
      <c r="AY211" s="18" t="s">
        <v>146</v>
      </c>
      <c r="BE211" s="166">
        <f t="shared" si="44"/>
        <v>0</v>
      </c>
      <c r="BF211" s="166">
        <f t="shared" si="45"/>
        <v>2941.88</v>
      </c>
      <c r="BG211" s="166">
        <f t="shared" si="46"/>
        <v>0</v>
      </c>
      <c r="BH211" s="166">
        <f t="shared" si="47"/>
        <v>0</v>
      </c>
      <c r="BI211" s="166">
        <f t="shared" si="48"/>
        <v>0</v>
      </c>
      <c r="BJ211" s="18" t="s">
        <v>94</v>
      </c>
      <c r="BK211" s="166">
        <f t="shared" si="49"/>
        <v>2941.88</v>
      </c>
      <c r="BL211" s="18" t="s">
        <v>209</v>
      </c>
      <c r="BM211" s="165" t="s">
        <v>595</v>
      </c>
    </row>
    <row r="212" spans="1:65" s="12" customFormat="1" ht="22.9" customHeight="1">
      <c r="B212" s="141"/>
      <c r="D212" s="142" t="s">
        <v>70</v>
      </c>
      <c r="E212" s="151" t="s">
        <v>396</v>
      </c>
      <c r="F212" s="151" t="s">
        <v>1649</v>
      </c>
      <c r="J212" s="152">
        <f>BK212</f>
        <v>0</v>
      </c>
      <c r="L212" s="141"/>
      <c r="M212" s="145"/>
      <c r="N212" s="146"/>
      <c r="O212" s="146"/>
      <c r="P212" s="147">
        <v>0</v>
      </c>
      <c r="Q212" s="146"/>
      <c r="R212" s="147">
        <v>0</v>
      </c>
      <c r="S212" s="146"/>
      <c r="T212" s="148">
        <v>0</v>
      </c>
      <c r="AR212" s="142" t="s">
        <v>79</v>
      </c>
      <c r="AT212" s="149" t="s">
        <v>70</v>
      </c>
      <c r="AU212" s="149" t="s">
        <v>79</v>
      </c>
      <c r="AY212" s="142" t="s">
        <v>146</v>
      </c>
      <c r="BK212" s="150">
        <v>0</v>
      </c>
    </row>
    <row r="213" spans="1:65" s="12" customFormat="1" ht="22.9" customHeight="1">
      <c r="B213" s="141"/>
      <c r="D213" s="142" t="s">
        <v>70</v>
      </c>
      <c r="E213" s="151" t="s">
        <v>1316</v>
      </c>
      <c r="F213" s="151" t="s">
        <v>1650</v>
      </c>
      <c r="J213" s="152">
        <f>BK213</f>
        <v>303.39999999999998</v>
      </c>
      <c r="L213" s="141"/>
      <c r="M213" s="145"/>
      <c r="N213" s="146"/>
      <c r="O213" s="146"/>
      <c r="P213" s="147">
        <f>SUM(P214:P215)</f>
        <v>1.4792800000000002</v>
      </c>
      <c r="Q213" s="146"/>
      <c r="R213" s="147">
        <f>SUM(R214:R215)</f>
        <v>1.6400000000000002E-3</v>
      </c>
      <c r="S213" s="146"/>
      <c r="T213" s="148">
        <f>SUM(T214:T215)</f>
        <v>0</v>
      </c>
      <c r="AR213" s="142" t="s">
        <v>94</v>
      </c>
      <c r="AT213" s="149" t="s">
        <v>70</v>
      </c>
      <c r="AU213" s="149" t="s">
        <v>79</v>
      </c>
      <c r="AY213" s="142" t="s">
        <v>146</v>
      </c>
      <c r="BK213" s="150">
        <f>SUM(BK214:BK215)</f>
        <v>303.39999999999998</v>
      </c>
    </row>
    <row r="214" spans="1:65" s="2" customFormat="1" ht="21.75" customHeight="1">
      <c r="A214" s="30"/>
      <c r="B214" s="153"/>
      <c r="C214" s="154" t="s">
        <v>596</v>
      </c>
      <c r="D214" s="154" t="s">
        <v>149</v>
      </c>
      <c r="E214" s="155" t="s">
        <v>1651</v>
      </c>
      <c r="F214" s="156" t="s">
        <v>1652</v>
      </c>
      <c r="G214" s="157" t="s">
        <v>376</v>
      </c>
      <c r="H214" s="158">
        <v>82</v>
      </c>
      <c r="I214" s="159">
        <v>1.1200000000000001</v>
      </c>
      <c r="J214" s="159">
        <f>ROUND(I214*H214,2)</f>
        <v>91.84</v>
      </c>
      <c r="K214" s="160"/>
      <c r="L214" s="31"/>
      <c r="M214" s="161" t="s">
        <v>1</v>
      </c>
      <c r="N214" s="162" t="s">
        <v>37</v>
      </c>
      <c r="O214" s="163">
        <v>1.804E-2</v>
      </c>
      <c r="P214" s="163">
        <f>O214*H214</f>
        <v>1.4792800000000002</v>
      </c>
      <c r="Q214" s="163">
        <v>2.0000000000000002E-5</v>
      </c>
      <c r="R214" s="163">
        <f>Q214*H214</f>
        <v>1.6400000000000002E-3</v>
      </c>
      <c r="S214" s="163">
        <v>0</v>
      </c>
      <c r="T214" s="164">
        <f>S214*H214</f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65" t="s">
        <v>209</v>
      </c>
      <c r="AT214" s="165" t="s">
        <v>149</v>
      </c>
      <c r="AU214" s="165" t="s">
        <v>94</v>
      </c>
      <c r="AY214" s="18" t="s">
        <v>146</v>
      </c>
      <c r="BE214" s="166">
        <f>IF(N214="základná",J214,0)</f>
        <v>0</v>
      </c>
      <c r="BF214" s="166">
        <f>IF(N214="znížená",J214,0)</f>
        <v>91.84</v>
      </c>
      <c r="BG214" s="166">
        <f>IF(N214="zákl. prenesená",J214,0)</f>
        <v>0</v>
      </c>
      <c r="BH214" s="166">
        <f>IF(N214="zníž. prenesená",J214,0)</f>
        <v>0</v>
      </c>
      <c r="BI214" s="166">
        <f>IF(N214="nulová",J214,0)</f>
        <v>0</v>
      </c>
      <c r="BJ214" s="18" t="s">
        <v>94</v>
      </c>
      <c r="BK214" s="166">
        <f>ROUND(I214*H214,2)</f>
        <v>91.84</v>
      </c>
      <c r="BL214" s="18" t="s">
        <v>209</v>
      </c>
      <c r="BM214" s="165" t="s">
        <v>599</v>
      </c>
    </row>
    <row r="215" spans="1:65" s="2" customFormat="1" ht="16.5" customHeight="1">
      <c r="A215" s="30"/>
      <c r="B215" s="153"/>
      <c r="C215" s="154" t="s">
        <v>377</v>
      </c>
      <c r="D215" s="154" t="s">
        <v>149</v>
      </c>
      <c r="E215" s="155" t="s">
        <v>1653</v>
      </c>
      <c r="F215" s="156" t="s">
        <v>1654</v>
      </c>
      <c r="G215" s="157" t="s">
        <v>980</v>
      </c>
      <c r="H215" s="158">
        <v>12</v>
      </c>
      <c r="I215" s="159">
        <v>17.63</v>
      </c>
      <c r="J215" s="159">
        <f>ROUND(I215*H215,2)</f>
        <v>211.56</v>
      </c>
      <c r="K215" s="160"/>
      <c r="L215" s="31"/>
      <c r="M215" s="161" t="s">
        <v>1</v>
      </c>
      <c r="N215" s="162" t="s">
        <v>37</v>
      </c>
      <c r="O215" s="163">
        <v>0</v>
      </c>
      <c r="P215" s="163">
        <f>O215*H215</f>
        <v>0</v>
      </c>
      <c r="Q215" s="163">
        <v>0</v>
      </c>
      <c r="R215" s="163">
        <f>Q215*H215</f>
        <v>0</v>
      </c>
      <c r="S215" s="163">
        <v>0</v>
      </c>
      <c r="T215" s="164">
        <f>S215*H215</f>
        <v>0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165" t="s">
        <v>209</v>
      </c>
      <c r="AT215" s="165" t="s">
        <v>149</v>
      </c>
      <c r="AU215" s="165" t="s">
        <v>94</v>
      </c>
      <c r="AY215" s="18" t="s">
        <v>146</v>
      </c>
      <c r="BE215" s="166">
        <f>IF(N215="základná",J215,0)</f>
        <v>0</v>
      </c>
      <c r="BF215" s="166">
        <f>IF(N215="znížená",J215,0)</f>
        <v>211.56</v>
      </c>
      <c r="BG215" s="166">
        <f>IF(N215="zákl. prenesená",J215,0)</f>
        <v>0</v>
      </c>
      <c r="BH215" s="166">
        <f>IF(N215="zníž. prenesená",J215,0)</f>
        <v>0</v>
      </c>
      <c r="BI215" s="166">
        <f>IF(N215="nulová",J215,0)</f>
        <v>0</v>
      </c>
      <c r="BJ215" s="18" t="s">
        <v>94</v>
      </c>
      <c r="BK215" s="166">
        <f>ROUND(I215*H215,2)</f>
        <v>211.56</v>
      </c>
      <c r="BL215" s="18" t="s">
        <v>209</v>
      </c>
      <c r="BM215" s="165" t="s">
        <v>602</v>
      </c>
    </row>
    <row r="216" spans="1:65" s="12" customFormat="1" ht="25.9" customHeight="1">
      <c r="B216" s="141"/>
      <c r="D216" s="142" t="s">
        <v>70</v>
      </c>
      <c r="E216" s="143" t="s">
        <v>1096</v>
      </c>
      <c r="F216" s="143" t="s">
        <v>1655</v>
      </c>
      <c r="J216" s="144">
        <f>BK216</f>
        <v>12569.04</v>
      </c>
      <c r="L216" s="141"/>
      <c r="M216" s="145"/>
      <c r="N216" s="146"/>
      <c r="O216" s="146"/>
      <c r="P216" s="147">
        <f>P217</f>
        <v>0</v>
      </c>
      <c r="Q216" s="146"/>
      <c r="R216" s="147">
        <f>R217</f>
        <v>0</v>
      </c>
      <c r="S216" s="146"/>
      <c r="T216" s="148">
        <f>T217</f>
        <v>0</v>
      </c>
      <c r="AR216" s="142" t="s">
        <v>79</v>
      </c>
      <c r="AT216" s="149" t="s">
        <v>70</v>
      </c>
      <c r="AU216" s="149" t="s">
        <v>71</v>
      </c>
      <c r="AY216" s="142" t="s">
        <v>146</v>
      </c>
      <c r="BK216" s="150">
        <f>BK217</f>
        <v>12569.04</v>
      </c>
    </row>
    <row r="217" spans="1:65" s="2" customFormat="1" ht="24.2" customHeight="1">
      <c r="A217" s="30"/>
      <c r="B217" s="153"/>
      <c r="C217" s="154" t="s">
        <v>603</v>
      </c>
      <c r="D217" s="154" t="s">
        <v>149</v>
      </c>
      <c r="E217" s="155" t="s">
        <v>1656</v>
      </c>
      <c r="F217" s="156" t="s">
        <v>1657</v>
      </c>
      <c r="G217" s="157" t="s">
        <v>546</v>
      </c>
      <c r="H217" s="158">
        <v>216</v>
      </c>
      <c r="I217" s="159">
        <v>58.19</v>
      </c>
      <c r="J217" s="159">
        <f>ROUND(I217*H217,2)</f>
        <v>12569.04</v>
      </c>
      <c r="K217" s="160"/>
      <c r="L217" s="31"/>
      <c r="M217" s="205" t="s">
        <v>1</v>
      </c>
      <c r="N217" s="206" t="s">
        <v>37</v>
      </c>
      <c r="O217" s="207">
        <v>0</v>
      </c>
      <c r="P217" s="207">
        <f>O217*H217</f>
        <v>0</v>
      </c>
      <c r="Q217" s="207">
        <v>0</v>
      </c>
      <c r="R217" s="207">
        <f>Q217*H217</f>
        <v>0</v>
      </c>
      <c r="S217" s="207">
        <v>0</v>
      </c>
      <c r="T217" s="208">
        <f>S217*H217</f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65" t="s">
        <v>147</v>
      </c>
      <c r="AT217" s="165" t="s">
        <v>149</v>
      </c>
      <c r="AU217" s="165" t="s">
        <v>79</v>
      </c>
      <c r="AY217" s="18" t="s">
        <v>146</v>
      </c>
      <c r="BE217" s="166">
        <f>IF(N217="základná",J217,0)</f>
        <v>0</v>
      </c>
      <c r="BF217" s="166">
        <f>IF(N217="znížená",J217,0)</f>
        <v>12569.04</v>
      </c>
      <c r="BG217" s="166">
        <f>IF(N217="zákl. prenesená",J217,0)</f>
        <v>0</v>
      </c>
      <c r="BH217" s="166">
        <f>IF(N217="zníž. prenesená",J217,0)</f>
        <v>0</v>
      </c>
      <c r="BI217" s="166">
        <f>IF(N217="nulová",J217,0)</f>
        <v>0</v>
      </c>
      <c r="BJ217" s="18" t="s">
        <v>94</v>
      </c>
      <c r="BK217" s="166">
        <f>ROUND(I217*H217,2)</f>
        <v>12569.04</v>
      </c>
      <c r="BL217" s="18" t="s">
        <v>147</v>
      </c>
      <c r="BM217" s="165" t="s">
        <v>606</v>
      </c>
    </row>
    <row r="218" spans="1:65" s="2" customFormat="1" ht="6.95" customHeight="1">
      <c r="A218" s="30"/>
      <c r="B218" s="48"/>
      <c r="C218" s="49"/>
      <c r="D218" s="49"/>
      <c r="E218" s="49"/>
      <c r="F218" s="49"/>
      <c r="G218" s="49"/>
      <c r="H218" s="49"/>
      <c r="I218" s="49"/>
      <c r="J218" s="49"/>
      <c r="K218" s="49"/>
      <c r="L218" s="31"/>
      <c r="M218" s="30"/>
      <c r="O218" s="30"/>
      <c r="P218" s="30"/>
      <c r="Q218" s="30"/>
      <c r="R218" s="30"/>
      <c r="S218" s="30"/>
      <c r="T218" s="30"/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</row>
  </sheetData>
  <autoFilter ref="C130:K217" xr:uid="{00000000-0009-0000-0000-000009000000}"/>
  <mergeCells count="11">
    <mergeCell ref="L2:V2"/>
    <mergeCell ref="E87:H87"/>
    <mergeCell ref="E89:H89"/>
    <mergeCell ref="E119:H119"/>
    <mergeCell ref="E121:H121"/>
    <mergeCell ref="E123:H123"/>
    <mergeCell ref="E7:H7"/>
    <mergeCell ref="E9:H9"/>
    <mergeCell ref="E11:H11"/>
    <mergeCell ref="E29:H29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BM120"/>
  <sheetViews>
    <sheetView showGridLines="0" workbookViewId="0">
      <selection activeCell="J111" sqref="J111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99"/>
    </row>
    <row r="2" spans="1:46" s="1" customFormat="1" ht="36.950000000000003" customHeight="1">
      <c r="L2" s="237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8" t="s">
        <v>109</v>
      </c>
    </row>
    <row r="3" spans="1:46" s="1" customFormat="1" ht="6.95" hidden="1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71</v>
      </c>
    </row>
    <row r="4" spans="1:46" s="1" customFormat="1" ht="24.95" hidden="1" customHeight="1">
      <c r="B4" s="21"/>
      <c r="D4" s="22" t="s">
        <v>112</v>
      </c>
      <c r="L4" s="21"/>
      <c r="M4" s="100" t="s">
        <v>9</v>
      </c>
      <c r="AT4" s="18" t="s">
        <v>3</v>
      </c>
    </row>
    <row r="5" spans="1:46" s="1" customFormat="1" ht="6.95" hidden="1" customHeight="1">
      <c r="B5" s="21"/>
      <c r="L5" s="21"/>
    </row>
    <row r="6" spans="1:46" s="1" customFormat="1" ht="12" hidden="1" customHeight="1">
      <c r="B6" s="21"/>
      <c r="D6" s="27" t="s">
        <v>13</v>
      </c>
      <c r="L6" s="21"/>
    </row>
    <row r="7" spans="1:46" s="1" customFormat="1" ht="26.25" hidden="1" customHeight="1">
      <c r="B7" s="21"/>
      <c r="E7" s="253" t="str">
        <f>'Rekapitulácia stavby'!K6</f>
        <v>Rekonštrukcia budovy škôlky - MŠ J. Halašu v Trenčíne - navýšenie rozpočtu</v>
      </c>
      <c r="F7" s="254"/>
      <c r="G7" s="254"/>
      <c r="H7" s="254"/>
      <c r="L7" s="21"/>
    </row>
    <row r="8" spans="1:46" s="2" customFormat="1" ht="12" hidden="1" customHeight="1">
      <c r="A8" s="30"/>
      <c r="B8" s="31"/>
      <c r="C8" s="30"/>
      <c r="D8" s="27" t="s">
        <v>113</v>
      </c>
      <c r="E8" s="30"/>
      <c r="F8" s="30"/>
      <c r="G8" s="30"/>
      <c r="H8" s="30"/>
      <c r="I8" s="30"/>
      <c r="J8" s="30"/>
      <c r="K8" s="30"/>
      <c r="L8" s="43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hidden="1" customHeight="1">
      <c r="A9" s="30"/>
      <c r="B9" s="31"/>
      <c r="C9" s="30"/>
      <c r="D9" s="30"/>
      <c r="E9" s="217" t="s">
        <v>1658</v>
      </c>
      <c r="F9" s="255"/>
      <c r="G9" s="255"/>
      <c r="H9" s="255"/>
      <c r="I9" s="30"/>
      <c r="J9" s="30"/>
      <c r="K9" s="30"/>
      <c r="L9" s="43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1.25" hidden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3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hidden="1" customHeight="1">
      <c r="A11" s="30"/>
      <c r="B11" s="31"/>
      <c r="C11" s="30"/>
      <c r="D11" s="27" t="s">
        <v>15</v>
      </c>
      <c r="E11" s="30"/>
      <c r="F11" s="25" t="s">
        <v>1</v>
      </c>
      <c r="G11" s="30"/>
      <c r="H11" s="30"/>
      <c r="I11" s="27" t="s">
        <v>16</v>
      </c>
      <c r="J11" s="25" t="s">
        <v>1</v>
      </c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hidden="1" customHeight="1">
      <c r="A12" s="30"/>
      <c r="B12" s="31"/>
      <c r="C12" s="30"/>
      <c r="D12" s="27" t="s">
        <v>17</v>
      </c>
      <c r="E12" s="30"/>
      <c r="F12" s="25" t="s">
        <v>18</v>
      </c>
      <c r="G12" s="30"/>
      <c r="H12" s="30"/>
      <c r="I12" s="27" t="s">
        <v>19</v>
      </c>
      <c r="J12" s="56">
        <f>'Rekapitulácia stavby'!AN8</f>
        <v>0</v>
      </c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hidden="1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hidden="1" customHeight="1">
      <c r="A14" s="30"/>
      <c r="B14" s="31"/>
      <c r="C14" s="30"/>
      <c r="D14" s="27" t="s">
        <v>20</v>
      </c>
      <c r="E14" s="30"/>
      <c r="F14" s="30"/>
      <c r="G14" s="30"/>
      <c r="H14" s="30"/>
      <c r="I14" s="27" t="s">
        <v>21</v>
      </c>
      <c r="J14" s="25" t="s">
        <v>1</v>
      </c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hidden="1" customHeight="1">
      <c r="A15" s="30"/>
      <c r="B15" s="31"/>
      <c r="C15" s="30"/>
      <c r="D15" s="30"/>
      <c r="E15" s="25" t="s">
        <v>22</v>
      </c>
      <c r="F15" s="30"/>
      <c r="G15" s="30"/>
      <c r="H15" s="30"/>
      <c r="I15" s="27" t="s">
        <v>23</v>
      </c>
      <c r="J15" s="25" t="s">
        <v>1</v>
      </c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hidden="1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hidden="1" customHeight="1">
      <c r="A17" s="30"/>
      <c r="B17" s="31"/>
      <c r="C17" s="30"/>
      <c r="D17" s="27" t="s">
        <v>24</v>
      </c>
      <c r="E17" s="30"/>
      <c r="F17" s="30"/>
      <c r="G17" s="30"/>
      <c r="H17" s="30"/>
      <c r="I17" s="27" t="s">
        <v>21</v>
      </c>
      <c r="J17" s="25" t="s">
        <v>1</v>
      </c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hidden="1" customHeight="1">
      <c r="A18" s="30"/>
      <c r="B18" s="31"/>
      <c r="C18" s="30"/>
      <c r="D18" s="30"/>
      <c r="E18" s="25" t="s">
        <v>25</v>
      </c>
      <c r="F18" s="30"/>
      <c r="G18" s="30"/>
      <c r="H18" s="30"/>
      <c r="I18" s="27" t="s">
        <v>23</v>
      </c>
      <c r="J18" s="25" t="s">
        <v>1</v>
      </c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hidden="1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hidden="1" customHeight="1">
      <c r="A20" s="30"/>
      <c r="B20" s="31"/>
      <c r="C20" s="30"/>
      <c r="D20" s="27" t="s">
        <v>26</v>
      </c>
      <c r="E20" s="30"/>
      <c r="F20" s="30"/>
      <c r="G20" s="30"/>
      <c r="H20" s="30"/>
      <c r="I20" s="27" t="s">
        <v>21</v>
      </c>
      <c r="J20" s="25" t="str">
        <f>IF('Rekapitulácia stavby'!AN16="","",'Rekapitulácia stavby'!AN16)</f>
        <v/>
      </c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hidden="1" customHeight="1">
      <c r="A21" s="30"/>
      <c r="B21" s="31"/>
      <c r="C21" s="30"/>
      <c r="D21" s="30"/>
      <c r="E21" s="25" t="str">
        <f>IF('Rekapitulácia stavby'!E17="","",'Rekapitulácia stavby'!E17)</f>
        <v xml:space="preserve"> </v>
      </c>
      <c r="F21" s="30"/>
      <c r="G21" s="30"/>
      <c r="H21" s="30"/>
      <c r="I21" s="27" t="s">
        <v>23</v>
      </c>
      <c r="J21" s="25" t="str">
        <f>IF('Rekapitulácia stavby'!AN17="","",'Rekapitulácia stavby'!AN17)</f>
        <v/>
      </c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hidden="1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hidden="1" customHeight="1">
      <c r="A23" s="30"/>
      <c r="B23" s="31"/>
      <c r="C23" s="30"/>
      <c r="D23" s="27" t="s">
        <v>29</v>
      </c>
      <c r="E23" s="30"/>
      <c r="F23" s="30"/>
      <c r="G23" s="30"/>
      <c r="H23" s="30"/>
      <c r="I23" s="27" t="s">
        <v>21</v>
      </c>
      <c r="J23" s="25" t="str">
        <f>IF('Rekapitulácia stavby'!AN19="","",'Rekapitulácia stavby'!AN19)</f>
        <v/>
      </c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hidden="1" customHeight="1">
      <c r="A24" s="30"/>
      <c r="B24" s="31"/>
      <c r="C24" s="30"/>
      <c r="D24" s="30"/>
      <c r="E24" s="25" t="str">
        <f>IF('Rekapitulácia stavby'!E20="","",'Rekapitulácia stavby'!E20)</f>
        <v xml:space="preserve"> </v>
      </c>
      <c r="F24" s="30"/>
      <c r="G24" s="30"/>
      <c r="H24" s="30"/>
      <c r="I24" s="27" t="s">
        <v>23</v>
      </c>
      <c r="J24" s="25" t="str">
        <f>IF('Rekapitulácia stavby'!AN20="","",'Rekapitulácia stavby'!AN20)</f>
        <v/>
      </c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hidden="1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hidden="1" customHeight="1">
      <c r="A26" s="30"/>
      <c r="B26" s="31"/>
      <c r="C26" s="30"/>
      <c r="D26" s="27" t="s">
        <v>30</v>
      </c>
      <c r="E26" s="30"/>
      <c r="F26" s="30"/>
      <c r="G26" s="30"/>
      <c r="H26" s="30"/>
      <c r="I26" s="30"/>
      <c r="J26" s="30"/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hidden="1" customHeight="1">
      <c r="A27" s="101"/>
      <c r="B27" s="102"/>
      <c r="C27" s="101"/>
      <c r="D27" s="101"/>
      <c r="E27" s="223" t="s">
        <v>1</v>
      </c>
      <c r="F27" s="223"/>
      <c r="G27" s="223"/>
      <c r="H27" s="223"/>
      <c r="I27" s="101"/>
      <c r="J27" s="101"/>
      <c r="K27" s="101"/>
      <c r="L27" s="103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</row>
    <row r="28" spans="1:31" s="2" customFormat="1" ht="6.95" hidden="1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hidden="1" customHeight="1">
      <c r="A29" s="30"/>
      <c r="B29" s="31"/>
      <c r="C29" s="30"/>
      <c r="D29" s="67"/>
      <c r="E29" s="67"/>
      <c r="F29" s="67"/>
      <c r="G29" s="67"/>
      <c r="H29" s="67"/>
      <c r="I29" s="67"/>
      <c r="J29" s="67"/>
      <c r="K29" s="67"/>
      <c r="L29" s="43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hidden="1" customHeight="1">
      <c r="A30" s="30"/>
      <c r="B30" s="31"/>
      <c r="C30" s="30"/>
      <c r="D30" s="104" t="s">
        <v>31</v>
      </c>
      <c r="E30" s="30"/>
      <c r="F30" s="30"/>
      <c r="G30" s="30"/>
      <c r="H30" s="30"/>
      <c r="I30" s="30"/>
      <c r="J30" s="72">
        <f>ROUND(J117, 2)</f>
        <v>0</v>
      </c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hidden="1" customHeight="1">
      <c r="A31" s="30"/>
      <c r="B31" s="31"/>
      <c r="C31" s="30"/>
      <c r="D31" s="67"/>
      <c r="E31" s="67"/>
      <c r="F31" s="67"/>
      <c r="G31" s="67"/>
      <c r="H31" s="67"/>
      <c r="I31" s="67"/>
      <c r="J31" s="67"/>
      <c r="K31" s="67"/>
      <c r="L31" s="43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hidden="1" customHeight="1">
      <c r="A32" s="30"/>
      <c r="B32" s="31"/>
      <c r="C32" s="30"/>
      <c r="D32" s="30"/>
      <c r="E32" s="30"/>
      <c r="F32" s="34" t="s">
        <v>33</v>
      </c>
      <c r="G32" s="30"/>
      <c r="H32" s="30"/>
      <c r="I32" s="34" t="s">
        <v>32</v>
      </c>
      <c r="J32" s="34" t="s">
        <v>34</v>
      </c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hidden="1" customHeight="1">
      <c r="A33" s="30"/>
      <c r="B33" s="31"/>
      <c r="C33" s="30"/>
      <c r="D33" s="105" t="s">
        <v>35</v>
      </c>
      <c r="E33" s="36" t="s">
        <v>36</v>
      </c>
      <c r="F33" s="106">
        <f>ROUND((SUM(BE117:BE119)),  2)</f>
        <v>0</v>
      </c>
      <c r="G33" s="107"/>
      <c r="H33" s="107"/>
      <c r="I33" s="108">
        <v>0.2</v>
      </c>
      <c r="J33" s="106">
        <f>ROUND(((SUM(BE117:BE119))*I33),  2)</f>
        <v>0</v>
      </c>
      <c r="K33" s="30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hidden="1" customHeight="1">
      <c r="A34" s="30"/>
      <c r="B34" s="31"/>
      <c r="C34" s="30"/>
      <c r="D34" s="30"/>
      <c r="E34" s="36" t="s">
        <v>37</v>
      </c>
      <c r="F34" s="106">
        <f>ROUND((SUM(BF117:BF119)),  2)</f>
        <v>0</v>
      </c>
      <c r="G34" s="107"/>
      <c r="H34" s="107"/>
      <c r="I34" s="108">
        <v>0.2</v>
      </c>
      <c r="J34" s="106">
        <f>ROUND(((SUM(BF117:BF119))*I34),  2)</f>
        <v>0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7" t="s">
        <v>38</v>
      </c>
      <c r="F35" s="109">
        <f>ROUND((SUM(BG117:BG119)),  2)</f>
        <v>0</v>
      </c>
      <c r="G35" s="30"/>
      <c r="H35" s="30"/>
      <c r="I35" s="110">
        <v>0.2</v>
      </c>
      <c r="J35" s="109">
        <f>0</f>
        <v>0</v>
      </c>
      <c r="K35" s="30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7" t="s">
        <v>39</v>
      </c>
      <c r="F36" s="109">
        <f>ROUND((SUM(BH117:BH119)),  2)</f>
        <v>0</v>
      </c>
      <c r="G36" s="30"/>
      <c r="H36" s="30"/>
      <c r="I36" s="110">
        <v>0.2</v>
      </c>
      <c r="J36" s="109">
        <f>0</f>
        <v>0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36" t="s">
        <v>40</v>
      </c>
      <c r="F37" s="106">
        <f>ROUND((SUM(BI117:BI119)),  2)</f>
        <v>0</v>
      </c>
      <c r="G37" s="107"/>
      <c r="H37" s="107"/>
      <c r="I37" s="108">
        <v>0</v>
      </c>
      <c r="J37" s="106">
        <f>0</f>
        <v>0</v>
      </c>
      <c r="K37" s="30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hidden="1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hidden="1" customHeight="1">
      <c r="A39" s="30"/>
      <c r="B39" s="31"/>
      <c r="C39" s="111"/>
      <c r="D39" s="112" t="s">
        <v>41</v>
      </c>
      <c r="E39" s="61"/>
      <c r="F39" s="61"/>
      <c r="G39" s="113" t="s">
        <v>42</v>
      </c>
      <c r="H39" s="114" t="s">
        <v>43</v>
      </c>
      <c r="I39" s="61"/>
      <c r="J39" s="115">
        <f>SUM(J30:J37)</f>
        <v>0</v>
      </c>
      <c r="K39" s="116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hidden="1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hidden="1" customHeight="1">
      <c r="B41" s="21"/>
      <c r="L41" s="21"/>
    </row>
    <row r="42" spans="1:31" s="1" customFormat="1" ht="14.45" hidden="1" customHeight="1">
      <c r="B42" s="21"/>
      <c r="L42" s="21"/>
    </row>
    <row r="43" spans="1:31" s="1" customFormat="1" ht="14.45" hidden="1" customHeight="1">
      <c r="B43" s="21"/>
      <c r="L43" s="21"/>
    </row>
    <row r="44" spans="1:31" s="1" customFormat="1" ht="14.45" hidden="1" customHeight="1">
      <c r="B44" s="21"/>
      <c r="L44" s="21"/>
    </row>
    <row r="45" spans="1:31" s="1" customFormat="1" ht="14.45" hidden="1" customHeight="1">
      <c r="B45" s="21"/>
      <c r="L45" s="21"/>
    </row>
    <row r="46" spans="1:31" s="1" customFormat="1" ht="14.45" hidden="1" customHeight="1">
      <c r="B46" s="21"/>
      <c r="L46" s="21"/>
    </row>
    <row r="47" spans="1:31" s="1" customFormat="1" ht="14.45" hidden="1" customHeight="1">
      <c r="B47" s="21"/>
      <c r="L47" s="21"/>
    </row>
    <row r="48" spans="1:31" s="1" customFormat="1" ht="14.45" hidden="1" customHeight="1">
      <c r="B48" s="21"/>
      <c r="L48" s="21"/>
    </row>
    <row r="49" spans="1:31" s="1" customFormat="1" ht="14.45" hidden="1" customHeight="1">
      <c r="B49" s="21"/>
      <c r="L49" s="21"/>
    </row>
    <row r="50" spans="1:31" s="2" customFormat="1" ht="14.45" hidden="1" customHeight="1">
      <c r="B50" s="43"/>
      <c r="D50" s="44" t="s">
        <v>44</v>
      </c>
      <c r="E50" s="45"/>
      <c r="F50" s="45"/>
      <c r="G50" s="44" t="s">
        <v>45</v>
      </c>
      <c r="H50" s="45"/>
      <c r="I50" s="45"/>
      <c r="J50" s="45"/>
      <c r="K50" s="45"/>
      <c r="L50" s="43"/>
    </row>
    <row r="51" spans="1:31" ht="11.25" hidden="1">
      <c r="B51" s="21"/>
      <c r="L51" s="21"/>
    </row>
    <row r="52" spans="1:31" ht="11.25" hidden="1">
      <c r="B52" s="21"/>
      <c r="L52" s="21"/>
    </row>
    <row r="53" spans="1:31" ht="11.25" hidden="1">
      <c r="B53" s="21"/>
      <c r="L53" s="21"/>
    </row>
    <row r="54" spans="1:31" ht="11.25" hidden="1">
      <c r="B54" s="21"/>
      <c r="L54" s="21"/>
    </row>
    <row r="55" spans="1:31" ht="11.25" hidden="1">
      <c r="B55" s="21"/>
      <c r="L55" s="21"/>
    </row>
    <row r="56" spans="1:31" ht="11.25" hidden="1">
      <c r="B56" s="21"/>
      <c r="L56" s="21"/>
    </row>
    <row r="57" spans="1:31" ht="11.25" hidden="1">
      <c r="B57" s="21"/>
      <c r="L57" s="21"/>
    </row>
    <row r="58" spans="1:31" ht="11.25" hidden="1">
      <c r="B58" s="21"/>
      <c r="L58" s="21"/>
    </row>
    <row r="59" spans="1:31" ht="11.25" hidden="1">
      <c r="B59" s="21"/>
      <c r="L59" s="21"/>
    </row>
    <row r="60" spans="1:31" ht="11.25" hidden="1">
      <c r="B60" s="21"/>
      <c r="L60" s="21"/>
    </row>
    <row r="61" spans="1:31" s="2" customFormat="1" ht="12.75" hidden="1">
      <c r="A61" s="30"/>
      <c r="B61" s="31"/>
      <c r="C61" s="30"/>
      <c r="D61" s="46" t="s">
        <v>46</v>
      </c>
      <c r="E61" s="33"/>
      <c r="F61" s="117" t="s">
        <v>47</v>
      </c>
      <c r="G61" s="46" t="s">
        <v>46</v>
      </c>
      <c r="H61" s="33"/>
      <c r="I61" s="33"/>
      <c r="J61" s="118" t="s">
        <v>47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1.25" hidden="1">
      <c r="B62" s="21"/>
      <c r="L62" s="21"/>
    </row>
    <row r="63" spans="1:31" ht="11.25" hidden="1">
      <c r="B63" s="21"/>
      <c r="L63" s="21"/>
    </row>
    <row r="64" spans="1:31" ht="11.25" hidden="1">
      <c r="B64" s="21"/>
      <c r="L64" s="21"/>
    </row>
    <row r="65" spans="1:31" s="2" customFormat="1" ht="12.75" hidden="1">
      <c r="A65" s="30"/>
      <c r="B65" s="31"/>
      <c r="C65" s="30"/>
      <c r="D65" s="44" t="s">
        <v>48</v>
      </c>
      <c r="E65" s="47"/>
      <c r="F65" s="47"/>
      <c r="G65" s="44" t="s">
        <v>49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1.25" hidden="1">
      <c r="B66" s="21"/>
      <c r="L66" s="21"/>
    </row>
    <row r="67" spans="1:31" ht="11.25" hidden="1">
      <c r="B67" s="21"/>
      <c r="L67" s="21"/>
    </row>
    <row r="68" spans="1:31" ht="11.25" hidden="1">
      <c r="B68" s="21"/>
      <c r="L68" s="21"/>
    </row>
    <row r="69" spans="1:31" ht="11.25" hidden="1">
      <c r="B69" s="21"/>
      <c r="L69" s="21"/>
    </row>
    <row r="70" spans="1:31" ht="11.25" hidden="1">
      <c r="B70" s="21"/>
      <c r="L70" s="21"/>
    </row>
    <row r="71" spans="1:31" ht="11.25" hidden="1">
      <c r="B71" s="21"/>
      <c r="L71" s="21"/>
    </row>
    <row r="72" spans="1:31" ht="11.25" hidden="1">
      <c r="B72" s="21"/>
      <c r="L72" s="21"/>
    </row>
    <row r="73" spans="1:31" ht="11.25" hidden="1">
      <c r="B73" s="21"/>
      <c r="L73" s="21"/>
    </row>
    <row r="74" spans="1:31" ht="11.25" hidden="1">
      <c r="B74" s="21"/>
      <c r="L74" s="21"/>
    </row>
    <row r="75" spans="1:31" ht="11.25" hidden="1">
      <c r="B75" s="21"/>
      <c r="L75" s="21"/>
    </row>
    <row r="76" spans="1:31" s="2" customFormat="1" ht="12.75" hidden="1">
      <c r="A76" s="30"/>
      <c r="B76" s="31"/>
      <c r="C76" s="30"/>
      <c r="D76" s="46" t="s">
        <v>46</v>
      </c>
      <c r="E76" s="33"/>
      <c r="F76" s="117" t="s">
        <v>47</v>
      </c>
      <c r="G76" s="46" t="s">
        <v>46</v>
      </c>
      <c r="H76" s="33"/>
      <c r="I76" s="33"/>
      <c r="J76" s="118" t="s">
        <v>47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hidden="1" customHeight="1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ht="11.25" hidden="1"/>
    <row r="79" spans="1:31" ht="11.25" hidden="1"/>
    <row r="80" spans="1:31" ht="11.25" hidden="1"/>
    <row r="81" spans="1:47" s="2" customFormat="1" ht="6.95" hidden="1" customHeight="1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hidden="1" customHeight="1">
      <c r="A82" s="30"/>
      <c r="B82" s="31"/>
      <c r="C82" s="22" t="s">
        <v>115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hidden="1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hidden="1" customHeight="1">
      <c r="A84" s="30"/>
      <c r="B84" s="31"/>
      <c r="C84" s="27" t="s">
        <v>13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26.25" hidden="1" customHeight="1">
      <c r="A85" s="30"/>
      <c r="B85" s="31"/>
      <c r="C85" s="30"/>
      <c r="D85" s="30"/>
      <c r="E85" s="253" t="str">
        <f>E7</f>
        <v>Rekonštrukcia budovy škôlky - MŠ J. Halašu v Trenčíne - navýšenie rozpočtu</v>
      </c>
      <c r="F85" s="254"/>
      <c r="G85" s="254"/>
      <c r="H85" s="254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hidden="1" customHeight="1">
      <c r="A86" s="30"/>
      <c r="B86" s="31"/>
      <c r="C86" s="27" t="s">
        <v>113</v>
      </c>
      <c r="D86" s="30"/>
      <c r="E86" s="30"/>
      <c r="F86" s="30"/>
      <c r="G86" s="30"/>
      <c r="H86" s="30"/>
      <c r="I86" s="30"/>
      <c r="J86" s="30"/>
      <c r="K86" s="30"/>
      <c r="L86" s="43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hidden="1" customHeight="1">
      <c r="A87" s="30"/>
      <c r="B87" s="31"/>
      <c r="C87" s="30"/>
      <c r="D87" s="30"/>
      <c r="E87" s="217" t="str">
        <f>E9</f>
        <v>10 - Vzduchotechnika</v>
      </c>
      <c r="F87" s="255"/>
      <c r="G87" s="255"/>
      <c r="H87" s="255"/>
      <c r="I87" s="30"/>
      <c r="J87" s="30"/>
      <c r="K87" s="30"/>
      <c r="L87" s="43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hidden="1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3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hidden="1" customHeight="1">
      <c r="A89" s="30"/>
      <c r="B89" s="31"/>
      <c r="C89" s="27" t="s">
        <v>17</v>
      </c>
      <c r="D89" s="30"/>
      <c r="E89" s="30"/>
      <c r="F89" s="25" t="str">
        <f>F12</f>
        <v>Trenčín</v>
      </c>
      <c r="G89" s="30"/>
      <c r="H89" s="30"/>
      <c r="I89" s="27" t="s">
        <v>19</v>
      </c>
      <c r="J89" s="56">
        <f>IF(J12="","",J12)</f>
        <v>0</v>
      </c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hidden="1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hidden="1" customHeight="1">
      <c r="A91" s="30"/>
      <c r="B91" s="31"/>
      <c r="C91" s="27" t="s">
        <v>20</v>
      </c>
      <c r="D91" s="30"/>
      <c r="E91" s="30"/>
      <c r="F91" s="25" t="str">
        <f>E15</f>
        <v>Mesto Trenčín</v>
      </c>
      <c r="G91" s="30"/>
      <c r="H91" s="30"/>
      <c r="I91" s="27" t="s">
        <v>26</v>
      </c>
      <c r="J91" s="28" t="str">
        <f>E21</f>
        <v xml:space="preserve"> </v>
      </c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hidden="1" customHeight="1">
      <c r="A92" s="30"/>
      <c r="B92" s="31"/>
      <c r="C92" s="27" t="s">
        <v>24</v>
      </c>
      <c r="D92" s="30"/>
      <c r="E92" s="30"/>
      <c r="F92" s="25" t="str">
        <f>IF(E18="","",E18)</f>
        <v xml:space="preserve">SOAR sk, a.s., Žilina </v>
      </c>
      <c r="G92" s="30"/>
      <c r="H92" s="30"/>
      <c r="I92" s="27" t="s">
        <v>29</v>
      </c>
      <c r="J92" s="28" t="str">
        <f>E24</f>
        <v xml:space="preserve"> </v>
      </c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hidden="1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hidden="1" customHeight="1">
      <c r="A94" s="30"/>
      <c r="B94" s="31"/>
      <c r="C94" s="119" t="s">
        <v>116</v>
      </c>
      <c r="D94" s="111"/>
      <c r="E94" s="111"/>
      <c r="F94" s="111"/>
      <c r="G94" s="111"/>
      <c r="H94" s="111"/>
      <c r="I94" s="111"/>
      <c r="J94" s="120" t="s">
        <v>117</v>
      </c>
      <c r="K94" s="111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hidden="1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hidden="1" customHeight="1">
      <c r="A96" s="30"/>
      <c r="B96" s="31"/>
      <c r="C96" s="121" t="s">
        <v>118</v>
      </c>
      <c r="D96" s="30"/>
      <c r="E96" s="30"/>
      <c r="F96" s="30"/>
      <c r="G96" s="30"/>
      <c r="H96" s="30"/>
      <c r="I96" s="30"/>
      <c r="J96" s="72">
        <f>J117</f>
        <v>0</v>
      </c>
      <c r="K96" s="30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119</v>
      </c>
    </row>
    <row r="97" spans="1:31" s="9" customFormat="1" ht="24.95" hidden="1" customHeight="1">
      <c r="B97" s="122"/>
      <c r="D97" s="123" t="s">
        <v>1335</v>
      </c>
      <c r="E97" s="124"/>
      <c r="F97" s="124"/>
      <c r="G97" s="124"/>
      <c r="H97" s="124"/>
      <c r="I97" s="124"/>
      <c r="J97" s="125">
        <f>J118</f>
        <v>0</v>
      </c>
      <c r="L97" s="122"/>
    </row>
    <row r="98" spans="1:31" s="2" customFormat="1" ht="21.75" hidden="1" customHeight="1">
      <c r="A98" s="30"/>
      <c r="B98" s="31"/>
      <c r="C98" s="30"/>
      <c r="D98" s="30"/>
      <c r="E98" s="30"/>
      <c r="F98" s="30"/>
      <c r="G98" s="30"/>
      <c r="H98" s="30"/>
      <c r="I98" s="30"/>
      <c r="J98" s="30"/>
      <c r="K98" s="30"/>
      <c r="L98" s="43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2" customFormat="1" ht="6.95" hidden="1" customHeight="1">
      <c r="A99" s="30"/>
      <c r="B99" s="48"/>
      <c r="C99" s="49"/>
      <c r="D99" s="49"/>
      <c r="E99" s="49"/>
      <c r="F99" s="49"/>
      <c r="G99" s="49"/>
      <c r="H99" s="49"/>
      <c r="I99" s="49"/>
      <c r="J99" s="49"/>
      <c r="K99" s="49"/>
      <c r="L99" s="43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31" ht="11.25" hidden="1"/>
    <row r="101" spans="1:31" ht="11.25" hidden="1"/>
    <row r="102" spans="1:31" ht="11.25" hidden="1"/>
    <row r="103" spans="1:31" s="2" customFormat="1" ht="6.95" customHeight="1">
      <c r="A103" s="30"/>
      <c r="B103" s="50"/>
      <c r="C103" s="51"/>
      <c r="D103" s="51"/>
      <c r="E103" s="51"/>
      <c r="F103" s="51"/>
      <c r="G103" s="51"/>
      <c r="H103" s="51"/>
      <c r="I103" s="51"/>
      <c r="J103" s="51"/>
      <c r="K103" s="51"/>
      <c r="L103" s="43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31" s="2" customFormat="1" ht="24.95" customHeight="1">
      <c r="A104" s="30"/>
      <c r="B104" s="31"/>
      <c r="C104" s="22" t="s">
        <v>132</v>
      </c>
      <c r="D104" s="30"/>
      <c r="E104" s="30"/>
      <c r="F104" s="30"/>
      <c r="G104" s="30"/>
      <c r="H104" s="30"/>
      <c r="I104" s="30"/>
      <c r="J104" s="30"/>
      <c r="K104" s="30"/>
      <c r="L104" s="43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2" customFormat="1" ht="6.95" customHeight="1">
      <c r="A105" s="30"/>
      <c r="B105" s="31"/>
      <c r="C105" s="30"/>
      <c r="D105" s="30"/>
      <c r="E105" s="30"/>
      <c r="F105" s="30"/>
      <c r="G105" s="30"/>
      <c r="H105" s="30"/>
      <c r="I105" s="30"/>
      <c r="J105" s="30"/>
      <c r="K105" s="30"/>
      <c r="L105" s="43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2" customFormat="1" ht="12" customHeight="1">
      <c r="A106" s="30"/>
      <c r="B106" s="31"/>
      <c r="C106" s="27" t="s">
        <v>13</v>
      </c>
      <c r="D106" s="30"/>
      <c r="E106" s="30"/>
      <c r="F106" s="30"/>
      <c r="G106" s="30"/>
      <c r="H106" s="30"/>
      <c r="I106" s="30"/>
      <c r="J106" s="30"/>
      <c r="K106" s="30"/>
      <c r="L106" s="43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26.25" customHeight="1">
      <c r="A107" s="30"/>
      <c r="B107" s="31"/>
      <c r="C107" s="30"/>
      <c r="D107" s="30"/>
      <c r="E107" s="253" t="str">
        <f>E7</f>
        <v>Rekonštrukcia budovy škôlky - MŠ J. Halašu v Trenčíne - navýšenie rozpočtu</v>
      </c>
      <c r="F107" s="254"/>
      <c r="G107" s="254"/>
      <c r="H107" s="254"/>
      <c r="I107" s="30"/>
      <c r="J107" s="30"/>
      <c r="K107" s="30"/>
      <c r="L107" s="43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12" customHeight="1">
      <c r="A108" s="30"/>
      <c r="B108" s="31"/>
      <c r="C108" s="27" t="s">
        <v>113</v>
      </c>
      <c r="D108" s="30"/>
      <c r="E108" s="30"/>
      <c r="F108" s="30"/>
      <c r="G108" s="30"/>
      <c r="H108" s="30"/>
      <c r="I108" s="30"/>
      <c r="J108" s="30"/>
      <c r="K108" s="30"/>
      <c r="L108" s="43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16.5" customHeight="1">
      <c r="A109" s="30"/>
      <c r="B109" s="31"/>
      <c r="C109" s="30"/>
      <c r="D109" s="30"/>
      <c r="E109" s="217" t="str">
        <f>E9</f>
        <v>10 - Vzduchotechnika</v>
      </c>
      <c r="F109" s="255"/>
      <c r="G109" s="255"/>
      <c r="H109" s="255"/>
      <c r="I109" s="30"/>
      <c r="J109" s="30"/>
      <c r="K109" s="30"/>
      <c r="L109" s="43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6.95" customHeight="1">
      <c r="A110" s="30"/>
      <c r="B110" s="31"/>
      <c r="C110" s="30"/>
      <c r="D110" s="30"/>
      <c r="E110" s="30"/>
      <c r="F110" s="30"/>
      <c r="G110" s="30"/>
      <c r="H110" s="30"/>
      <c r="I110" s="30"/>
      <c r="J110" s="30"/>
      <c r="K110" s="30"/>
      <c r="L110" s="43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2" customHeight="1">
      <c r="A111" s="30"/>
      <c r="B111" s="31"/>
      <c r="C111" s="27" t="s">
        <v>17</v>
      </c>
      <c r="D111" s="30"/>
      <c r="E111" s="30"/>
      <c r="F111" s="25" t="str">
        <f>F12</f>
        <v>Trenčín</v>
      </c>
      <c r="G111" s="30"/>
      <c r="H111" s="30"/>
      <c r="I111" s="27" t="s">
        <v>19</v>
      </c>
      <c r="J111" s="56"/>
      <c r="K111" s="30"/>
      <c r="L111" s="43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6.95" customHeight="1">
      <c r="A112" s="30"/>
      <c r="B112" s="31"/>
      <c r="C112" s="30"/>
      <c r="D112" s="30"/>
      <c r="E112" s="30"/>
      <c r="F112" s="30"/>
      <c r="G112" s="30"/>
      <c r="H112" s="30"/>
      <c r="I112" s="30"/>
      <c r="J112" s="30"/>
      <c r="K112" s="30"/>
      <c r="L112" s="43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15.2" customHeight="1">
      <c r="A113" s="30"/>
      <c r="B113" s="31"/>
      <c r="C113" s="27" t="s">
        <v>20</v>
      </c>
      <c r="D113" s="30"/>
      <c r="E113" s="30"/>
      <c r="F113" s="25" t="str">
        <f>E15</f>
        <v>Mesto Trenčín</v>
      </c>
      <c r="G113" s="30"/>
      <c r="H113" s="30"/>
      <c r="I113" s="27" t="s">
        <v>26</v>
      </c>
      <c r="J113" s="28" t="str">
        <f>E21</f>
        <v xml:space="preserve"> </v>
      </c>
      <c r="K113" s="30"/>
      <c r="L113" s="43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5.2" customHeight="1">
      <c r="A114" s="30"/>
      <c r="B114" s="31"/>
      <c r="C114" s="27" t="s">
        <v>24</v>
      </c>
      <c r="D114" s="30"/>
      <c r="E114" s="30"/>
      <c r="F114" s="25" t="str">
        <f>IF(E18="","",E18)</f>
        <v xml:space="preserve">SOAR sk, a.s., Žilina </v>
      </c>
      <c r="G114" s="30"/>
      <c r="H114" s="30"/>
      <c r="I114" s="27" t="s">
        <v>29</v>
      </c>
      <c r="J114" s="28" t="str">
        <f>E24</f>
        <v xml:space="preserve"> </v>
      </c>
      <c r="K114" s="30"/>
      <c r="L114" s="43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10.35" customHeight="1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43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11" customFormat="1" ht="29.25" customHeight="1">
      <c r="A116" s="130"/>
      <c r="B116" s="131"/>
      <c r="C116" s="132" t="s">
        <v>133</v>
      </c>
      <c r="D116" s="133" t="s">
        <v>56</v>
      </c>
      <c r="E116" s="133" t="s">
        <v>52</v>
      </c>
      <c r="F116" s="133" t="s">
        <v>53</v>
      </c>
      <c r="G116" s="133" t="s">
        <v>134</v>
      </c>
      <c r="H116" s="133" t="s">
        <v>135</v>
      </c>
      <c r="I116" s="133" t="s">
        <v>136</v>
      </c>
      <c r="J116" s="134" t="s">
        <v>117</v>
      </c>
      <c r="K116" s="135" t="s">
        <v>137</v>
      </c>
      <c r="L116" s="136"/>
      <c r="M116" s="63" t="s">
        <v>1</v>
      </c>
      <c r="N116" s="64" t="s">
        <v>35</v>
      </c>
      <c r="O116" s="64" t="s">
        <v>138</v>
      </c>
      <c r="P116" s="64" t="s">
        <v>139</v>
      </c>
      <c r="Q116" s="64" t="s">
        <v>140</v>
      </c>
      <c r="R116" s="64" t="s">
        <v>141</v>
      </c>
      <c r="S116" s="64" t="s">
        <v>142</v>
      </c>
      <c r="T116" s="65" t="s">
        <v>143</v>
      </c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</row>
    <row r="117" spans="1:65" s="2" customFormat="1" ht="22.9" customHeight="1">
      <c r="A117" s="30"/>
      <c r="B117" s="31"/>
      <c r="C117" s="70" t="s">
        <v>118</v>
      </c>
      <c r="D117" s="30"/>
      <c r="E117" s="30"/>
      <c r="F117" s="30"/>
      <c r="G117" s="30"/>
      <c r="H117" s="30"/>
      <c r="I117" s="30"/>
      <c r="J117" s="137">
        <f>BK117</f>
        <v>0</v>
      </c>
      <c r="K117" s="30"/>
      <c r="L117" s="31"/>
      <c r="M117" s="66"/>
      <c r="N117" s="57"/>
      <c r="O117" s="67"/>
      <c r="P117" s="138">
        <f>P118</f>
        <v>0</v>
      </c>
      <c r="Q117" s="67"/>
      <c r="R117" s="138">
        <f>R118</f>
        <v>0</v>
      </c>
      <c r="S117" s="67"/>
      <c r="T117" s="139">
        <f>T118</f>
        <v>0</v>
      </c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T117" s="18" t="s">
        <v>70</v>
      </c>
      <c r="AU117" s="18" t="s">
        <v>119</v>
      </c>
      <c r="BK117" s="140">
        <f>BK118</f>
        <v>0</v>
      </c>
    </row>
    <row r="118" spans="1:65" s="12" customFormat="1" ht="25.9" customHeight="1">
      <c r="B118" s="141"/>
      <c r="D118" s="142" t="s">
        <v>70</v>
      </c>
      <c r="E118" s="143" t="s">
        <v>1336</v>
      </c>
      <c r="F118" s="143" t="s">
        <v>1337</v>
      </c>
      <c r="J118" s="144">
        <f>BK118</f>
        <v>0</v>
      </c>
      <c r="L118" s="141"/>
      <c r="M118" s="145"/>
      <c r="N118" s="146"/>
      <c r="O118" s="146"/>
      <c r="P118" s="147">
        <f>P119</f>
        <v>0</v>
      </c>
      <c r="Q118" s="146"/>
      <c r="R118" s="147">
        <f>R119</f>
        <v>0</v>
      </c>
      <c r="S118" s="146"/>
      <c r="T118" s="148">
        <f>T119</f>
        <v>0</v>
      </c>
      <c r="AR118" s="142" t="s">
        <v>147</v>
      </c>
      <c r="AT118" s="149" t="s">
        <v>70</v>
      </c>
      <c r="AU118" s="149" t="s">
        <v>71</v>
      </c>
      <c r="AY118" s="142" t="s">
        <v>146</v>
      </c>
      <c r="BK118" s="150">
        <f>BK119</f>
        <v>0</v>
      </c>
    </row>
    <row r="119" spans="1:65" s="2" customFormat="1" ht="16.5" customHeight="1">
      <c r="A119" s="30"/>
      <c r="B119" s="153"/>
      <c r="C119" s="154" t="s">
        <v>79</v>
      </c>
      <c r="D119" s="154" t="s">
        <v>149</v>
      </c>
      <c r="E119" s="155" t="s">
        <v>1336</v>
      </c>
      <c r="F119" s="156" t="s">
        <v>108</v>
      </c>
      <c r="G119" s="157" t="s">
        <v>1338</v>
      </c>
      <c r="H119" s="158">
        <v>1</v>
      </c>
      <c r="I119" s="159">
        <v>0</v>
      </c>
      <c r="J119" s="159">
        <f>ROUND(I119*H119,2)</f>
        <v>0</v>
      </c>
      <c r="K119" s="160"/>
      <c r="L119" s="31"/>
      <c r="M119" s="205" t="s">
        <v>1</v>
      </c>
      <c r="N119" s="206" t="s">
        <v>37</v>
      </c>
      <c r="O119" s="207">
        <v>0</v>
      </c>
      <c r="P119" s="207">
        <f>O119*H119</f>
        <v>0</v>
      </c>
      <c r="Q119" s="207">
        <v>0</v>
      </c>
      <c r="R119" s="207">
        <f>Q119*H119</f>
        <v>0</v>
      </c>
      <c r="S119" s="207">
        <v>0</v>
      </c>
      <c r="T119" s="208">
        <f>S119*H119</f>
        <v>0</v>
      </c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R119" s="165" t="s">
        <v>981</v>
      </c>
      <c r="AT119" s="165" t="s">
        <v>149</v>
      </c>
      <c r="AU119" s="165" t="s">
        <v>79</v>
      </c>
      <c r="AY119" s="18" t="s">
        <v>146</v>
      </c>
      <c r="BE119" s="166">
        <f>IF(N119="základná",J119,0)</f>
        <v>0</v>
      </c>
      <c r="BF119" s="166">
        <f>IF(N119="znížená",J119,0)</f>
        <v>0</v>
      </c>
      <c r="BG119" s="166">
        <f>IF(N119="zákl. prenesená",J119,0)</f>
        <v>0</v>
      </c>
      <c r="BH119" s="166">
        <f>IF(N119="zníž. prenesená",J119,0)</f>
        <v>0</v>
      </c>
      <c r="BI119" s="166">
        <f>IF(N119="nulová",J119,0)</f>
        <v>0</v>
      </c>
      <c r="BJ119" s="18" t="s">
        <v>94</v>
      </c>
      <c r="BK119" s="166">
        <f>ROUND(I119*H119,2)</f>
        <v>0</v>
      </c>
      <c r="BL119" s="18" t="s">
        <v>981</v>
      </c>
      <c r="BM119" s="165" t="s">
        <v>94</v>
      </c>
    </row>
    <row r="120" spans="1:65" s="2" customFormat="1" ht="6.95" customHeight="1">
      <c r="A120" s="30"/>
      <c r="B120" s="48"/>
      <c r="C120" s="49"/>
      <c r="D120" s="49"/>
      <c r="E120" s="49"/>
      <c r="F120" s="49"/>
      <c r="G120" s="49"/>
      <c r="H120" s="49"/>
      <c r="I120" s="49"/>
      <c r="J120" s="49"/>
      <c r="K120" s="49"/>
      <c r="L120" s="31"/>
      <c r="M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</sheetData>
  <autoFilter ref="C116:K119" xr:uid="{00000000-0009-0000-0000-00000A000000}"/>
  <mergeCells count="8">
    <mergeCell ref="E107:H107"/>
    <mergeCell ref="E109:H109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BM183"/>
  <sheetViews>
    <sheetView showGridLines="0" workbookViewId="0">
      <selection activeCell="J118" sqref="J118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99"/>
    </row>
    <row r="2" spans="1:46" s="1" customFormat="1" ht="36.950000000000003" customHeight="1">
      <c r="L2" s="237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8" t="s">
        <v>111</v>
      </c>
    </row>
    <row r="3" spans="1:46" s="1" customFormat="1" ht="6.95" hidden="1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71</v>
      </c>
    </row>
    <row r="4" spans="1:46" s="1" customFormat="1" ht="24.95" hidden="1" customHeight="1">
      <c r="B4" s="21"/>
      <c r="D4" s="22" t="s">
        <v>112</v>
      </c>
      <c r="L4" s="21"/>
      <c r="M4" s="100" t="s">
        <v>9</v>
      </c>
      <c r="AT4" s="18" t="s">
        <v>3</v>
      </c>
    </row>
    <row r="5" spans="1:46" s="1" customFormat="1" ht="6.95" hidden="1" customHeight="1">
      <c r="B5" s="21"/>
      <c r="L5" s="21"/>
    </row>
    <row r="6" spans="1:46" s="1" customFormat="1" ht="12" hidden="1" customHeight="1">
      <c r="B6" s="21"/>
      <c r="D6" s="27" t="s">
        <v>13</v>
      </c>
      <c r="L6" s="21"/>
    </row>
    <row r="7" spans="1:46" s="1" customFormat="1" ht="26.25" hidden="1" customHeight="1">
      <c r="B7" s="21"/>
      <c r="E7" s="253" t="str">
        <f>'Rekapitulácia stavby'!K6</f>
        <v>Rekonštrukcia budovy škôlky - MŠ J. Halašu v Trenčíne - navýšenie rozpočtu</v>
      </c>
      <c r="F7" s="254"/>
      <c r="G7" s="254"/>
      <c r="H7" s="254"/>
      <c r="L7" s="21"/>
    </row>
    <row r="8" spans="1:46" s="1" customFormat="1" ht="12" hidden="1" customHeight="1">
      <c r="B8" s="21"/>
      <c r="D8" s="27" t="s">
        <v>113</v>
      </c>
      <c r="L8" s="21"/>
    </row>
    <row r="9" spans="1:46" s="2" customFormat="1" ht="16.5" hidden="1" customHeight="1">
      <c r="A9" s="30"/>
      <c r="B9" s="31"/>
      <c r="C9" s="30"/>
      <c r="D9" s="30"/>
      <c r="E9" s="253" t="s">
        <v>1658</v>
      </c>
      <c r="F9" s="255"/>
      <c r="G9" s="255"/>
      <c r="H9" s="255"/>
      <c r="I9" s="30"/>
      <c r="J9" s="30"/>
      <c r="K9" s="30"/>
      <c r="L9" s="43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2" hidden="1" customHeight="1">
      <c r="A10" s="30"/>
      <c r="B10" s="31"/>
      <c r="C10" s="30"/>
      <c r="D10" s="27" t="s">
        <v>1339</v>
      </c>
      <c r="E10" s="30"/>
      <c r="F10" s="30"/>
      <c r="G10" s="30"/>
      <c r="H10" s="30"/>
      <c r="I10" s="30"/>
      <c r="J10" s="30"/>
      <c r="K10" s="30"/>
      <c r="L10" s="43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6.5" hidden="1" customHeight="1">
      <c r="A11" s="30"/>
      <c r="B11" s="31"/>
      <c r="C11" s="30"/>
      <c r="D11" s="30"/>
      <c r="E11" s="217" t="s">
        <v>1659</v>
      </c>
      <c r="F11" s="255"/>
      <c r="G11" s="255"/>
      <c r="H11" s="255"/>
      <c r="I11" s="30"/>
      <c r="J11" s="30"/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1.25" hidden="1">
      <c r="A12" s="30"/>
      <c r="B12" s="31"/>
      <c r="C12" s="30"/>
      <c r="D12" s="30"/>
      <c r="E12" s="30"/>
      <c r="F12" s="30"/>
      <c r="G12" s="30"/>
      <c r="H12" s="30"/>
      <c r="I12" s="30"/>
      <c r="J12" s="30"/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2" hidden="1" customHeight="1">
      <c r="A13" s="30"/>
      <c r="B13" s="31"/>
      <c r="C13" s="30"/>
      <c r="D13" s="27" t="s">
        <v>15</v>
      </c>
      <c r="E13" s="30"/>
      <c r="F13" s="25" t="s">
        <v>1</v>
      </c>
      <c r="G13" s="30"/>
      <c r="H13" s="30"/>
      <c r="I13" s="27" t="s">
        <v>16</v>
      </c>
      <c r="J13" s="25" t="s">
        <v>1</v>
      </c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hidden="1" customHeight="1">
      <c r="A14" s="30"/>
      <c r="B14" s="31"/>
      <c r="C14" s="30"/>
      <c r="D14" s="27" t="s">
        <v>17</v>
      </c>
      <c r="E14" s="30"/>
      <c r="F14" s="25" t="s">
        <v>18</v>
      </c>
      <c r="G14" s="30"/>
      <c r="H14" s="30"/>
      <c r="I14" s="27" t="s">
        <v>19</v>
      </c>
      <c r="J14" s="56">
        <f>'Rekapitulácia stavby'!AN8</f>
        <v>0</v>
      </c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0.9" hidden="1" customHeight="1">
      <c r="A15" s="30"/>
      <c r="B15" s="31"/>
      <c r="C15" s="30"/>
      <c r="D15" s="30"/>
      <c r="E15" s="30"/>
      <c r="F15" s="30"/>
      <c r="G15" s="30"/>
      <c r="H15" s="30"/>
      <c r="I15" s="30"/>
      <c r="J15" s="30"/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12" hidden="1" customHeight="1">
      <c r="A16" s="30"/>
      <c r="B16" s="31"/>
      <c r="C16" s="30"/>
      <c r="D16" s="27" t="s">
        <v>20</v>
      </c>
      <c r="E16" s="30"/>
      <c r="F16" s="30"/>
      <c r="G16" s="30"/>
      <c r="H16" s="30"/>
      <c r="I16" s="27" t="s">
        <v>21</v>
      </c>
      <c r="J16" s="25" t="s">
        <v>1</v>
      </c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8" hidden="1" customHeight="1">
      <c r="A17" s="30"/>
      <c r="B17" s="31"/>
      <c r="C17" s="30"/>
      <c r="D17" s="30"/>
      <c r="E17" s="25" t="s">
        <v>22</v>
      </c>
      <c r="F17" s="30"/>
      <c r="G17" s="30"/>
      <c r="H17" s="30"/>
      <c r="I17" s="27" t="s">
        <v>23</v>
      </c>
      <c r="J17" s="25" t="s">
        <v>1</v>
      </c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6.95" hidden="1" customHeight="1">
      <c r="A18" s="30"/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2" hidden="1" customHeight="1">
      <c r="A19" s="30"/>
      <c r="B19" s="31"/>
      <c r="C19" s="30"/>
      <c r="D19" s="27" t="s">
        <v>24</v>
      </c>
      <c r="E19" s="30"/>
      <c r="F19" s="30"/>
      <c r="G19" s="30"/>
      <c r="H19" s="30"/>
      <c r="I19" s="27" t="s">
        <v>21</v>
      </c>
      <c r="J19" s="25" t="s">
        <v>1</v>
      </c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8" hidden="1" customHeight="1">
      <c r="A20" s="30"/>
      <c r="B20" s="31"/>
      <c r="C20" s="30"/>
      <c r="D20" s="30"/>
      <c r="E20" s="25" t="s">
        <v>25</v>
      </c>
      <c r="F20" s="30"/>
      <c r="G20" s="30"/>
      <c r="H20" s="30"/>
      <c r="I20" s="27" t="s">
        <v>23</v>
      </c>
      <c r="J20" s="25" t="s">
        <v>1</v>
      </c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6.95" hidden="1" customHeight="1">
      <c r="A21" s="30"/>
      <c r="B21" s="31"/>
      <c r="C21" s="30"/>
      <c r="D21" s="30"/>
      <c r="E21" s="30"/>
      <c r="F21" s="30"/>
      <c r="G21" s="30"/>
      <c r="H21" s="30"/>
      <c r="I21" s="30"/>
      <c r="J21" s="30"/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2" hidden="1" customHeight="1">
      <c r="A22" s="30"/>
      <c r="B22" s="31"/>
      <c r="C22" s="30"/>
      <c r="D22" s="27" t="s">
        <v>26</v>
      </c>
      <c r="E22" s="30"/>
      <c r="F22" s="30"/>
      <c r="G22" s="30"/>
      <c r="H22" s="30"/>
      <c r="I22" s="27" t="s">
        <v>21</v>
      </c>
      <c r="J22" s="25" t="str">
        <f>IF('Rekapitulácia stavby'!AN16="","",'Rekapitulácia stavby'!AN16)</f>
        <v/>
      </c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8" hidden="1" customHeight="1">
      <c r="A23" s="30"/>
      <c r="B23" s="31"/>
      <c r="C23" s="30"/>
      <c r="D23" s="30"/>
      <c r="E23" s="25" t="str">
        <f>IF('Rekapitulácia stavby'!E17="","",'Rekapitulácia stavby'!E17)</f>
        <v xml:space="preserve"> </v>
      </c>
      <c r="F23" s="30"/>
      <c r="G23" s="30"/>
      <c r="H23" s="30"/>
      <c r="I23" s="27" t="s">
        <v>23</v>
      </c>
      <c r="J23" s="25" t="str">
        <f>IF('Rekapitulácia stavby'!AN17="","",'Rekapitulácia stavby'!AN17)</f>
        <v/>
      </c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6.95" hidden="1" customHeight="1">
      <c r="A24" s="30"/>
      <c r="B24" s="31"/>
      <c r="C24" s="30"/>
      <c r="D24" s="30"/>
      <c r="E24" s="30"/>
      <c r="F24" s="30"/>
      <c r="G24" s="30"/>
      <c r="H24" s="30"/>
      <c r="I24" s="30"/>
      <c r="J24" s="30"/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2" hidden="1" customHeight="1">
      <c r="A25" s="30"/>
      <c r="B25" s="31"/>
      <c r="C25" s="30"/>
      <c r="D25" s="27" t="s">
        <v>29</v>
      </c>
      <c r="E25" s="30"/>
      <c r="F25" s="30"/>
      <c r="G25" s="30"/>
      <c r="H25" s="30"/>
      <c r="I25" s="27" t="s">
        <v>21</v>
      </c>
      <c r="J25" s="25" t="str">
        <f>IF('Rekapitulácia stavby'!AN19="","",'Rekapitulácia stavby'!AN19)</f>
        <v/>
      </c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8" hidden="1" customHeight="1">
      <c r="A26" s="30"/>
      <c r="B26" s="31"/>
      <c r="C26" s="30"/>
      <c r="D26" s="30"/>
      <c r="E26" s="25" t="str">
        <f>IF('Rekapitulácia stavby'!E20="","",'Rekapitulácia stavby'!E20)</f>
        <v xml:space="preserve"> </v>
      </c>
      <c r="F26" s="30"/>
      <c r="G26" s="30"/>
      <c r="H26" s="30"/>
      <c r="I26" s="27" t="s">
        <v>23</v>
      </c>
      <c r="J26" s="25" t="str">
        <f>IF('Rekapitulácia stavby'!AN20="","",'Rekapitulácia stavby'!AN20)</f>
        <v/>
      </c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6.95" hidden="1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43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2" hidden="1" customHeight="1">
      <c r="A28" s="30"/>
      <c r="B28" s="31"/>
      <c r="C28" s="30"/>
      <c r="D28" s="27" t="s">
        <v>30</v>
      </c>
      <c r="E28" s="30"/>
      <c r="F28" s="30"/>
      <c r="G28" s="30"/>
      <c r="H28" s="30"/>
      <c r="I28" s="30"/>
      <c r="J28" s="30"/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8" customFormat="1" ht="16.5" hidden="1" customHeight="1">
      <c r="A29" s="101"/>
      <c r="B29" s="102"/>
      <c r="C29" s="101"/>
      <c r="D29" s="101"/>
      <c r="E29" s="223" t="s">
        <v>1</v>
      </c>
      <c r="F29" s="223"/>
      <c r="G29" s="223"/>
      <c r="H29" s="223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6.95" hidden="1" customHeight="1">
      <c r="A30" s="30"/>
      <c r="B30" s="31"/>
      <c r="C30" s="30"/>
      <c r="D30" s="30"/>
      <c r="E30" s="30"/>
      <c r="F30" s="30"/>
      <c r="G30" s="30"/>
      <c r="H30" s="30"/>
      <c r="I30" s="30"/>
      <c r="J30" s="30"/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hidden="1" customHeight="1">
      <c r="A31" s="30"/>
      <c r="B31" s="31"/>
      <c r="C31" s="30"/>
      <c r="D31" s="67"/>
      <c r="E31" s="67"/>
      <c r="F31" s="67"/>
      <c r="G31" s="67"/>
      <c r="H31" s="67"/>
      <c r="I31" s="67"/>
      <c r="J31" s="67"/>
      <c r="K31" s="67"/>
      <c r="L31" s="43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25.35" hidden="1" customHeight="1">
      <c r="A32" s="30"/>
      <c r="B32" s="31"/>
      <c r="C32" s="30"/>
      <c r="D32" s="104" t="s">
        <v>31</v>
      </c>
      <c r="E32" s="30"/>
      <c r="F32" s="30"/>
      <c r="G32" s="30"/>
      <c r="H32" s="30"/>
      <c r="I32" s="30"/>
      <c r="J32" s="72">
        <f>ROUND(J124, 2)</f>
        <v>113102.53</v>
      </c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6.95" hidden="1" customHeight="1">
      <c r="A33" s="30"/>
      <c r="B33" s="31"/>
      <c r="C33" s="30"/>
      <c r="D33" s="67"/>
      <c r="E33" s="67"/>
      <c r="F33" s="67"/>
      <c r="G33" s="67"/>
      <c r="H33" s="67"/>
      <c r="I33" s="67"/>
      <c r="J33" s="67"/>
      <c r="K33" s="67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hidden="1" customHeight="1">
      <c r="A34" s="30"/>
      <c r="B34" s="31"/>
      <c r="C34" s="30"/>
      <c r="D34" s="30"/>
      <c r="E34" s="30"/>
      <c r="F34" s="34" t="s">
        <v>33</v>
      </c>
      <c r="G34" s="30"/>
      <c r="H34" s="30"/>
      <c r="I34" s="34" t="s">
        <v>32</v>
      </c>
      <c r="J34" s="34" t="s">
        <v>34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105" t="s">
        <v>35</v>
      </c>
      <c r="E35" s="36" t="s">
        <v>36</v>
      </c>
      <c r="F35" s="106">
        <f>ROUND((SUM(BE124:BE182)),  2)</f>
        <v>0</v>
      </c>
      <c r="G35" s="107"/>
      <c r="H35" s="107"/>
      <c r="I35" s="108">
        <v>0.2</v>
      </c>
      <c r="J35" s="106">
        <f>ROUND(((SUM(BE124:BE182))*I35),  2)</f>
        <v>0</v>
      </c>
      <c r="K35" s="30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36" t="s">
        <v>37</v>
      </c>
      <c r="F36" s="109">
        <f>ROUND((SUM(BF124:BF182)),  2)</f>
        <v>113102.53</v>
      </c>
      <c r="G36" s="30"/>
      <c r="H36" s="30"/>
      <c r="I36" s="110">
        <v>0.2</v>
      </c>
      <c r="J36" s="109">
        <f>ROUND(((SUM(BF124:BF182))*I36),  2)</f>
        <v>22620.51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27" t="s">
        <v>38</v>
      </c>
      <c r="F37" s="109">
        <f>ROUND((SUM(BG124:BG182)),  2)</f>
        <v>0</v>
      </c>
      <c r="G37" s="30"/>
      <c r="H37" s="30"/>
      <c r="I37" s="110">
        <v>0.2</v>
      </c>
      <c r="J37" s="109">
        <f>0</f>
        <v>0</v>
      </c>
      <c r="K37" s="30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45" hidden="1" customHeight="1">
      <c r="A38" s="30"/>
      <c r="B38" s="31"/>
      <c r="C38" s="30"/>
      <c r="D38" s="30"/>
      <c r="E38" s="27" t="s">
        <v>39</v>
      </c>
      <c r="F38" s="109">
        <f>ROUND((SUM(BH124:BH182)),  2)</f>
        <v>0</v>
      </c>
      <c r="G38" s="30"/>
      <c r="H38" s="30"/>
      <c r="I38" s="110">
        <v>0.2</v>
      </c>
      <c r="J38" s="109">
        <f>0</f>
        <v>0</v>
      </c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45" hidden="1" customHeight="1">
      <c r="A39" s="30"/>
      <c r="B39" s="31"/>
      <c r="C39" s="30"/>
      <c r="D39" s="30"/>
      <c r="E39" s="36" t="s">
        <v>40</v>
      </c>
      <c r="F39" s="106">
        <f>ROUND((SUM(BI124:BI182)),  2)</f>
        <v>0</v>
      </c>
      <c r="G39" s="107"/>
      <c r="H39" s="107"/>
      <c r="I39" s="108">
        <v>0</v>
      </c>
      <c r="J39" s="106">
        <f>0</f>
        <v>0</v>
      </c>
      <c r="K39" s="30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6.95" hidden="1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25.35" hidden="1" customHeight="1">
      <c r="A41" s="30"/>
      <c r="B41" s="31"/>
      <c r="C41" s="111"/>
      <c r="D41" s="112" t="s">
        <v>41</v>
      </c>
      <c r="E41" s="61"/>
      <c r="F41" s="61"/>
      <c r="G41" s="113" t="s">
        <v>42</v>
      </c>
      <c r="H41" s="114" t="s">
        <v>43</v>
      </c>
      <c r="I41" s="61"/>
      <c r="J41" s="115">
        <f>SUM(J32:J39)</f>
        <v>135723.04</v>
      </c>
      <c r="K41" s="116"/>
      <c r="L41" s="43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14.45" hidden="1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3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1" customFormat="1" ht="14.45" hidden="1" customHeight="1">
      <c r="B43" s="21"/>
      <c r="L43" s="21"/>
    </row>
    <row r="44" spans="1:31" s="1" customFormat="1" ht="14.45" hidden="1" customHeight="1">
      <c r="B44" s="21"/>
      <c r="L44" s="21"/>
    </row>
    <row r="45" spans="1:31" s="1" customFormat="1" ht="14.45" hidden="1" customHeight="1">
      <c r="B45" s="21"/>
      <c r="L45" s="21"/>
    </row>
    <row r="46" spans="1:31" s="1" customFormat="1" ht="14.45" hidden="1" customHeight="1">
      <c r="B46" s="21"/>
      <c r="L46" s="21"/>
    </row>
    <row r="47" spans="1:31" s="1" customFormat="1" ht="14.45" hidden="1" customHeight="1">
      <c r="B47" s="21"/>
      <c r="L47" s="21"/>
    </row>
    <row r="48" spans="1:31" s="1" customFormat="1" ht="14.45" hidden="1" customHeight="1">
      <c r="B48" s="21"/>
      <c r="L48" s="21"/>
    </row>
    <row r="49" spans="1:31" s="1" customFormat="1" ht="14.45" hidden="1" customHeight="1">
      <c r="B49" s="21"/>
      <c r="L49" s="21"/>
    </row>
    <row r="50" spans="1:31" s="2" customFormat="1" ht="14.45" hidden="1" customHeight="1">
      <c r="B50" s="43"/>
      <c r="D50" s="44" t="s">
        <v>44</v>
      </c>
      <c r="E50" s="45"/>
      <c r="F50" s="45"/>
      <c r="G50" s="44" t="s">
        <v>45</v>
      </c>
      <c r="H50" s="45"/>
      <c r="I50" s="45"/>
      <c r="J50" s="45"/>
      <c r="K50" s="45"/>
      <c r="L50" s="43"/>
    </row>
    <row r="51" spans="1:31" ht="11.25" hidden="1">
      <c r="B51" s="21"/>
      <c r="L51" s="21"/>
    </row>
    <row r="52" spans="1:31" ht="11.25" hidden="1">
      <c r="B52" s="21"/>
      <c r="L52" s="21"/>
    </row>
    <row r="53" spans="1:31" ht="11.25" hidden="1">
      <c r="B53" s="21"/>
      <c r="L53" s="21"/>
    </row>
    <row r="54" spans="1:31" ht="11.25" hidden="1">
      <c r="B54" s="21"/>
      <c r="L54" s="21"/>
    </row>
    <row r="55" spans="1:31" ht="11.25" hidden="1">
      <c r="B55" s="21"/>
      <c r="L55" s="21"/>
    </row>
    <row r="56" spans="1:31" ht="11.25" hidden="1">
      <c r="B56" s="21"/>
      <c r="L56" s="21"/>
    </row>
    <row r="57" spans="1:31" ht="11.25" hidden="1">
      <c r="B57" s="21"/>
      <c r="L57" s="21"/>
    </row>
    <row r="58" spans="1:31" ht="11.25" hidden="1">
      <c r="B58" s="21"/>
      <c r="L58" s="21"/>
    </row>
    <row r="59" spans="1:31" ht="11.25" hidden="1">
      <c r="B59" s="21"/>
      <c r="L59" s="21"/>
    </row>
    <row r="60" spans="1:31" ht="11.25" hidden="1">
      <c r="B60" s="21"/>
      <c r="L60" s="21"/>
    </row>
    <row r="61" spans="1:31" s="2" customFormat="1" ht="12.75" hidden="1">
      <c r="A61" s="30"/>
      <c r="B61" s="31"/>
      <c r="C61" s="30"/>
      <c r="D61" s="46" t="s">
        <v>46</v>
      </c>
      <c r="E61" s="33"/>
      <c r="F61" s="117" t="s">
        <v>47</v>
      </c>
      <c r="G61" s="46" t="s">
        <v>46</v>
      </c>
      <c r="H61" s="33"/>
      <c r="I61" s="33"/>
      <c r="J61" s="118" t="s">
        <v>47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1.25" hidden="1">
      <c r="B62" s="21"/>
      <c r="L62" s="21"/>
    </row>
    <row r="63" spans="1:31" ht="11.25" hidden="1">
      <c r="B63" s="21"/>
      <c r="L63" s="21"/>
    </row>
    <row r="64" spans="1:31" ht="11.25" hidden="1">
      <c r="B64" s="21"/>
      <c r="L64" s="21"/>
    </row>
    <row r="65" spans="1:31" s="2" customFormat="1" ht="12.75" hidden="1">
      <c r="A65" s="30"/>
      <c r="B65" s="31"/>
      <c r="C65" s="30"/>
      <c r="D65" s="44" t="s">
        <v>48</v>
      </c>
      <c r="E65" s="47"/>
      <c r="F65" s="47"/>
      <c r="G65" s="44" t="s">
        <v>49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1.25" hidden="1">
      <c r="B66" s="21"/>
      <c r="L66" s="21"/>
    </row>
    <row r="67" spans="1:31" ht="11.25" hidden="1">
      <c r="B67" s="21"/>
      <c r="L67" s="21"/>
    </row>
    <row r="68" spans="1:31" ht="11.25" hidden="1">
      <c r="B68" s="21"/>
      <c r="L68" s="21"/>
    </row>
    <row r="69" spans="1:31" ht="11.25" hidden="1">
      <c r="B69" s="21"/>
      <c r="L69" s="21"/>
    </row>
    <row r="70" spans="1:31" ht="11.25" hidden="1">
      <c r="B70" s="21"/>
      <c r="L70" s="21"/>
    </row>
    <row r="71" spans="1:31" ht="11.25" hidden="1">
      <c r="B71" s="21"/>
      <c r="L71" s="21"/>
    </row>
    <row r="72" spans="1:31" ht="11.25" hidden="1">
      <c r="B72" s="21"/>
      <c r="L72" s="21"/>
    </row>
    <row r="73" spans="1:31" ht="11.25" hidden="1">
      <c r="B73" s="21"/>
      <c r="L73" s="21"/>
    </row>
    <row r="74" spans="1:31" ht="11.25" hidden="1">
      <c r="B74" s="21"/>
      <c r="L74" s="21"/>
    </row>
    <row r="75" spans="1:31" ht="11.25" hidden="1">
      <c r="B75" s="21"/>
      <c r="L75" s="21"/>
    </row>
    <row r="76" spans="1:31" s="2" customFormat="1" ht="12.75" hidden="1">
      <c r="A76" s="30"/>
      <c r="B76" s="31"/>
      <c r="C76" s="30"/>
      <c r="D76" s="46" t="s">
        <v>46</v>
      </c>
      <c r="E76" s="33"/>
      <c r="F76" s="117" t="s">
        <v>47</v>
      </c>
      <c r="G76" s="46" t="s">
        <v>46</v>
      </c>
      <c r="H76" s="33"/>
      <c r="I76" s="33"/>
      <c r="J76" s="118" t="s">
        <v>47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hidden="1" customHeight="1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ht="11.25" hidden="1"/>
    <row r="79" spans="1:31" ht="11.25" hidden="1"/>
    <row r="80" spans="1:31" ht="11.25" hidden="1"/>
    <row r="81" spans="1:31" s="2" customFormat="1" ht="6.95" hidden="1" customHeight="1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hidden="1" customHeight="1">
      <c r="A82" s="30"/>
      <c r="B82" s="31"/>
      <c r="C82" s="22" t="s">
        <v>115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hidden="1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hidden="1" customHeight="1">
      <c r="A84" s="30"/>
      <c r="B84" s="31"/>
      <c r="C84" s="27" t="s">
        <v>13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26.25" hidden="1" customHeight="1">
      <c r="A85" s="30"/>
      <c r="B85" s="31"/>
      <c r="C85" s="30"/>
      <c r="D85" s="30"/>
      <c r="E85" s="253" t="str">
        <f>E7</f>
        <v>Rekonštrukcia budovy škôlky - MŠ J. Halašu v Trenčíne - navýšenie rozpočtu</v>
      </c>
      <c r="F85" s="254"/>
      <c r="G85" s="254"/>
      <c r="H85" s="254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1" customFormat="1" ht="12" hidden="1" customHeight="1">
      <c r="B86" s="21"/>
      <c r="C86" s="27" t="s">
        <v>113</v>
      </c>
      <c r="L86" s="21"/>
    </row>
    <row r="87" spans="1:31" s="2" customFormat="1" ht="16.5" hidden="1" customHeight="1">
      <c r="A87" s="30"/>
      <c r="B87" s="31"/>
      <c r="C87" s="30"/>
      <c r="D87" s="30"/>
      <c r="E87" s="253" t="s">
        <v>1658</v>
      </c>
      <c r="F87" s="255"/>
      <c r="G87" s="255"/>
      <c r="H87" s="255"/>
      <c r="I87" s="30"/>
      <c r="J87" s="30"/>
      <c r="K87" s="30"/>
      <c r="L87" s="43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12" hidden="1" customHeight="1">
      <c r="A88" s="30"/>
      <c r="B88" s="31"/>
      <c r="C88" s="27" t="s">
        <v>1339</v>
      </c>
      <c r="D88" s="30"/>
      <c r="E88" s="30"/>
      <c r="F88" s="30"/>
      <c r="G88" s="30"/>
      <c r="H88" s="30"/>
      <c r="I88" s="30"/>
      <c r="J88" s="30"/>
      <c r="K88" s="30"/>
      <c r="L88" s="43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6.5" hidden="1" customHeight="1">
      <c r="A89" s="30"/>
      <c r="B89" s="31"/>
      <c r="C89" s="30"/>
      <c r="D89" s="30"/>
      <c r="E89" s="217" t="str">
        <f>E11</f>
        <v>10.1 - Vzduchotechnika</v>
      </c>
      <c r="F89" s="255"/>
      <c r="G89" s="255"/>
      <c r="H89" s="255"/>
      <c r="I89" s="30"/>
      <c r="J89" s="30"/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5" hidden="1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2" hidden="1" customHeight="1">
      <c r="A91" s="30"/>
      <c r="B91" s="31"/>
      <c r="C91" s="27" t="s">
        <v>17</v>
      </c>
      <c r="D91" s="30"/>
      <c r="E91" s="30"/>
      <c r="F91" s="25" t="str">
        <f>F14</f>
        <v>Trenčín</v>
      </c>
      <c r="G91" s="30"/>
      <c r="H91" s="30"/>
      <c r="I91" s="27" t="s">
        <v>19</v>
      </c>
      <c r="J91" s="56">
        <f>IF(J14="","",J14)</f>
        <v>0</v>
      </c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6.95" hidden="1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5.2" hidden="1" customHeight="1">
      <c r="A93" s="30"/>
      <c r="B93" s="31"/>
      <c r="C93" s="27" t="s">
        <v>20</v>
      </c>
      <c r="D93" s="30"/>
      <c r="E93" s="30"/>
      <c r="F93" s="25" t="str">
        <f>E17</f>
        <v>Mesto Trenčín</v>
      </c>
      <c r="G93" s="30"/>
      <c r="H93" s="30"/>
      <c r="I93" s="27" t="s">
        <v>26</v>
      </c>
      <c r="J93" s="28" t="str">
        <f>E23</f>
        <v xml:space="preserve"> </v>
      </c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15.2" hidden="1" customHeight="1">
      <c r="A94" s="30"/>
      <c r="B94" s="31"/>
      <c r="C94" s="27" t="s">
        <v>24</v>
      </c>
      <c r="D94" s="30"/>
      <c r="E94" s="30"/>
      <c r="F94" s="25" t="str">
        <f>IF(E20="","",E20)</f>
        <v xml:space="preserve">SOAR sk, a.s., Žilina </v>
      </c>
      <c r="G94" s="30"/>
      <c r="H94" s="30"/>
      <c r="I94" s="27" t="s">
        <v>29</v>
      </c>
      <c r="J94" s="28" t="str">
        <f>E26</f>
        <v xml:space="preserve"> </v>
      </c>
      <c r="K94" s="30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hidden="1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29.25" hidden="1" customHeight="1">
      <c r="A96" s="30"/>
      <c r="B96" s="31"/>
      <c r="C96" s="119" t="s">
        <v>116</v>
      </c>
      <c r="D96" s="111"/>
      <c r="E96" s="111"/>
      <c r="F96" s="111"/>
      <c r="G96" s="111"/>
      <c r="H96" s="111"/>
      <c r="I96" s="111"/>
      <c r="J96" s="120" t="s">
        <v>117</v>
      </c>
      <c r="K96" s="111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47" s="2" customFormat="1" ht="10.35" hidden="1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3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47" s="2" customFormat="1" ht="22.9" hidden="1" customHeight="1">
      <c r="A98" s="30"/>
      <c r="B98" s="31"/>
      <c r="C98" s="121" t="s">
        <v>118</v>
      </c>
      <c r="D98" s="30"/>
      <c r="E98" s="30"/>
      <c r="F98" s="30"/>
      <c r="G98" s="30"/>
      <c r="H98" s="30"/>
      <c r="I98" s="30"/>
      <c r="J98" s="72">
        <f>J124</f>
        <v>113102.53</v>
      </c>
      <c r="K98" s="30"/>
      <c r="L98" s="43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U98" s="18" t="s">
        <v>119</v>
      </c>
    </row>
    <row r="99" spans="1:47" s="9" customFormat="1" ht="24.95" hidden="1" customHeight="1">
      <c r="B99" s="122"/>
      <c r="D99" s="123" t="s">
        <v>1660</v>
      </c>
      <c r="E99" s="124"/>
      <c r="F99" s="124"/>
      <c r="G99" s="124"/>
      <c r="H99" s="124"/>
      <c r="I99" s="124"/>
      <c r="J99" s="125">
        <f>J125</f>
        <v>56179.48</v>
      </c>
      <c r="L99" s="122"/>
    </row>
    <row r="100" spans="1:47" s="10" customFormat="1" ht="19.899999999999999" hidden="1" customHeight="1">
      <c r="B100" s="126"/>
      <c r="D100" s="127" t="s">
        <v>1661</v>
      </c>
      <c r="E100" s="128"/>
      <c r="F100" s="128"/>
      <c r="G100" s="128"/>
      <c r="H100" s="128"/>
      <c r="I100" s="128"/>
      <c r="J100" s="129">
        <f>J126</f>
        <v>56179.48</v>
      </c>
      <c r="L100" s="126"/>
    </row>
    <row r="101" spans="1:47" s="9" customFormat="1" ht="24.95" hidden="1" customHeight="1">
      <c r="B101" s="122"/>
      <c r="D101" s="123" t="s">
        <v>1662</v>
      </c>
      <c r="E101" s="124"/>
      <c r="F101" s="124"/>
      <c r="G101" s="124"/>
      <c r="H101" s="124"/>
      <c r="I101" s="124"/>
      <c r="J101" s="125">
        <f>J163</f>
        <v>56923.05</v>
      </c>
      <c r="L101" s="122"/>
    </row>
    <row r="102" spans="1:47" s="10" customFormat="1" ht="19.899999999999999" hidden="1" customHeight="1">
      <c r="B102" s="126"/>
      <c r="D102" s="127" t="s">
        <v>1663</v>
      </c>
      <c r="E102" s="128"/>
      <c r="F102" s="128"/>
      <c r="G102" s="128"/>
      <c r="H102" s="128"/>
      <c r="I102" s="128"/>
      <c r="J102" s="129">
        <f>J164</f>
        <v>56923.05</v>
      </c>
      <c r="L102" s="126"/>
    </row>
    <row r="103" spans="1:47" s="2" customFormat="1" ht="21.75" hidden="1" customHeight="1">
      <c r="A103" s="30"/>
      <c r="B103" s="31"/>
      <c r="C103" s="30"/>
      <c r="D103" s="30"/>
      <c r="E103" s="30"/>
      <c r="F103" s="30"/>
      <c r="G103" s="30"/>
      <c r="H103" s="30"/>
      <c r="I103" s="30"/>
      <c r="J103" s="30"/>
      <c r="K103" s="30"/>
      <c r="L103" s="43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47" s="2" customFormat="1" ht="6.95" hidden="1" customHeight="1">
      <c r="A104" s="30"/>
      <c r="B104" s="48"/>
      <c r="C104" s="49"/>
      <c r="D104" s="49"/>
      <c r="E104" s="49"/>
      <c r="F104" s="49"/>
      <c r="G104" s="49"/>
      <c r="H104" s="49"/>
      <c r="I104" s="49"/>
      <c r="J104" s="49"/>
      <c r="K104" s="49"/>
      <c r="L104" s="43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47" ht="11.25" hidden="1"/>
    <row r="106" spans="1:47" ht="11.25" hidden="1"/>
    <row r="107" spans="1:47" ht="11.25" hidden="1"/>
    <row r="108" spans="1:47" s="2" customFormat="1" ht="6.95" customHeight="1">
      <c r="A108" s="30"/>
      <c r="B108" s="50"/>
      <c r="C108" s="51"/>
      <c r="D108" s="51"/>
      <c r="E108" s="51"/>
      <c r="F108" s="51"/>
      <c r="G108" s="51"/>
      <c r="H108" s="51"/>
      <c r="I108" s="51"/>
      <c r="J108" s="51"/>
      <c r="K108" s="51"/>
      <c r="L108" s="43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47" s="2" customFormat="1" ht="24.95" customHeight="1">
      <c r="A109" s="30"/>
      <c r="B109" s="31"/>
      <c r="C109" s="22" t="s">
        <v>132</v>
      </c>
      <c r="D109" s="30"/>
      <c r="E109" s="30"/>
      <c r="F109" s="30"/>
      <c r="G109" s="30"/>
      <c r="H109" s="30"/>
      <c r="I109" s="30"/>
      <c r="J109" s="30"/>
      <c r="K109" s="30"/>
      <c r="L109" s="43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47" s="2" customFormat="1" ht="6.95" customHeight="1">
      <c r="A110" s="30"/>
      <c r="B110" s="31"/>
      <c r="C110" s="30"/>
      <c r="D110" s="30"/>
      <c r="E110" s="30"/>
      <c r="F110" s="30"/>
      <c r="G110" s="30"/>
      <c r="H110" s="30"/>
      <c r="I110" s="30"/>
      <c r="J110" s="30"/>
      <c r="K110" s="30"/>
      <c r="L110" s="43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47" s="2" customFormat="1" ht="12" customHeight="1">
      <c r="A111" s="30"/>
      <c r="B111" s="31"/>
      <c r="C111" s="27" t="s">
        <v>13</v>
      </c>
      <c r="D111" s="30"/>
      <c r="E111" s="30"/>
      <c r="F111" s="30"/>
      <c r="G111" s="30"/>
      <c r="H111" s="30"/>
      <c r="I111" s="30"/>
      <c r="J111" s="30"/>
      <c r="K111" s="30"/>
      <c r="L111" s="43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47" s="2" customFormat="1" ht="26.25" customHeight="1">
      <c r="A112" s="30"/>
      <c r="B112" s="31"/>
      <c r="C112" s="30"/>
      <c r="D112" s="30"/>
      <c r="E112" s="253" t="str">
        <f>E7</f>
        <v>Rekonštrukcia budovy škôlky - MŠ J. Halašu v Trenčíne - navýšenie rozpočtu</v>
      </c>
      <c r="F112" s="254"/>
      <c r="G112" s="254"/>
      <c r="H112" s="254"/>
      <c r="I112" s="30"/>
      <c r="J112" s="30"/>
      <c r="K112" s="30"/>
      <c r="L112" s="43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1" customFormat="1" ht="12" customHeight="1">
      <c r="B113" s="21"/>
      <c r="C113" s="27" t="s">
        <v>113</v>
      </c>
      <c r="L113" s="21"/>
    </row>
    <row r="114" spans="1:65" s="2" customFormat="1" ht="16.5" customHeight="1">
      <c r="A114" s="30"/>
      <c r="B114" s="31"/>
      <c r="C114" s="30"/>
      <c r="D114" s="30"/>
      <c r="E114" s="253" t="s">
        <v>1658</v>
      </c>
      <c r="F114" s="255"/>
      <c r="G114" s="255"/>
      <c r="H114" s="255"/>
      <c r="I114" s="30"/>
      <c r="J114" s="30"/>
      <c r="K114" s="30"/>
      <c r="L114" s="43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12" customHeight="1">
      <c r="A115" s="30"/>
      <c r="B115" s="31"/>
      <c r="C115" s="27" t="s">
        <v>1339</v>
      </c>
      <c r="D115" s="30"/>
      <c r="E115" s="30"/>
      <c r="F115" s="30"/>
      <c r="G115" s="30"/>
      <c r="H115" s="30"/>
      <c r="I115" s="30"/>
      <c r="J115" s="30"/>
      <c r="K115" s="30"/>
      <c r="L115" s="43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2" customFormat="1" ht="16.5" customHeight="1">
      <c r="A116" s="30"/>
      <c r="B116" s="31"/>
      <c r="C116" s="30"/>
      <c r="D116" s="30"/>
      <c r="E116" s="217" t="str">
        <f>E11</f>
        <v>10.1 - Vzduchotechnika</v>
      </c>
      <c r="F116" s="255"/>
      <c r="G116" s="255"/>
      <c r="H116" s="255"/>
      <c r="I116" s="30"/>
      <c r="J116" s="30"/>
      <c r="K116" s="30"/>
      <c r="L116" s="43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5" s="2" customFormat="1" ht="6.95" customHeight="1">
      <c r="A117" s="30"/>
      <c r="B117" s="31"/>
      <c r="C117" s="30"/>
      <c r="D117" s="30"/>
      <c r="E117" s="30"/>
      <c r="F117" s="30"/>
      <c r="G117" s="30"/>
      <c r="H117" s="30"/>
      <c r="I117" s="30"/>
      <c r="J117" s="30"/>
      <c r="K117" s="30"/>
      <c r="L117" s="43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5" s="2" customFormat="1" ht="12" customHeight="1">
      <c r="A118" s="30"/>
      <c r="B118" s="31"/>
      <c r="C118" s="27" t="s">
        <v>17</v>
      </c>
      <c r="D118" s="30"/>
      <c r="E118" s="30"/>
      <c r="F118" s="25" t="str">
        <f>F14</f>
        <v>Trenčín</v>
      </c>
      <c r="G118" s="30"/>
      <c r="H118" s="30"/>
      <c r="I118" s="27" t="s">
        <v>19</v>
      </c>
      <c r="J118" s="56"/>
      <c r="K118" s="30"/>
      <c r="L118" s="43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5" s="2" customFormat="1" ht="6.95" customHeight="1">
      <c r="A119" s="30"/>
      <c r="B119" s="31"/>
      <c r="C119" s="30"/>
      <c r="D119" s="30"/>
      <c r="E119" s="30"/>
      <c r="F119" s="30"/>
      <c r="G119" s="30"/>
      <c r="H119" s="30"/>
      <c r="I119" s="30"/>
      <c r="J119" s="30"/>
      <c r="K119" s="30"/>
      <c r="L119" s="43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5" s="2" customFormat="1" ht="15.2" customHeight="1">
      <c r="A120" s="30"/>
      <c r="B120" s="31"/>
      <c r="C120" s="27" t="s">
        <v>20</v>
      </c>
      <c r="D120" s="30"/>
      <c r="E120" s="30"/>
      <c r="F120" s="25" t="str">
        <f>E17</f>
        <v>Mesto Trenčín</v>
      </c>
      <c r="G120" s="30"/>
      <c r="H120" s="30"/>
      <c r="I120" s="27" t="s">
        <v>26</v>
      </c>
      <c r="J120" s="28" t="str">
        <f>E23</f>
        <v xml:space="preserve"> </v>
      </c>
      <c r="K120" s="30"/>
      <c r="L120" s="43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5" s="2" customFormat="1" ht="15.2" customHeight="1">
      <c r="A121" s="30"/>
      <c r="B121" s="31"/>
      <c r="C121" s="27" t="s">
        <v>24</v>
      </c>
      <c r="D121" s="30"/>
      <c r="E121" s="30"/>
      <c r="F121" s="25" t="str">
        <f>IF(E20="","",E20)</f>
        <v xml:space="preserve">SOAR sk, a.s., Žilina </v>
      </c>
      <c r="G121" s="30"/>
      <c r="H121" s="30"/>
      <c r="I121" s="27" t="s">
        <v>29</v>
      </c>
      <c r="J121" s="28" t="str">
        <f>E26</f>
        <v xml:space="preserve"> </v>
      </c>
      <c r="K121" s="30"/>
      <c r="L121" s="43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65" s="2" customFormat="1" ht="10.35" customHeight="1">
      <c r="A122" s="30"/>
      <c r="B122" s="31"/>
      <c r="C122" s="30"/>
      <c r="D122" s="30"/>
      <c r="E122" s="30"/>
      <c r="F122" s="30"/>
      <c r="G122" s="30"/>
      <c r="H122" s="30"/>
      <c r="I122" s="30"/>
      <c r="J122" s="30"/>
      <c r="K122" s="30"/>
      <c r="L122" s="43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65" s="11" customFormat="1" ht="29.25" customHeight="1">
      <c r="A123" s="130"/>
      <c r="B123" s="131"/>
      <c r="C123" s="132" t="s">
        <v>133</v>
      </c>
      <c r="D123" s="133" t="s">
        <v>56</v>
      </c>
      <c r="E123" s="133" t="s">
        <v>52</v>
      </c>
      <c r="F123" s="133" t="s">
        <v>53</v>
      </c>
      <c r="G123" s="133" t="s">
        <v>134</v>
      </c>
      <c r="H123" s="133" t="s">
        <v>135</v>
      </c>
      <c r="I123" s="133" t="s">
        <v>136</v>
      </c>
      <c r="J123" s="134" t="s">
        <v>117</v>
      </c>
      <c r="K123" s="135" t="s">
        <v>137</v>
      </c>
      <c r="L123" s="136"/>
      <c r="M123" s="63" t="s">
        <v>1</v>
      </c>
      <c r="N123" s="64" t="s">
        <v>35</v>
      </c>
      <c r="O123" s="64" t="s">
        <v>138</v>
      </c>
      <c r="P123" s="64" t="s">
        <v>139</v>
      </c>
      <c r="Q123" s="64" t="s">
        <v>140</v>
      </c>
      <c r="R123" s="64" t="s">
        <v>141</v>
      </c>
      <c r="S123" s="64" t="s">
        <v>142</v>
      </c>
      <c r="T123" s="65" t="s">
        <v>143</v>
      </c>
      <c r="U123" s="130"/>
      <c r="V123" s="130"/>
      <c r="W123" s="130"/>
      <c r="X123" s="130"/>
      <c r="Y123" s="130"/>
      <c r="Z123" s="130"/>
      <c r="AA123" s="130"/>
      <c r="AB123" s="130"/>
      <c r="AC123" s="130"/>
      <c r="AD123" s="130"/>
      <c r="AE123" s="130"/>
    </row>
    <row r="124" spans="1:65" s="2" customFormat="1" ht="22.9" customHeight="1">
      <c r="A124" s="30"/>
      <c r="B124" s="31"/>
      <c r="C124" s="70" t="s">
        <v>118</v>
      </c>
      <c r="D124" s="30"/>
      <c r="E124" s="30"/>
      <c r="F124" s="30"/>
      <c r="G124" s="30"/>
      <c r="H124" s="30"/>
      <c r="I124" s="30"/>
      <c r="J124" s="137">
        <f>BK124</f>
        <v>113102.53</v>
      </c>
      <c r="K124" s="30"/>
      <c r="L124" s="31"/>
      <c r="M124" s="66"/>
      <c r="N124" s="57"/>
      <c r="O124" s="67"/>
      <c r="P124" s="138">
        <f>P125+P163</f>
        <v>0</v>
      </c>
      <c r="Q124" s="67"/>
      <c r="R124" s="138">
        <f>R125+R163</f>
        <v>0</v>
      </c>
      <c r="S124" s="67"/>
      <c r="T124" s="139">
        <f>T125+T163</f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T124" s="18" t="s">
        <v>70</v>
      </c>
      <c r="AU124" s="18" t="s">
        <v>119</v>
      </c>
      <c r="BK124" s="140">
        <f>BK125+BK163</f>
        <v>113102.53</v>
      </c>
    </row>
    <row r="125" spans="1:65" s="12" customFormat="1" ht="25.9" customHeight="1">
      <c r="B125" s="141"/>
      <c r="D125" s="142" t="s">
        <v>70</v>
      </c>
      <c r="E125" s="143" t="s">
        <v>1348</v>
      </c>
      <c r="F125" s="143" t="s">
        <v>1664</v>
      </c>
      <c r="J125" s="144">
        <f>BK125</f>
        <v>56179.48</v>
      </c>
      <c r="L125" s="141"/>
      <c r="M125" s="145"/>
      <c r="N125" s="146"/>
      <c r="O125" s="146"/>
      <c r="P125" s="147">
        <f>P126</f>
        <v>0</v>
      </c>
      <c r="Q125" s="146"/>
      <c r="R125" s="147">
        <f>R126</f>
        <v>0</v>
      </c>
      <c r="S125" s="146"/>
      <c r="T125" s="148">
        <f>T126</f>
        <v>0</v>
      </c>
      <c r="AR125" s="142" t="s">
        <v>79</v>
      </c>
      <c r="AT125" s="149" t="s">
        <v>70</v>
      </c>
      <c r="AU125" s="149" t="s">
        <v>71</v>
      </c>
      <c r="AY125" s="142" t="s">
        <v>146</v>
      </c>
      <c r="BK125" s="150">
        <f>BK126</f>
        <v>56179.48</v>
      </c>
    </row>
    <row r="126" spans="1:65" s="12" customFormat="1" ht="22.9" customHeight="1">
      <c r="B126" s="141"/>
      <c r="D126" s="142" t="s">
        <v>70</v>
      </c>
      <c r="E126" s="151" t="s">
        <v>1096</v>
      </c>
      <c r="F126" s="151" t="s">
        <v>1665</v>
      </c>
      <c r="J126" s="152">
        <f>BK126</f>
        <v>56179.48</v>
      </c>
      <c r="L126" s="141"/>
      <c r="M126" s="145"/>
      <c r="N126" s="146"/>
      <c r="O126" s="146"/>
      <c r="P126" s="147">
        <f>SUM(P127:P162)</f>
        <v>0</v>
      </c>
      <c r="Q126" s="146"/>
      <c r="R126" s="147">
        <f>SUM(R127:R162)</f>
        <v>0</v>
      </c>
      <c r="S126" s="146"/>
      <c r="T126" s="148">
        <f>SUM(T127:T162)</f>
        <v>0</v>
      </c>
      <c r="AR126" s="142" t="s">
        <v>79</v>
      </c>
      <c r="AT126" s="149" t="s">
        <v>70</v>
      </c>
      <c r="AU126" s="149" t="s">
        <v>79</v>
      </c>
      <c r="AY126" s="142" t="s">
        <v>146</v>
      </c>
      <c r="BK126" s="150">
        <f>SUM(BK127:BK162)</f>
        <v>56179.48</v>
      </c>
    </row>
    <row r="127" spans="1:65" s="2" customFormat="1" ht="78" customHeight="1">
      <c r="A127" s="30"/>
      <c r="B127" s="153"/>
      <c r="C127" s="154" t="s">
        <v>1666</v>
      </c>
      <c r="D127" s="154" t="s">
        <v>149</v>
      </c>
      <c r="E127" s="155" t="s">
        <v>1667</v>
      </c>
      <c r="F127" s="156" t="s">
        <v>1668</v>
      </c>
      <c r="G127" s="157" t="s">
        <v>632</v>
      </c>
      <c r="H127" s="158">
        <v>1</v>
      </c>
      <c r="I127" s="159">
        <v>27155.86</v>
      </c>
      <c r="J127" s="159">
        <f t="shared" ref="J127:J162" si="0">ROUND(I127*H127,2)</f>
        <v>27155.86</v>
      </c>
      <c r="K127" s="160"/>
      <c r="L127" s="31"/>
      <c r="M127" s="161" t="s">
        <v>1</v>
      </c>
      <c r="N127" s="162" t="s">
        <v>37</v>
      </c>
      <c r="O127" s="163">
        <v>0</v>
      </c>
      <c r="P127" s="163">
        <f t="shared" ref="P127:P162" si="1">O127*H127</f>
        <v>0</v>
      </c>
      <c r="Q127" s="163">
        <v>0</v>
      </c>
      <c r="R127" s="163">
        <f t="shared" ref="R127:R162" si="2">Q127*H127</f>
        <v>0</v>
      </c>
      <c r="S127" s="163">
        <v>0</v>
      </c>
      <c r="T127" s="164">
        <f t="shared" ref="T127:T162" si="3">S127*H127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R127" s="165" t="s">
        <v>147</v>
      </c>
      <c r="AT127" s="165" t="s">
        <v>149</v>
      </c>
      <c r="AU127" s="165" t="s">
        <v>94</v>
      </c>
      <c r="AY127" s="18" t="s">
        <v>146</v>
      </c>
      <c r="BE127" s="166">
        <f t="shared" ref="BE127:BE162" si="4">IF(N127="základná",J127,0)</f>
        <v>0</v>
      </c>
      <c r="BF127" s="166">
        <f t="shared" ref="BF127:BF162" si="5">IF(N127="znížená",J127,0)</f>
        <v>27155.86</v>
      </c>
      <c r="BG127" s="166">
        <f t="shared" ref="BG127:BG162" si="6">IF(N127="zákl. prenesená",J127,0)</f>
        <v>0</v>
      </c>
      <c r="BH127" s="166">
        <f t="shared" ref="BH127:BH162" si="7">IF(N127="zníž. prenesená",J127,0)</f>
        <v>0</v>
      </c>
      <c r="BI127" s="166">
        <f t="shared" ref="BI127:BI162" si="8">IF(N127="nulová",J127,0)</f>
        <v>0</v>
      </c>
      <c r="BJ127" s="18" t="s">
        <v>94</v>
      </c>
      <c r="BK127" s="166">
        <f t="shared" ref="BK127:BK162" si="9">ROUND(I127*H127,2)</f>
        <v>27155.86</v>
      </c>
      <c r="BL127" s="18" t="s">
        <v>147</v>
      </c>
      <c r="BM127" s="165" t="s">
        <v>94</v>
      </c>
    </row>
    <row r="128" spans="1:65" s="2" customFormat="1" ht="37.9" customHeight="1">
      <c r="A128" s="30"/>
      <c r="B128" s="153"/>
      <c r="C128" s="154" t="s">
        <v>71</v>
      </c>
      <c r="D128" s="154" t="s">
        <v>149</v>
      </c>
      <c r="E128" s="155" t="s">
        <v>1669</v>
      </c>
      <c r="F128" s="156" t="s">
        <v>1670</v>
      </c>
      <c r="G128" s="157" t="s">
        <v>632</v>
      </c>
      <c r="H128" s="158">
        <v>1</v>
      </c>
      <c r="I128" s="159">
        <v>10025.99</v>
      </c>
      <c r="J128" s="159">
        <f t="shared" si="0"/>
        <v>10025.99</v>
      </c>
      <c r="K128" s="160"/>
      <c r="L128" s="31"/>
      <c r="M128" s="161" t="s">
        <v>1</v>
      </c>
      <c r="N128" s="162" t="s">
        <v>37</v>
      </c>
      <c r="O128" s="163">
        <v>0</v>
      </c>
      <c r="P128" s="163">
        <f t="shared" si="1"/>
        <v>0</v>
      </c>
      <c r="Q128" s="163">
        <v>0</v>
      </c>
      <c r="R128" s="163">
        <f t="shared" si="2"/>
        <v>0</v>
      </c>
      <c r="S128" s="163">
        <v>0</v>
      </c>
      <c r="T128" s="164">
        <f t="shared" si="3"/>
        <v>0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R128" s="165" t="s">
        <v>147</v>
      </c>
      <c r="AT128" s="165" t="s">
        <v>149</v>
      </c>
      <c r="AU128" s="165" t="s">
        <v>94</v>
      </c>
      <c r="AY128" s="18" t="s">
        <v>146</v>
      </c>
      <c r="BE128" s="166">
        <f t="shared" si="4"/>
        <v>0</v>
      </c>
      <c r="BF128" s="166">
        <f t="shared" si="5"/>
        <v>10025.99</v>
      </c>
      <c r="BG128" s="166">
        <f t="shared" si="6"/>
        <v>0</v>
      </c>
      <c r="BH128" s="166">
        <f t="shared" si="7"/>
        <v>0</v>
      </c>
      <c r="BI128" s="166">
        <f t="shared" si="8"/>
        <v>0</v>
      </c>
      <c r="BJ128" s="18" t="s">
        <v>94</v>
      </c>
      <c r="BK128" s="166">
        <f t="shared" si="9"/>
        <v>10025.99</v>
      </c>
      <c r="BL128" s="18" t="s">
        <v>147</v>
      </c>
      <c r="BM128" s="165" t="s">
        <v>147</v>
      </c>
    </row>
    <row r="129" spans="1:65" s="2" customFormat="1" ht="16.5" customHeight="1">
      <c r="A129" s="30"/>
      <c r="B129" s="153"/>
      <c r="C129" s="154" t="s">
        <v>475</v>
      </c>
      <c r="D129" s="154" t="s">
        <v>149</v>
      </c>
      <c r="E129" s="155" t="s">
        <v>1671</v>
      </c>
      <c r="F129" s="156" t="s">
        <v>1672</v>
      </c>
      <c r="G129" s="157" t="s">
        <v>632</v>
      </c>
      <c r="H129" s="158">
        <v>2</v>
      </c>
      <c r="I129" s="159">
        <v>503.64</v>
      </c>
      <c r="J129" s="159">
        <f t="shared" si="0"/>
        <v>1007.28</v>
      </c>
      <c r="K129" s="160"/>
      <c r="L129" s="31"/>
      <c r="M129" s="161" t="s">
        <v>1</v>
      </c>
      <c r="N129" s="162" t="s">
        <v>37</v>
      </c>
      <c r="O129" s="163">
        <v>0</v>
      </c>
      <c r="P129" s="163">
        <f t="shared" si="1"/>
        <v>0</v>
      </c>
      <c r="Q129" s="163">
        <v>0</v>
      </c>
      <c r="R129" s="163">
        <f t="shared" si="2"/>
        <v>0</v>
      </c>
      <c r="S129" s="163">
        <v>0</v>
      </c>
      <c r="T129" s="164">
        <f t="shared" si="3"/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65" t="s">
        <v>147</v>
      </c>
      <c r="AT129" s="165" t="s">
        <v>149</v>
      </c>
      <c r="AU129" s="165" t="s">
        <v>94</v>
      </c>
      <c r="AY129" s="18" t="s">
        <v>146</v>
      </c>
      <c r="BE129" s="166">
        <f t="shared" si="4"/>
        <v>0</v>
      </c>
      <c r="BF129" s="166">
        <f t="shared" si="5"/>
        <v>1007.28</v>
      </c>
      <c r="BG129" s="166">
        <f t="shared" si="6"/>
        <v>0</v>
      </c>
      <c r="BH129" s="166">
        <f t="shared" si="7"/>
        <v>0</v>
      </c>
      <c r="BI129" s="166">
        <f t="shared" si="8"/>
        <v>0</v>
      </c>
      <c r="BJ129" s="18" t="s">
        <v>94</v>
      </c>
      <c r="BK129" s="166">
        <f t="shared" si="9"/>
        <v>1007.28</v>
      </c>
      <c r="BL129" s="18" t="s">
        <v>147</v>
      </c>
      <c r="BM129" s="165" t="s">
        <v>165</v>
      </c>
    </row>
    <row r="130" spans="1:65" s="2" customFormat="1" ht="24.2" customHeight="1">
      <c r="A130" s="30"/>
      <c r="B130" s="153"/>
      <c r="C130" s="154" t="s">
        <v>1673</v>
      </c>
      <c r="D130" s="154" t="s">
        <v>149</v>
      </c>
      <c r="E130" s="155" t="s">
        <v>1674</v>
      </c>
      <c r="F130" s="156" t="s">
        <v>1675</v>
      </c>
      <c r="G130" s="157" t="s">
        <v>632</v>
      </c>
      <c r="H130" s="158">
        <v>1</v>
      </c>
      <c r="I130" s="159">
        <v>94.85</v>
      </c>
      <c r="J130" s="159">
        <f t="shared" si="0"/>
        <v>94.85</v>
      </c>
      <c r="K130" s="160"/>
      <c r="L130" s="31"/>
      <c r="M130" s="161" t="s">
        <v>1</v>
      </c>
      <c r="N130" s="162" t="s">
        <v>37</v>
      </c>
      <c r="O130" s="163">
        <v>0</v>
      </c>
      <c r="P130" s="163">
        <f t="shared" si="1"/>
        <v>0</v>
      </c>
      <c r="Q130" s="163">
        <v>0</v>
      </c>
      <c r="R130" s="163">
        <f t="shared" si="2"/>
        <v>0</v>
      </c>
      <c r="S130" s="163">
        <v>0</v>
      </c>
      <c r="T130" s="164">
        <f t="shared" si="3"/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65" t="s">
        <v>147</v>
      </c>
      <c r="AT130" s="165" t="s">
        <v>149</v>
      </c>
      <c r="AU130" s="165" t="s">
        <v>94</v>
      </c>
      <c r="AY130" s="18" t="s">
        <v>146</v>
      </c>
      <c r="BE130" s="166">
        <f t="shared" si="4"/>
        <v>0</v>
      </c>
      <c r="BF130" s="166">
        <f t="shared" si="5"/>
        <v>94.85</v>
      </c>
      <c r="BG130" s="166">
        <f t="shared" si="6"/>
        <v>0</v>
      </c>
      <c r="BH130" s="166">
        <f t="shared" si="7"/>
        <v>0</v>
      </c>
      <c r="BI130" s="166">
        <f t="shared" si="8"/>
        <v>0</v>
      </c>
      <c r="BJ130" s="18" t="s">
        <v>94</v>
      </c>
      <c r="BK130" s="166">
        <f t="shared" si="9"/>
        <v>94.85</v>
      </c>
      <c r="BL130" s="18" t="s">
        <v>147</v>
      </c>
      <c r="BM130" s="165" t="s">
        <v>169</v>
      </c>
    </row>
    <row r="131" spans="1:65" s="2" customFormat="1" ht="24.2" customHeight="1">
      <c r="A131" s="30"/>
      <c r="B131" s="153"/>
      <c r="C131" s="154" t="s">
        <v>478</v>
      </c>
      <c r="D131" s="154" t="s">
        <v>149</v>
      </c>
      <c r="E131" s="155" t="s">
        <v>1676</v>
      </c>
      <c r="F131" s="156" t="s">
        <v>1677</v>
      </c>
      <c r="G131" s="157" t="s">
        <v>632</v>
      </c>
      <c r="H131" s="158">
        <v>2</v>
      </c>
      <c r="I131" s="159">
        <v>87.95</v>
      </c>
      <c r="J131" s="159">
        <f t="shared" si="0"/>
        <v>175.9</v>
      </c>
      <c r="K131" s="160"/>
      <c r="L131" s="31"/>
      <c r="M131" s="161" t="s">
        <v>1</v>
      </c>
      <c r="N131" s="162" t="s">
        <v>37</v>
      </c>
      <c r="O131" s="163">
        <v>0</v>
      </c>
      <c r="P131" s="163">
        <f t="shared" si="1"/>
        <v>0</v>
      </c>
      <c r="Q131" s="163">
        <v>0</v>
      </c>
      <c r="R131" s="163">
        <f t="shared" si="2"/>
        <v>0</v>
      </c>
      <c r="S131" s="163">
        <v>0</v>
      </c>
      <c r="T131" s="164">
        <f t="shared" si="3"/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65" t="s">
        <v>147</v>
      </c>
      <c r="AT131" s="165" t="s">
        <v>149</v>
      </c>
      <c r="AU131" s="165" t="s">
        <v>94</v>
      </c>
      <c r="AY131" s="18" t="s">
        <v>146</v>
      </c>
      <c r="BE131" s="166">
        <f t="shared" si="4"/>
        <v>0</v>
      </c>
      <c r="BF131" s="166">
        <f t="shared" si="5"/>
        <v>175.9</v>
      </c>
      <c r="BG131" s="166">
        <f t="shared" si="6"/>
        <v>0</v>
      </c>
      <c r="BH131" s="166">
        <f t="shared" si="7"/>
        <v>0</v>
      </c>
      <c r="BI131" s="166">
        <f t="shared" si="8"/>
        <v>0</v>
      </c>
      <c r="BJ131" s="18" t="s">
        <v>94</v>
      </c>
      <c r="BK131" s="166">
        <f t="shared" si="9"/>
        <v>175.9</v>
      </c>
      <c r="BL131" s="18" t="s">
        <v>147</v>
      </c>
      <c r="BM131" s="165" t="s">
        <v>107</v>
      </c>
    </row>
    <row r="132" spans="1:65" s="2" customFormat="1" ht="24.2" customHeight="1">
      <c r="A132" s="30"/>
      <c r="B132" s="153"/>
      <c r="C132" s="154" t="s">
        <v>1678</v>
      </c>
      <c r="D132" s="154" t="s">
        <v>149</v>
      </c>
      <c r="E132" s="155" t="s">
        <v>1679</v>
      </c>
      <c r="F132" s="156" t="s">
        <v>1680</v>
      </c>
      <c r="G132" s="157" t="s">
        <v>632</v>
      </c>
      <c r="H132" s="158">
        <v>1</v>
      </c>
      <c r="I132" s="159">
        <v>68.11</v>
      </c>
      <c r="J132" s="159">
        <f t="shared" si="0"/>
        <v>68.11</v>
      </c>
      <c r="K132" s="160"/>
      <c r="L132" s="31"/>
      <c r="M132" s="161" t="s">
        <v>1</v>
      </c>
      <c r="N132" s="162" t="s">
        <v>37</v>
      </c>
      <c r="O132" s="163">
        <v>0</v>
      </c>
      <c r="P132" s="163">
        <f t="shared" si="1"/>
        <v>0</v>
      </c>
      <c r="Q132" s="163">
        <v>0</v>
      </c>
      <c r="R132" s="163">
        <f t="shared" si="2"/>
        <v>0</v>
      </c>
      <c r="S132" s="163">
        <v>0</v>
      </c>
      <c r="T132" s="164">
        <f t="shared" si="3"/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65" t="s">
        <v>147</v>
      </c>
      <c r="AT132" s="165" t="s">
        <v>149</v>
      </c>
      <c r="AU132" s="165" t="s">
        <v>94</v>
      </c>
      <c r="AY132" s="18" t="s">
        <v>146</v>
      </c>
      <c r="BE132" s="166">
        <f t="shared" si="4"/>
        <v>0</v>
      </c>
      <c r="BF132" s="166">
        <f t="shared" si="5"/>
        <v>68.11</v>
      </c>
      <c r="BG132" s="166">
        <f t="shared" si="6"/>
        <v>0</v>
      </c>
      <c r="BH132" s="166">
        <f t="shared" si="7"/>
        <v>0</v>
      </c>
      <c r="BI132" s="166">
        <f t="shared" si="8"/>
        <v>0</v>
      </c>
      <c r="BJ132" s="18" t="s">
        <v>94</v>
      </c>
      <c r="BK132" s="166">
        <f t="shared" si="9"/>
        <v>68.11</v>
      </c>
      <c r="BL132" s="18" t="s">
        <v>147</v>
      </c>
      <c r="BM132" s="165" t="s">
        <v>199</v>
      </c>
    </row>
    <row r="133" spans="1:65" s="2" customFormat="1" ht="24.2" customHeight="1">
      <c r="A133" s="30"/>
      <c r="B133" s="153"/>
      <c r="C133" s="154" t="s">
        <v>485</v>
      </c>
      <c r="D133" s="154" t="s">
        <v>149</v>
      </c>
      <c r="E133" s="155" t="s">
        <v>1681</v>
      </c>
      <c r="F133" s="156" t="s">
        <v>1682</v>
      </c>
      <c r="G133" s="157" t="s">
        <v>632</v>
      </c>
      <c r="H133" s="158">
        <v>1</v>
      </c>
      <c r="I133" s="159">
        <v>68.11</v>
      </c>
      <c r="J133" s="159">
        <f t="shared" si="0"/>
        <v>68.11</v>
      </c>
      <c r="K133" s="160"/>
      <c r="L133" s="31"/>
      <c r="M133" s="161" t="s">
        <v>1</v>
      </c>
      <c r="N133" s="162" t="s">
        <v>37</v>
      </c>
      <c r="O133" s="163">
        <v>0</v>
      </c>
      <c r="P133" s="163">
        <f t="shared" si="1"/>
        <v>0</v>
      </c>
      <c r="Q133" s="163">
        <v>0</v>
      </c>
      <c r="R133" s="163">
        <f t="shared" si="2"/>
        <v>0</v>
      </c>
      <c r="S133" s="163">
        <v>0</v>
      </c>
      <c r="T133" s="164">
        <f t="shared" si="3"/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65" t="s">
        <v>147</v>
      </c>
      <c r="AT133" s="165" t="s">
        <v>149</v>
      </c>
      <c r="AU133" s="165" t="s">
        <v>94</v>
      </c>
      <c r="AY133" s="18" t="s">
        <v>146</v>
      </c>
      <c r="BE133" s="166">
        <f t="shared" si="4"/>
        <v>0</v>
      </c>
      <c r="BF133" s="166">
        <f t="shared" si="5"/>
        <v>68.11</v>
      </c>
      <c r="BG133" s="166">
        <f t="shared" si="6"/>
        <v>0</v>
      </c>
      <c r="BH133" s="166">
        <f t="shared" si="7"/>
        <v>0</v>
      </c>
      <c r="BI133" s="166">
        <f t="shared" si="8"/>
        <v>0</v>
      </c>
      <c r="BJ133" s="18" t="s">
        <v>94</v>
      </c>
      <c r="BK133" s="166">
        <f t="shared" si="9"/>
        <v>68.11</v>
      </c>
      <c r="BL133" s="18" t="s">
        <v>147</v>
      </c>
      <c r="BM133" s="165" t="s">
        <v>203</v>
      </c>
    </row>
    <row r="134" spans="1:65" s="2" customFormat="1" ht="24.2" customHeight="1">
      <c r="A134" s="30"/>
      <c r="B134" s="153"/>
      <c r="C134" s="154" t="s">
        <v>71</v>
      </c>
      <c r="D134" s="154" t="s">
        <v>149</v>
      </c>
      <c r="E134" s="155" t="s">
        <v>1683</v>
      </c>
      <c r="F134" s="156" t="s">
        <v>1684</v>
      </c>
      <c r="G134" s="157" t="s">
        <v>632</v>
      </c>
      <c r="H134" s="158">
        <v>1</v>
      </c>
      <c r="I134" s="159">
        <v>196.58</v>
      </c>
      <c r="J134" s="159">
        <f t="shared" si="0"/>
        <v>196.58</v>
      </c>
      <c r="K134" s="160"/>
      <c r="L134" s="31"/>
      <c r="M134" s="161" t="s">
        <v>1</v>
      </c>
      <c r="N134" s="162" t="s">
        <v>37</v>
      </c>
      <c r="O134" s="163">
        <v>0</v>
      </c>
      <c r="P134" s="163">
        <f t="shared" si="1"/>
        <v>0</v>
      </c>
      <c r="Q134" s="163">
        <v>0</v>
      </c>
      <c r="R134" s="163">
        <f t="shared" si="2"/>
        <v>0</v>
      </c>
      <c r="S134" s="163">
        <v>0</v>
      </c>
      <c r="T134" s="164">
        <f t="shared" si="3"/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65" t="s">
        <v>147</v>
      </c>
      <c r="AT134" s="165" t="s">
        <v>149</v>
      </c>
      <c r="AU134" s="165" t="s">
        <v>94</v>
      </c>
      <c r="AY134" s="18" t="s">
        <v>146</v>
      </c>
      <c r="BE134" s="166">
        <f t="shared" si="4"/>
        <v>0</v>
      </c>
      <c r="BF134" s="166">
        <f t="shared" si="5"/>
        <v>196.58</v>
      </c>
      <c r="BG134" s="166">
        <f t="shared" si="6"/>
        <v>0</v>
      </c>
      <c r="BH134" s="166">
        <f t="shared" si="7"/>
        <v>0</v>
      </c>
      <c r="BI134" s="166">
        <f t="shared" si="8"/>
        <v>0</v>
      </c>
      <c r="BJ134" s="18" t="s">
        <v>94</v>
      </c>
      <c r="BK134" s="166">
        <f t="shared" si="9"/>
        <v>196.58</v>
      </c>
      <c r="BL134" s="18" t="s">
        <v>147</v>
      </c>
      <c r="BM134" s="165" t="s">
        <v>209</v>
      </c>
    </row>
    <row r="135" spans="1:65" s="2" customFormat="1" ht="24.2" customHeight="1">
      <c r="A135" s="30"/>
      <c r="B135" s="153"/>
      <c r="C135" s="154" t="s">
        <v>1685</v>
      </c>
      <c r="D135" s="154" t="s">
        <v>149</v>
      </c>
      <c r="E135" s="155" t="s">
        <v>1686</v>
      </c>
      <c r="F135" s="156" t="s">
        <v>1687</v>
      </c>
      <c r="G135" s="157" t="s">
        <v>632</v>
      </c>
      <c r="H135" s="158">
        <v>3</v>
      </c>
      <c r="I135" s="159">
        <v>57.77</v>
      </c>
      <c r="J135" s="159">
        <f t="shared" si="0"/>
        <v>173.31</v>
      </c>
      <c r="K135" s="160"/>
      <c r="L135" s="31"/>
      <c r="M135" s="161" t="s">
        <v>1</v>
      </c>
      <c r="N135" s="162" t="s">
        <v>37</v>
      </c>
      <c r="O135" s="163">
        <v>0</v>
      </c>
      <c r="P135" s="163">
        <f t="shared" si="1"/>
        <v>0</v>
      </c>
      <c r="Q135" s="163">
        <v>0</v>
      </c>
      <c r="R135" s="163">
        <f t="shared" si="2"/>
        <v>0</v>
      </c>
      <c r="S135" s="163">
        <v>0</v>
      </c>
      <c r="T135" s="164">
        <f t="shared" si="3"/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65" t="s">
        <v>147</v>
      </c>
      <c r="AT135" s="165" t="s">
        <v>149</v>
      </c>
      <c r="AU135" s="165" t="s">
        <v>94</v>
      </c>
      <c r="AY135" s="18" t="s">
        <v>146</v>
      </c>
      <c r="BE135" s="166">
        <f t="shared" si="4"/>
        <v>0</v>
      </c>
      <c r="BF135" s="166">
        <f t="shared" si="5"/>
        <v>173.31</v>
      </c>
      <c r="BG135" s="166">
        <f t="shared" si="6"/>
        <v>0</v>
      </c>
      <c r="BH135" s="166">
        <f t="shared" si="7"/>
        <v>0</v>
      </c>
      <c r="BI135" s="166">
        <f t="shared" si="8"/>
        <v>0</v>
      </c>
      <c r="BJ135" s="18" t="s">
        <v>94</v>
      </c>
      <c r="BK135" s="166">
        <f t="shared" si="9"/>
        <v>173.31</v>
      </c>
      <c r="BL135" s="18" t="s">
        <v>147</v>
      </c>
      <c r="BM135" s="165" t="s">
        <v>214</v>
      </c>
    </row>
    <row r="136" spans="1:65" s="2" customFormat="1" ht="24.2" customHeight="1">
      <c r="A136" s="30"/>
      <c r="B136" s="153"/>
      <c r="C136" s="154" t="s">
        <v>71</v>
      </c>
      <c r="D136" s="154" t="s">
        <v>149</v>
      </c>
      <c r="E136" s="155" t="s">
        <v>1683</v>
      </c>
      <c r="F136" s="156" t="s">
        <v>1684</v>
      </c>
      <c r="G136" s="157" t="s">
        <v>632</v>
      </c>
      <c r="H136" s="158">
        <v>3</v>
      </c>
      <c r="I136" s="159">
        <v>196.58</v>
      </c>
      <c r="J136" s="159">
        <f t="shared" si="0"/>
        <v>589.74</v>
      </c>
      <c r="K136" s="160"/>
      <c r="L136" s="31"/>
      <c r="M136" s="161" t="s">
        <v>1</v>
      </c>
      <c r="N136" s="162" t="s">
        <v>37</v>
      </c>
      <c r="O136" s="163">
        <v>0</v>
      </c>
      <c r="P136" s="163">
        <f t="shared" si="1"/>
        <v>0</v>
      </c>
      <c r="Q136" s="163">
        <v>0</v>
      </c>
      <c r="R136" s="163">
        <f t="shared" si="2"/>
        <v>0</v>
      </c>
      <c r="S136" s="163">
        <v>0</v>
      </c>
      <c r="T136" s="164">
        <f t="shared" si="3"/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65" t="s">
        <v>147</v>
      </c>
      <c r="AT136" s="165" t="s">
        <v>149</v>
      </c>
      <c r="AU136" s="165" t="s">
        <v>94</v>
      </c>
      <c r="AY136" s="18" t="s">
        <v>146</v>
      </c>
      <c r="BE136" s="166">
        <f t="shared" si="4"/>
        <v>0</v>
      </c>
      <c r="BF136" s="166">
        <f t="shared" si="5"/>
        <v>589.74</v>
      </c>
      <c r="BG136" s="166">
        <f t="shared" si="6"/>
        <v>0</v>
      </c>
      <c r="BH136" s="166">
        <f t="shared" si="7"/>
        <v>0</v>
      </c>
      <c r="BI136" s="166">
        <f t="shared" si="8"/>
        <v>0</v>
      </c>
      <c r="BJ136" s="18" t="s">
        <v>94</v>
      </c>
      <c r="BK136" s="166">
        <f t="shared" si="9"/>
        <v>589.74</v>
      </c>
      <c r="BL136" s="18" t="s">
        <v>147</v>
      </c>
      <c r="BM136" s="165" t="s">
        <v>7</v>
      </c>
    </row>
    <row r="137" spans="1:65" s="2" customFormat="1" ht="24.2" customHeight="1">
      <c r="A137" s="30"/>
      <c r="B137" s="153"/>
      <c r="C137" s="154" t="s">
        <v>502</v>
      </c>
      <c r="D137" s="154" t="s">
        <v>149</v>
      </c>
      <c r="E137" s="155" t="s">
        <v>1688</v>
      </c>
      <c r="F137" s="156" t="s">
        <v>1689</v>
      </c>
      <c r="G137" s="157" t="s">
        <v>632</v>
      </c>
      <c r="H137" s="158">
        <v>7</v>
      </c>
      <c r="I137" s="159">
        <v>19.100000000000001</v>
      </c>
      <c r="J137" s="159">
        <f t="shared" si="0"/>
        <v>133.69999999999999</v>
      </c>
      <c r="K137" s="160"/>
      <c r="L137" s="31"/>
      <c r="M137" s="161" t="s">
        <v>1</v>
      </c>
      <c r="N137" s="162" t="s">
        <v>37</v>
      </c>
      <c r="O137" s="163">
        <v>0</v>
      </c>
      <c r="P137" s="163">
        <f t="shared" si="1"/>
        <v>0</v>
      </c>
      <c r="Q137" s="163">
        <v>0</v>
      </c>
      <c r="R137" s="163">
        <f t="shared" si="2"/>
        <v>0</v>
      </c>
      <c r="S137" s="163">
        <v>0</v>
      </c>
      <c r="T137" s="164">
        <f t="shared" si="3"/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65" t="s">
        <v>147</v>
      </c>
      <c r="AT137" s="165" t="s">
        <v>149</v>
      </c>
      <c r="AU137" s="165" t="s">
        <v>94</v>
      </c>
      <c r="AY137" s="18" t="s">
        <v>146</v>
      </c>
      <c r="BE137" s="166">
        <f t="shared" si="4"/>
        <v>0</v>
      </c>
      <c r="BF137" s="166">
        <f t="shared" si="5"/>
        <v>133.69999999999999</v>
      </c>
      <c r="BG137" s="166">
        <f t="shared" si="6"/>
        <v>0</v>
      </c>
      <c r="BH137" s="166">
        <f t="shared" si="7"/>
        <v>0</v>
      </c>
      <c r="BI137" s="166">
        <f t="shared" si="8"/>
        <v>0</v>
      </c>
      <c r="BJ137" s="18" t="s">
        <v>94</v>
      </c>
      <c r="BK137" s="166">
        <f t="shared" si="9"/>
        <v>133.69999999999999</v>
      </c>
      <c r="BL137" s="18" t="s">
        <v>147</v>
      </c>
      <c r="BM137" s="165" t="s">
        <v>249</v>
      </c>
    </row>
    <row r="138" spans="1:65" s="2" customFormat="1" ht="24.2" customHeight="1">
      <c r="A138" s="30"/>
      <c r="B138" s="153"/>
      <c r="C138" s="154" t="s">
        <v>1690</v>
      </c>
      <c r="D138" s="154" t="s">
        <v>149</v>
      </c>
      <c r="E138" s="155" t="s">
        <v>1691</v>
      </c>
      <c r="F138" s="156" t="s">
        <v>1692</v>
      </c>
      <c r="G138" s="157" t="s">
        <v>632</v>
      </c>
      <c r="H138" s="158">
        <v>8</v>
      </c>
      <c r="I138" s="159">
        <v>105.19</v>
      </c>
      <c r="J138" s="159">
        <f t="shared" si="0"/>
        <v>841.52</v>
      </c>
      <c r="K138" s="160"/>
      <c r="L138" s="31"/>
      <c r="M138" s="161" t="s">
        <v>1</v>
      </c>
      <c r="N138" s="162" t="s">
        <v>37</v>
      </c>
      <c r="O138" s="163">
        <v>0</v>
      </c>
      <c r="P138" s="163">
        <f t="shared" si="1"/>
        <v>0</v>
      </c>
      <c r="Q138" s="163">
        <v>0</v>
      </c>
      <c r="R138" s="163">
        <f t="shared" si="2"/>
        <v>0</v>
      </c>
      <c r="S138" s="163">
        <v>0</v>
      </c>
      <c r="T138" s="164">
        <f t="shared" si="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65" t="s">
        <v>147</v>
      </c>
      <c r="AT138" s="165" t="s">
        <v>149</v>
      </c>
      <c r="AU138" s="165" t="s">
        <v>94</v>
      </c>
      <c r="AY138" s="18" t="s">
        <v>146</v>
      </c>
      <c r="BE138" s="166">
        <f t="shared" si="4"/>
        <v>0</v>
      </c>
      <c r="BF138" s="166">
        <f t="shared" si="5"/>
        <v>841.52</v>
      </c>
      <c r="BG138" s="166">
        <f t="shared" si="6"/>
        <v>0</v>
      </c>
      <c r="BH138" s="166">
        <f t="shared" si="7"/>
        <v>0</v>
      </c>
      <c r="BI138" s="166">
        <f t="shared" si="8"/>
        <v>0</v>
      </c>
      <c r="BJ138" s="18" t="s">
        <v>94</v>
      </c>
      <c r="BK138" s="166">
        <f t="shared" si="9"/>
        <v>841.52</v>
      </c>
      <c r="BL138" s="18" t="s">
        <v>147</v>
      </c>
      <c r="BM138" s="165" t="s">
        <v>255</v>
      </c>
    </row>
    <row r="139" spans="1:65" s="2" customFormat="1" ht="24.2" customHeight="1">
      <c r="A139" s="30"/>
      <c r="B139" s="153"/>
      <c r="C139" s="154" t="s">
        <v>71</v>
      </c>
      <c r="D139" s="154" t="s">
        <v>149</v>
      </c>
      <c r="E139" s="155" t="s">
        <v>1693</v>
      </c>
      <c r="F139" s="156" t="s">
        <v>1694</v>
      </c>
      <c r="G139" s="157" t="s">
        <v>632</v>
      </c>
      <c r="H139" s="158">
        <v>8</v>
      </c>
      <c r="I139" s="159">
        <v>95.7</v>
      </c>
      <c r="J139" s="159">
        <f t="shared" si="0"/>
        <v>765.6</v>
      </c>
      <c r="K139" s="160"/>
      <c r="L139" s="31"/>
      <c r="M139" s="161" t="s">
        <v>1</v>
      </c>
      <c r="N139" s="162" t="s">
        <v>37</v>
      </c>
      <c r="O139" s="163">
        <v>0</v>
      </c>
      <c r="P139" s="163">
        <f t="shared" si="1"/>
        <v>0</v>
      </c>
      <c r="Q139" s="163">
        <v>0</v>
      </c>
      <c r="R139" s="163">
        <f t="shared" si="2"/>
        <v>0</v>
      </c>
      <c r="S139" s="163">
        <v>0</v>
      </c>
      <c r="T139" s="164">
        <f t="shared" si="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65" t="s">
        <v>147</v>
      </c>
      <c r="AT139" s="165" t="s">
        <v>149</v>
      </c>
      <c r="AU139" s="165" t="s">
        <v>94</v>
      </c>
      <c r="AY139" s="18" t="s">
        <v>146</v>
      </c>
      <c r="BE139" s="166">
        <f t="shared" si="4"/>
        <v>0</v>
      </c>
      <c r="BF139" s="166">
        <f t="shared" si="5"/>
        <v>765.6</v>
      </c>
      <c r="BG139" s="166">
        <f t="shared" si="6"/>
        <v>0</v>
      </c>
      <c r="BH139" s="166">
        <f t="shared" si="7"/>
        <v>0</v>
      </c>
      <c r="BI139" s="166">
        <f t="shared" si="8"/>
        <v>0</v>
      </c>
      <c r="BJ139" s="18" t="s">
        <v>94</v>
      </c>
      <c r="BK139" s="166">
        <f t="shared" si="9"/>
        <v>765.6</v>
      </c>
      <c r="BL139" s="18" t="s">
        <v>147</v>
      </c>
      <c r="BM139" s="165" t="s">
        <v>259</v>
      </c>
    </row>
    <row r="140" spans="1:65" s="2" customFormat="1" ht="49.15" customHeight="1">
      <c r="A140" s="30"/>
      <c r="B140" s="153"/>
      <c r="C140" s="154" t="s">
        <v>527</v>
      </c>
      <c r="D140" s="154" t="s">
        <v>149</v>
      </c>
      <c r="E140" s="155" t="s">
        <v>1695</v>
      </c>
      <c r="F140" s="156" t="s">
        <v>1696</v>
      </c>
      <c r="G140" s="157" t="s">
        <v>1697</v>
      </c>
      <c r="H140" s="158">
        <v>1</v>
      </c>
      <c r="I140" s="159">
        <v>109.12</v>
      </c>
      <c r="J140" s="159">
        <f t="shared" si="0"/>
        <v>109.12</v>
      </c>
      <c r="K140" s="160"/>
      <c r="L140" s="31"/>
      <c r="M140" s="161" t="s">
        <v>1</v>
      </c>
      <c r="N140" s="162" t="s">
        <v>37</v>
      </c>
      <c r="O140" s="163">
        <v>0</v>
      </c>
      <c r="P140" s="163">
        <f t="shared" si="1"/>
        <v>0</v>
      </c>
      <c r="Q140" s="163">
        <v>0</v>
      </c>
      <c r="R140" s="163">
        <f t="shared" si="2"/>
        <v>0</v>
      </c>
      <c r="S140" s="163">
        <v>0</v>
      </c>
      <c r="T140" s="164">
        <f t="shared" si="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65" t="s">
        <v>147</v>
      </c>
      <c r="AT140" s="165" t="s">
        <v>149</v>
      </c>
      <c r="AU140" s="165" t="s">
        <v>94</v>
      </c>
      <c r="AY140" s="18" t="s">
        <v>146</v>
      </c>
      <c r="BE140" s="166">
        <f t="shared" si="4"/>
        <v>0</v>
      </c>
      <c r="BF140" s="166">
        <f t="shared" si="5"/>
        <v>109.12</v>
      </c>
      <c r="BG140" s="166">
        <f t="shared" si="6"/>
        <v>0</v>
      </c>
      <c r="BH140" s="166">
        <f t="shared" si="7"/>
        <v>0</v>
      </c>
      <c r="BI140" s="166">
        <f t="shared" si="8"/>
        <v>0</v>
      </c>
      <c r="BJ140" s="18" t="s">
        <v>94</v>
      </c>
      <c r="BK140" s="166">
        <f t="shared" si="9"/>
        <v>109.12</v>
      </c>
      <c r="BL140" s="18" t="s">
        <v>147</v>
      </c>
      <c r="BM140" s="165" t="s">
        <v>262</v>
      </c>
    </row>
    <row r="141" spans="1:65" s="2" customFormat="1" ht="16.5" customHeight="1">
      <c r="A141" s="30"/>
      <c r="B141" s="153"/>
      <c r="C141" s="154" t="s">
        <v>71</v>
      </c>
      <c r="D141" s="154" t="s">
        <v>149</v>
      </c>
      <c r="E141" s="155" t="s">
        <v>1698</v>
      </c>
      <c r="F141" s="156" t="s">
        <v>1699</v>
      </c>
      <c r="G141" s="157" t="s">
        <v>1697</v>
      </c>
      <c r="H141" s="158">
        <v>1</v>
      </c>
      <c r="I141" s="159">
        <v>109.12</v>
      </c>
      <c r="J141" s="159">
        <f t="shared" si="0"/>
        <v>109.12</v>
      </c>
      <c r="K141" s="160"/>
      <c r="L141" s="31"/>
      <c r="M141" s="161" t="s">
        <v>1</v>
      </c>
      <c r="N141" s="162" t="s">
        <v>37</v>
      </c>
      <c r="O141" s="163">
        <v>0</v>
      </c>
      <c r="P141" s="163">
        <f t="shared" si="1"/>
        <v>0</v>
      </c>
      <c r="Q141" s="163">
        <v>0</v>
      </c>
      <c r="R141" s="163">
        <f t="shared" si="2"/>
        <v>0</v>
      </c>
      <c r="S141" s="163">
        <v>0</v>
      </c>
      <c r="T141" s="164">
        <f t="shared" si="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65" t="s">
        <v>147</v>
      </c>
      <c r="AT141" s="165" t="s">
        <v>149</v>
      </c>
      <c r="AU141" s="165" t="s">
        <v>94</v>
      </c>
      <c r="AY141" s="18" t="s">
        <v>146</v>
      </c>
      <c r="BE141" s="166">
        <f t="shared" si="4"/>
        <v>0</v>
      </c>
      <c r="BF141" s="166">
        <f t="shared" si="5"/>
        <v>109.12</v>
      </c>
      <c r="BG141" s="166">
        <f t="shared" si="6"/>
        <v>0</v>
      </c>
      <c r="BH141" s="166">
        <f t="shared" si="7"/>
        <v>0</v>
      </c>
      <c r="BI141" s="166">
        <f t="shared" si="8"/>
        <v>0</v>
      </c>
      <c r="BJ141" s="18" t="s">
        <v>94</v>
      </c>
      <c r="BK141" s="166">
        <f t="shared" si="9"/>
        <v>109.12</v>
      </c>
      <c r="BL141" s="18" t="s">
        <v>147</v>
      </c>
      <c r="BM141" s="165" t="s">
        <v>1700</v>
      </c>
    </row>
    <row r="142" spans="1:65" s="2" customFormat="1" ht="16.5" customHeight="1">
      <c r="A142" s="30"/>
      <c r="B142" s="153"/>
      <c r="C142" s="154" t="s">
        <v>71</v>
      </c>
      <c r="D142" s="154" t="s">
        <v>149</v>
      </c>
      <c r="E142" s="155" t="s">
        <v>1701</v>
      </c>
      <c r="F142" s="156" t="s">
        <v>1702</v>
      </c>
      <c r="G142" s="157" t="s">
        <v>1697</v>
      </c>
      <c r="H142" s="158">
        <v>1</v>
      </c>
      <c r="I142" s="159">
        <v>84.87</v>
      </c>
      <c r="J142" s="159">
        <f t="shared" si="0"/>
        <v>84.87</v>
      </c>
      <c r="K142" s="160"/>
      <c r="L142" s="31"/>
      <c r="M142" s="161" t="s">
        <v>1</v>
      </c>
      <c r="N142" s="162" t="s">
        <v>37</v>
      </c>
      <c r="O142" s="163">
        <v>0</v>
      </c>
      <c r="P142" s="163">
        <f t="shared" si="1"/>
        <v>0</v>
      </c>
      <c r="Q142" s="163">
        <v>0</v>
      </c>
      <c r="R142" s="163">
        <f t="shared" si="2"/>
        <v>0</v>
      </c>
      <c r="S142" s="163">
        <v>0</v>
      </c>
      <c r="T142" s="164">
        <f t="shared" si="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65" t="s">
        <v>147</v>
      </c>
      <c r="AT142" s="165" t="s">
        <v>149</v>
      </c>
      <c r="AU142" s="165" t="s">
        <v>94</v>
      </c>
      <c r="AY142" s="18" t="s">
        <v>146</v>
      </c>
      <c r="BE142" s="166">
        <f t="shared" si="4"/>
        <v>0</v>
      </c>
      <c r="BF142" s="166">
        <f t="shared" si="5"/>
        <v>84.87</v>
      </c>
      <c r="BG142" s="166">
        <f t="shared" si="6"/>
        <v>0</v>
      </c>
      <c r="BH142" s="166">
        <f t="shared" si="7"/>
        <v>0</v>
      </c>
      <c r="BI142" s="166">
        <f t="shared" si="8"/>
        <v>0</v>
      </c>
      <c r="BJ142" s="18" t="s">
        <v>94</v>
      </c>
      <c r="BK142" s="166">
        <f t="shared" si="9"/>
        <v>84.87</v>
      </c>
      <c r="BL142" s="18" t="s">
        <v>147</v>
      </c>
      <c r="BM142" s="165" t="s">
        <v>274</v>
      </c>
    </row>
    <row r="143" spans="1:65" s="2" customFormat="1" ht="16.5" customHeight="1">
      <c r="A143" s="30"/>
      <c r="B143" s="153"/>
      <c r="C143" s="154" t="s">
        <v>71</v>
      </c>
      <c r="D143" s="154" t="s">
        <v>149</v>
      </c>
      <c r="E143" s="155" t="s">
        <v>1703</v>
      </c>
      <c r="F143" s="156" t="s">
        <v>1704</v>
      </c>
      <c r="G143" s="157" t="s">
        <v>1697</v>
      </c>
      <c r="H143" s="158">
        <v>10.5</v>
      </c>
      <c r="I143" s="159">
        <v>72.760000000000005</v>
      </c>
      <c r="J143" s="159">
        <f t="shared" si="0"/>
        <v>763.98</v>
      </c>
      <c r="K143" s="160"/>
      <c r="L143" s="31"/>
      <c r="M143" s="161" t="s">
        <v>1</v>
      </c>
      <c r="N143" s="162" t="s">
        <v>37</v>
      </c>
      <c r="O143" s="163">
        <v>0</v>
      </c>
      <c r="P143" s="163">
        <f t="shared" si="1"/>
        <v>0</v>
      </c>
      <c r="Q143" s="163">
        <v>0</v>
      </c>
      <c r="R143" s="163">
        <f t="shared" si="2"/>
        <v>0</v>
      </c>
      <c r="S143" s="163">
        <v>0</v>
      </c>
      <c r="T143" s="164">
        <f t="shared" si="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65" t="s">
        <v>147</v>
      </c>
      <c r="AT143" s="165" t="s">
        <v>149</v>
      </c>
      <c r="AU143" s="165" t="s">
        <v>94</v>
      </c>
      <c r="AY143" s="18" t="s">
        <v>146</v>
      </c>
      <c r="BE143" s="166">
        <f t="shared" si="4"/>
        <v>0</v>
      </c>
      <c r="BF143" s="166">
        <f t="shared" si="5"/>
        <v>763.98</v>
      </c>
      <c r="BG143" s="166">
        <f t="shared" si="6"/>
        <v>0</v>
      </c>
      <c r="BH143" s="166">
        <f t="shared" si="7"/>
        <v>0</v>
      </c>
      <c r="BI143" s="166">
        <f t="shared" si="8"/>
        <v>0</v>
      </c>
      <c r="BJ143" s="18" t="s">
        <v>94</v>
      </c>
      <c r="BK143" s="166">
        <f t="shared" si="9"/>
        <v>763.98</v>
      </c>
      <c r="BL143" s="18" t="s">
        <v>147</v>
      </c>
      <c r="BM143" s="165" t="s">
        <v>277</v>
      </c>
    </row>
    <row r="144" spans="1:65" s="2" customFormat="1" ht="16.5" customHeight="1">
      <c r="A144" s="30"/>
      <c r="B144" s="153"/>
      <c r="C144" s="154" t="s">
        <v>71</v>
      </c>
      <c r="D144" s="154" t="s">
        <v>149</v>
      </c>
      <c r="E144" s="155" t="s">
        <v>1705</v>
      </c>
      <c r="F144" s="156" t="s">
        <v>1706</v>
      </c>
      <c r="G144" s="157" t="s">
        <v>1697</v>
      </c>
      <c r="H144" s="158">
        <v>22</v>
      </c>
      <c r="I144" s="159">
        <v>48.49</v>
      </c>
      <c r="J144" s="159">
        <f t="shared" si="0"/>
        <v>1066.78</v>
      </c>
      <c r="K144" s="160"/>
      <c r="L144" s="31"/>
      <c r="M144" s="161" t="s">
        <v>1</v>
      </c>
      <c r="N144" s="162" t="s">
        <v>37</v>
      </c>
      <c r="O144" s="163">
        <v>0</v>
      </c>
      <c r="P144" s="163">
        <f t="shared" si="1"/>
        <v>0</v>
      </c>
      <c r="Q144" s="163">
        <v>0</v>
      </c>
      <c r="R144" s="163">
        <f t="shared" si="2"/>
        <v>0</v>
      </c>
      <c r="S144" s="163">
        <v>0</v>
      </c>
      <c r="T144" s="164">
        <f t="shared" si="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65" t="s">
        <v>147</v>
      </c>
      <c r="AT144" s="165" t="s">
        <v>149</v>
      </c>
      <c r="AU144" s="165" t="s">
        <v>94</v>
      </c>
      <c r="AY144" s="18" t="s">
        <v>146</v>
      </c>
      <c r="BE144" s="166">
        <f t="shared" si="4"/>
        <v>0</v>
      </c>
      <c r="BF144" s="166">
        <f t="shared" si="5"/>
        <v>1066.78</v>
      </c>
      <c r="BG144" s="166">
        <f t="shared" si="6"/>
        <v>0</v>
      </c>
      <c r="BH144" s="166">
        <f t="shared" si="7"/>
        <v>0</v>
      </c>
      <c r="BI144" s="166">
        <f t="shared" si="8"/>
        <v>0</v>
      </c>
      <c r="BJ144" s="18" t="s">
        <v>94</v>
      </c>
      <c r="BK144" s="166">
        <f t="shared" si="9"/>
        <v>1066.78</v>
      </c>
      <c r="BL144" s="18" t="s">
        <v>147</v>
      </c>
      <c r="BM144" s="165" t="s">
        <v>283</v>
      </c>
    </row>
    <row r="145" spans="1:65" s="2" customFormat="1" ht="16.5" customHeight="1">
      <c r="A145" s="30"/>
      <c r="B145" s="153"/>
      <c r="C145" s="154" t="s">
        <v>71</v>
      </c>
      <c r="D145" s="154" t="s">
        <v>149</v>
      </c>
      <c r="E145" s="155" t="s">
        <v>1707</v>
      </c>
      <c r="F145" s="156" t="s">
        <v>1708</v>
      </c>
      <c r="G145" s="157" t="s">
        <v>1697</v>
      </c>
      <c r="H145" s="158">
        <v>1.2</v>
      </c>
      <c r="I145" s="159">
        <v>36.369999999999997</v>
      </c>
      <c r="J145" s="159">
        <f t="shared" si="0"/>
        <v>43.64</v>
      </c>
      <c r="K145" s="160"/>
      <c r="L145" s="31"/>
      <c r="M145" s="161" t="s">
        <v>1</v>
      </c>
      <c r="N145" s="162" t="s">
        <v>37</v>
      </c>
      <c r="O145" s="163">
        <v>0</v>
      </c>
      <c r="P145" s="163">
        <f t="shared" si="1"/>
        <v>0</v>
      </c>
      <c r="Q145" s="163">
        <v>0</v>
      </c>
      <c r="R145" s="163">
        <f t="shared" si="2"/>
        <v>0</v>
      </c>
      <c r="S145" s="163">
        <v>0</v>
      </c>
      <c r="T145" s="164">
        <f t="shared" si="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65" t="s">
        <v>147</v>
      </c>
      <c r="AT145" s="165" t="s">
        <v>149</v>
      </c>
      <c r="AU145" s="165" t="s">
        <v>94</v>
      </c>
      <c r="AY145" s="18" t="s">
        <v>146</v>
      </c>
      <c r="BE145" s="166">
        <f t="shared" si="4"/>
        <v>0</v>
      </c>
      <c r="BF145" s="166">
        <f t="shared" si="5"/>
        <v>43.64</v>
      </c>
      <c r="BG145" s="166">
        <f t="shared" si="6"/>
        <v>0</v>
      </c>
      <c r="BH145" s="166">
        <f t="shared" si="7"/>
        <v>0</v>
      </c>
      <c r="BI145" s="166">
        <f t="shared" si="8"/>
        <v>0</v>
      </c>
      <c r="BJ145" s="18" t="s">
        <v>94</v>
      </c>
      <c r="BK145" s="166">
        <f t="shared" si="9"/>
        <v>43.64</v>
      </c>
      <c r="BL145" s="18" t="s">
        <v>147</v>
      </c>
      <c r="BM145" s="165" t="s">
        <v>286</v>
      </c>
    </row>
    <row r="146" spans="1:65" s="2" customFormat="1" ht="76.349999999999994" customHeight="1">
      <c r="A146" s="30"/>
      <c r="B146" s="153"/>
      <c r="C146" s="154" t="s">
        <v>1709</v>
      </c>
      <c r="D146" s="154" t="s">
        <v>149</v>
      </c>
      <c r="E146" s="155" t="s">
        <v>1710</v>
      </c>
      <c r="F146" s="156" t="s">
        <v>1711</v>
      </c>
      <c r="G146" s="157" t="s">
        <v>1</v>
      </c>
      <c r="H146" s="158">
        <v>0</v>
      </c>
      <c r="I146" s="159">
        <v>0</v>
      </c>
      <c r="J146" s="159">
        <f t="shared" si="0"/>
        <v>0</v>
      </c>
      <c r="K146" s="160"/>
      <c r="L146" s="31"/>
      <c r="M146" s="161" t="s">
        <v>1</v>
      </c>
      <c r="N146" s="162" t="s">
        <v>37</v>
      </c>
      <c r="O146" s="163">
        <v>0</v>
      </c>
      <c r="P146" s="163">
        <f t="shared" si="1"/>
        <v>0</v>
      </c>
      <c r="Q146" s="163">
        <v>0</v>
      </c>
      <c r="R146" s="163">
        <f t="shared" si="2"/>
        <v>0</v>
      </c>
      <c r="S146" s="163">
        <v>0</v>
      </c>
      <c r="T146" s="164">
        <f t="shared" si="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65" t="s">
        <v>147</v>
      </c>
      <c r="AT146" s="165" t="s">
        <v>149</v>
      </c>
      <c r="AU146" s="165" t="s">
        <v>94</v>
      </c>
      <c r="AY146" s="18" t="s">
        <v>146</v>
      </c>
      <c r="BE146" s="166">
        <f t="shared" si="4"/>
        <v>0</v>
      </c>
      <c r="BF146" s="166">
        <f t="shared" si="5"/>
        <v>0</v>
      </c>
      <c r="BG146" s="166">
        <f t="shared" si="6"/>
        <v>0</v>
      </c>
      <c r="BH146" s="166">
        <f t="shared" si="7"/>
        <v>0</v>
      </c>
      <c r="BI146" s="166">
        <f t="shared" si="8"/>
        <v>0</v>
      </c>
      <c r="BJ146" s="18" t="s">
        <v>94</v>
      </c>
      <c r="BK146" s="166">
        <f t="shared" si="9"/>
        <v>0</v>
      </c>
      <c r="BL146" s="18" t="s">
        <v>147</v>
      </c>
      <c r="BM146" s="165" t="s">
        <v>290</v>
      </c>
    </row>
    <row r="147" spans="1:65" s="2" customFormat="1" ht="16.5" customHeight="1">
      <c r="A147" s="30"/>
      <c r="B147" s="153"/>
      <c r="C147" s="154" t="s">
        <v>71</v>
      </c>
      <c r="D147" s="154" t="s">
        <v>149</v>
      </c>
      <c r="E147" s="155" t="s">
        <v>1712</v>
      </c>
      <c r="F147" s="156" t="s">
        <v>1699</v>
      </c>
      <c r="G147" s="157" t="s">
        <v>1697</v>
      </c>
      <c r="H147" s="158">
        <v>1</v>
      </c>
      <c r="I147" s="159">
        <v>119.16</v>
      </c>
      <c r="J147" s="159">
        <f t="shared" si="0"/>
        <v>119.16</v>
      </c>
      <c r="K147" s="160"/>
      <c r="L147" s="31"/>
      <c r="M147" s="161" t="s">
        <v>1</v>
      </c>
      <c r="N147" s="162" t="s">
        <v>37</v>
      </c>
      <c r="O147" s="163">
        <v>0</v>
      </c>
      <c r="P147" s="163">
        <f t="shared" si="1"/>
        <v>0</v>
      </c>
      <c r="Q147" s="163">
        <v>0</v>
      </c>
      <c r="R147" s="163">
        <f t="shared" si="2"/>
        <v>0</v>
      </c>
      <c r="S147" s="163">
        <v>0</v>
      </c>
      <c r="T147" s="164">
        <f t="shared" si="3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65" t="s">
        <v>147</v>
      </c>
      <c r="AT147" s="165" t="s">
        <v>149</v>
      </c>
      <c r="AU147" s="165" t="s">
        <v>94</v>
      </c>
      <c r="AY147" s="18" t="s">
        <v>146</v>
      </c>
      <c r="BE147" s="166">
        <f t="shared" si="4"/>
        <v>0</v>
      </c>
      <c r="BF147" s="166">
        <f t="shared" si="5"/>
        <v>119.16</v>
      </c>
      <c r="BG147" s="166">
        <f t="shared" si="6"/>
        <v>0</v>
      </c>
      <c r="BH147" s="166">
        <f t="shared" si="7"/>
        <v>0</v>
      </c>
      <c r="BI147" s="166">
        <f t="shared" si="8"/>
        <v>0</v>
      </c>
      <c r="BJ147" s="18" t="s">
        <v>94</v>
      </c>
      <c r="BK147" s="166">
        <f t="shared" si="9"/>
        <v>119.16</v>
      </c>
      <c r="BL147" s="18" t="s">
        <v>147</v>
      </c>
      <c r="BM147" s="165" t="s">
        <v>1713</v>
      </c>
    </row>
    <row r="148" spans="1:65" s="2" customFormat="1" ht="16.5" customHeight="1">
      <c r="A148" s="30"/>
      <c r="B148" s="153"/>
      <c r="C148" s="154" t="s">
        <v>71</v>
      </c>
      <c r="D148" s="154" t="s">
        <v>149</v>
      </c>
      <c r="E148" s="155" t="s">
        <v>1714</v>
      </c>
      <c r="F148" s="156" t="s">
        <v>1702</v>
      </c>
      <c r="G148" s="157" t="s">
        <v>1697</v>
      </c>
      <c r="H148" s="158">
        <v>1</v>
      </c>
      <c r="I148" s="159">
        <v>92.68</v>
      </c>
      <c r="J148" s="159">
        <f t="shared" si="0"/>
        <v>92.68</v>
      </c>
      <c r="K148" s="160"/>
      <c r="L148" s="31"/>
      <c r="M148" s="161" t="s">
        <v>1</v>
      </c>
      <c r="N148" s="162" t="s">
        <v>37</v>
      </c>
      <c r="O148" s="163">
        <v>0</v>
      </c>
      <c r="P148" s="163">
        <f t="shared" si="1"/>
        <v>0</v>
      </c>
      <c r="Q148" s="163">
        <v>0</v>
      </c>
      <c r="R148" s="163">
        <f t="shared" si="2"/>
        <v>0</v>
      </c>
      <c r="S148" s="163">
        <v>0</v>
      </c>
      <c r="T148" s="164">
        <f t="shared" si="3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65" t="s">
        <v>147</v>
      </c>
      <c r="AT148" s="165" t="s">
        <v>149</v>
      </c>
      <c r="AU148" s="165" t="s">
        <v>94</v>
      </c>
      <c r="AY148" s="18" t="s">
        <v>146</v>
      </c>
      <c r="BE148" s="166">
        <f t="shared" si="4"/>
        <v>0</v>
      </c>
      <c r="BF148" s="166">
        <f t="shared" si="5"/>
        <v>92.68</v>
      </c>
      <c r="BG148" s="166">
        <f t="shared" si="6"/>
        <v>0</v>
      </c>
      <c r="BH148" s="166">
        <f t="shared" si="7"/>
        <v>0</v>
      </c>
      <c r="BI148" s="166">
        <f t="shared" si="8"/>
        <v>0</v>
      </c>
      <c r="BJ148" s="18" t="s">
        <v>94</v>
      </c>
      <c r="BK148" s="166">
        <f t="shared" si="9"/>
        <v>92.68</v>
      </c>
      <c r="BL148" s="18" t="s">
        <v>147</v>
      </c>
      <c r="BM148" s="165" t="s">
        <v>293</v>
      </c>
    </row>
    <row r="149" spans="1:65" s="2" customFormat="1" ht="16.5" customHeight="1">
      <c r="A149" s="30"/>
      <c r="B149" s="153"/>
      <c r="C149" s="154" t="s">
        <v>71</v>
      </c>
      <c r="D149" s="154" t="s">
        <v>149</v>
      </c>
      <c r="E149" s="155" t="s">
        <v>1715</v>
      </c>
      <c r="F149" s="156" t="s">
        <v>1704</v>
      </c>
      <c r="G149" s="157" t="s">
        <v>1697</v>
      </c>
      <c r="H149" s="158">
        <v>8.9</v>
      </c>
      <c r="I149" s="159">
        <v>86.04</v>
      </c>
      <c r="J149" s="159">
        <f t="shared" si="0"/>
        <v>765.76</v>
      </c>
      <c r="K149" s="160"/>
      <c r="L149" s="31"/>
      <c r="M149" s="161" t="s">
        <v>1</v>
      </c>
      <c r="N149" s="162" t="s">
        <v>37</v>
      </c>
      <c r="O149" s="163">
        <v>0</v>
      </c>
      <c r="P149" s="163">
        <f t="shared" si="1"/>
        <v>0</v>
      </c>
      <c r="Q149" s="163">
        <v>0</v>
      </c>
      <c r="R149" s="163">
        <f t="shared" si="2"/>
        <v>0</v>
      </c>
      <c r="S149" s="163">
        <v>0</v>
      </c>
      <c r="T149" s="164">
        <f t="shared" si="3"/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65" t="s">
        <v>147</v>
      </c>
      <c r="AT149" s="165" t="s">
        <v>149</v>
      </c>
      <c r="AU149" s="165" t="s">
        <v>94</v>
      </c>
      <c r="AY149" s="18" t="s">
        <v>146</v>
      </c>
      <c r="BE149" s="166">
        <f t="shared" si="4"/>
        <v>0</v>
      </c>
      <c r="BF149" s="166">
        <f t="shared" si="5"/>
        <v>765.76</v>
      </c>
      <c r="BG149" s="166">
        <f t="shared" si="6"/>
        <v>0</v>
      </c>
      <c r="BH149" s="166">
        <f t="shared" si="7"/>
        <v>0</v>
      </c>
      <c r="BI149" s="166">
        <f t="shared" si="8"/>
        <v>0</v>
      </c>
      <c r="BJ149" s="18" t="s">
        <v>94</v>
      </c>
      <c r="BK149" s="166">
        <f t="shared" si="9"/>
        <v>765.76</v>
      </c>
      <c r="BL149" s="18" t="s">
        <v>147</v>
      </c>
      <c r="BM149" s="165" t="s">
        <v>298</v>
      </c>
    </row>
    <row r="150" spans="1:65" s="2" customFormat="1" ht="16.5" customHeight="1">
      <c r="A150" s="30"/>
      <c r="B150" s="153"/>
      <c r="C150" s="154" t="s">
        <v>71</v>
      </c>
      <c r="D150" s="154" t="s">
        <v>149</v>
      </c>
      <c r="E150" s="155" t="s">
        <v>1716</v>
      </c>
      <c r="F150" s="156" t="s">
        <v>1717</v>
      </c>
      <c r="G150" s="157" t="s">
        <v>1697</v>
      </c>
      <c r="H150" s="158">
        <v>7.2</v>
      </c>
      <c r="I150" s="159">
        <v>66.2</v>
      </c>
      <c r="J150" s="159">
        <f t="shared" si="0"/>
        <v>476.64</v>
      </c>
      <c r="K150" s="160"/>
      <c r="L150" s="31"/>
      <c r="M150" s="161" t="s">
        <v>1</v>
      </c>
      <c r="N150" s="162" t="s">
        <v>37</v>
      </c>
      <c r="O150" s="163">
        <v>0</v>
      </c>
      <c r="P150" s="163">
        <f t="shared" si="1"/>
        <v>0</v>
      </c>
      <c r="Q150" s="163">
        <v>0</v>
      </c>
      <c r="R150" s="163">
        <f t="shared" si="2"/>
        <v>0</v>
      </c>
      <c r="S150" s="163">
        <v>0</v>
      </c>
      <c r="T150" s="164">
        <f t="shared" si="3"/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65" t="s">
        <v>147</v>
      </c>
      <c r="AT150" s="165" t="s">
        <v>149</v>
      </c>
      <c r="AU150" s="165" t="s">
        <v>94</v>
      </c>
      <c r="AY150" s="18" t="s">
        <v>146</v>
      </c>
      <c r="BE150" s="166">
        <f t="shared" si="4"/>
        <v>0</v>
      </c>
      <c r="BF150" s="166">
        <f t="shared" si="5"/>
        <v>476.64</v>
      </c>
      <c r="BG150" s="166">
        <f t="shared" si="6"/>
        <v>0</v>
      </c>
      <c r="BH150" s="166">
        <f t="shared" si="7"/>
        <v>0</v>
      </c>
      <c r="BI150" s="166">
        <f t="shared" si="8"/>
        <v>0</v>
      </c>
      <c r="BJ150" s="18" t="s">
        <v>94</v>
      </c>
      <c r="BK150" s="166">
        <f t="shared" si="9"/>
        <v>476.64</v>
      </c>
      <c r="BL150" s="18" t="s">
        <v>147</v>
      </c>
      <c r="BM150" s="165" t="s">
        <v>301</v>
      </c>
    </row>
    <row r="151" spans="1:65" s="2" customFormat="1" ht="16.5" customHeight="1">
      <c r="A151" s="30"/>
      <c r="B151" s="153"/>
      <c r="C151" s="154" t="s">
        <v>71</v>
      </c>
      <c r="D151" s="154" t="s">
        <v>149</v>
      </c>
      <c r="E151" s="155" t="s">
        <v>1718</v>
      </c>
      <c r="F151" s="156" t="s">
        <v>1706</v>
      </c>
      <c r="G151" s="157" t="s">
        <v>1697</v>
      </c>
      <c r="H151" s="158">
        <v>1</v>
      </c>
      <c r="I151" s="159">
        <v>52.96</v>
      </c>
      <c r="J151" s="159">
        <f t="shared" si="0"/>
        <v>52.96</v>
      </c>
      <c r="K151" s="160"/>
      <c r="L151" s="31"/>
      <c r="M151" s="161" t="s">
        <v>1</v>
      </c>
      <c r="N151" s="162" t="s">
        <v>37</v>
      </c>
      <c r="O151" s="163">
        <v>0</v>
      </c>
      <c r="P151" s="163">
        <f t="shared" si="1"/>
        <v>0</v>
      </c>
      <c r="Q151" s="163">
        <v>0</v>
      </c>
      <c r="R151" s="163">
        <f t="shared" si="2"/>
        <v>0</v>
      </c>
      <c r="S151" s="163">
        <v>0</v>
      </c>
      <c r="T151" s="164">
        <f t="shared" si="3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65" t="s">
        <v>147</v>
      </c>
      <c r="AT151" s="165" t="s">
        <v>149</v>
      </c>
      <c r="AU151" s="165" t="s">
        <v>94</v>
      </c>
      <c r="AY151" s="18" t="s">
        <v>146</v>
      </c>
      <c r="BE151" s="166">
        <f t="shared" si="4"/>
        <v>0</v>
      </c>
      <c r="BF151" s="166">
        <f t="shared" si="5"/>
        <v>52.96</v>
      </c>
      <c r="BG151" s="166">
        <f t="shared" si="6"/>
        <v>0</v>
      </c>
      <c r="BH151" s="166">
        <f t="shared" si="7"/>
        <v>0</v>
      </c>
      <c r="BI151" s="166">
        <f t="shared" si="8"/>
        <v>0</v>
      </c>
      <c r="BJ151" s="18" t="s">
        <v>94</v>
      </c>
      <c r="BK151" s="166">
        <f t="shared" si="9"/>
        <v>52.96</v>
      </c>
      <c r="BL151" s="18" t="s">
        <v>147</v>
      </c>
      <c r="BM151" s="165" t="s">
        <v>306</v>
      </c>
    </row>
    <row r="152" spans="1:65" s="2" customFormat="1" ht="16.5" customHeight="1">
      <c r="A152" s="30"/>
      <c r="B152" s="153"/>
      <c r="C152" s="154" t="s">
        <v>71</v>
      </c>
      <c r="D152" s="154" t="s">
        <v>149</v>
      </c>
      <c r="E152" s="155" t="s">
        <v>1719</v>
      </c>
      <c r="F152" s="156" t="s">
        <v>1708</v>
      </c>
      <c r="G152" s="157" t="s">
        <v>1697</v>
      </c>
      <c r="H152" s="158">
        <v>20</v>
      </c>
      <c r="I152" s="159">
        <v>39.72</v>
      </c>
      <c r="J152" s="159">
        <f t="shared" si="0"/>
        <v>794.4</v>
      </c>
      <c r="K152" s="160"/>
      <c r="L152" s="31"/>
      <c r="M152" s="161" t="s">
        <v>1</v>
      </c>
      <c r="N152" s="162" t="s">
        <v>37</v>
      </c>
      <c r="O152" s="163">
        <v>0</v>
      </c>
      <c r="P152" s="163">
        <f t="shared" si="1"/>
        <v>0</v>
      </c>
      <c r="Q152" s="163">
        <v>0</v>
      </c>
      <c r="R152" s="163">
        <f t="shared" si="2"/>
        <v>0</v>
      </c>
      <c r="S152" s="163">
        <v>0</v>
      </c>
      <c r="T152" s="164">
        <f t="shared" si="3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65" t="s">
        <v>147</v>
      </c>
      <c r="AT152" s="165" t="s">
        <v>149</v>
      </c>
      <c r="AU152" s="165" t="s">
        <v>94</v>
      </c>
      <c r="AY152" s="18" t="s">
        <v>146</v>
      </c>
      <c r="BE152" s="166">
        <f t="shared" si="4"/>
        <v>0</v>
      </c>
      <c r="BF152" s="166">
        <f t="shared" si="5"/>
        <v>794.4</v>
      </c>
      <c r="BG152" s="166">
        <f t="shared" si="6"/>
        <v>0</v>
      </c>
      <c r="BH152" s="166">
        <f t="shared" si="7"/>
        <v>0</v>
      </c>
      <c r="BI152" s="166">
        <f t="shared" si="8"/>
        <v>0</v>
      </c>
      <c r="BJ152" s="18" t="s">
        <v>94</v>
      </c>
      <c r="BK152" s="166">
        <f t="shared" si="9"/>
        <v>794.4</v>
      </c>
      <c r="BL152" s="18" t="s">
        <v>147</v>
      </c>
      <c r="BM152" s="165" t="s">
        <v>310</v>
      </c>
    </row>
    <row r="153" spans="1:65" s="2" customFormat="1" ht="24.2" customHeight="1">
      <c r="A153" s="30"/>
      <c r="B153" s="153"/>
      <c r="C153" s="154" t="s">
        <v>71</v>
      </c>
      <c r="D153" s="154" t="s">
        <v>149</v>
      </c>
      <c r="E153" s="155" t="s">
        <v>1720</v>
      </c>
      <c r="F153" s="156" t="s">
        <v>1721</v>
      </c>
      <c r="G153" s="157" t="s">
        <v>632</v>
      </c>
      <c r="H153" s="158">
        <v>2</v>
      </c>
      <c r="I153" s="159">
        <v>4.8600000000000003</v>
      </c>
      <c r="J153" s="159">
        <f t="shared" si="0"/>
        <v>9.7200000000000006</v>
      </c>
      <c r="K153" s="160"/>
      <c r="L153" s="31"/>
      <c r="M153" s="161" t="s">
        <v>1</v>
      </c>
      <c r="N153" s="162" t="s">
        <v>37</v>
      </c>
      <c r="O153" s="163">
        <v>0</v>
      </c>
      <c r="P153" s="163">
        <f t="shared" si="1"/>
        <v>0</v>
      </c>
      <c r="Q153" s="163">
        <v>0</v>
      </c>
      <c r="R153" s="163">
        <f t="shared" si="2"/>
        <v>0</v>
      </c>
      <c r="S153" s="163">
        <v>0</v>
      </c>
      <c r="T153" s="164">
        <f t="shared" si="3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65" t="s">
        <v>147</v>
      </c>
      <c r="AT153" s="165" t="s">
        <v>149</v>
      </c>
      <c r="AU153" s="165" t="s">
        <v>94</v>
      </c>
      <c r="AY153" s="18" t="s">
        <v>146</v>
      </c>
      <c r="BE153" s="166">
        <f t="shared" si="4"/>
        <v>0</v>
      </c>
      <c r="BF153" s="166">
        <f t="shared" si="5"/>
        <v>9.7200000000000006</v>
      </c>
      <c r="BG153" s="166">
        <f t="shared" si="6"/>
        <v>0</v>
      </c>
      <c r="BH153" s="166">
        <f t="shared" si="7"/>
        <v>0</v>
      </c>
      <c r="BI153" s="166">
        <f t="shared" si="8"/>
        <v>0</v>
      </c>
      <c r="BJ153" s="18" t="s">
        <v>94</v>
      </c>
      <c r="BK153" s="166">
        <f t="shared" si="9"/>
        <v>9.7200000000000006</v>
      </c>
      <c r="BL153" s="18" t="s">
        <v>147</v>
      </c>
      <c r="BM153" s="165" t="s">
        <v>315</v>
      </c>
    </row>
    <row r="154" spans="1:65" s="2" customFormat="1" ht="49.15" customHeight="1">
      <c r="A154" s="30"/>
      <c r="B154" s="153"/>
      <c r="C154" s="154" t="s">
        <v>530</v>
      </c>
      <c r="D154" s="154" t="s">
        <v>149</v>
      </c>
      <c r="E154" s="155" t="s">
        <v>1722</v>
      </c>
      <c r="F154" s="156" t="s">
        <v>1723</v>
      </c>
      <c r="G154" s="157" t="s">
        <v>1</v>
      </c>
      <c r="H154" s="158">
        <v>0</v>
      </c>
      <c r="I154" s="159">
        <v>0</v>
      </c>
      <c r="J154" s="159">
        <f t="shared" si="0"/>
        <v>0</v>
      </c>
      <c r="K154" s="160"/>
      <c r="L154" s="31"/>
      <c r="M154" s="161" t="s">
        <v>1</v>
      </c>
      <c r="N154" s="162" t="s">
        <v>37</v>
      </c>
      <c r="O154" s="163">
        <v>0</v>
      </c>
      <c r="P154" s="163">
        <f t="shared" si="1"/>
        <v>0</v>
      </c>
      <c r="Q154" s="163">
        <v>0</v>
      </c>
      <c r="R154" s="163">
        <f t="shared" si="2"/>
        <v>0</v>
      </c>
      <c r="S154" s="163">
        <v>0</v>
      </c>
      <c r="T154" s="164">
        <f t="shared" si="3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65" t="s">
        <v>147</v>
      </c>
      <c r="AT154" s="165" t="s">
        <v>149</v>
      </c>
      <c r="AU154" s="165" t="s">
        <v>94</v>
      </c>
      <c r="AY154" s="18" t="s">
        <v>146</v>
      </c>
      <c r="BE154" s="166">
        <f t="shared" si="4"/>
        <v>0</v>
      </c>
      <c r="BF154" s="166">
        <f t="shared" si="5"/>
        <v>0</v>
      </c>
      <c r="BG154" s="166">
        <f t="shared" si="6"/>
        <v>0</v>
      </c>
      <c r="BH154" s="166">
        <f t="shared" si="7"/>
        <v>0</v>
      </c>
      <c r="BI154" s="166">
        <f t="shared" si="8"/>
        <v>0</v>
      </c>
      <c r="BJ154" s="18" t="s">
        <v>94</v>
      </c>
      <c r="BK154" s="166">
        <f t="shared" si="9"/>
        <v>0</v>
      </c>
      <c r="BL154" s="18" t="s">
        <v>147</v>
      </c>
      <c r="BM154" s="165" t="s">
        <v>319</v>
      </c>
    </row>
    <row r="155" spans="1:65" s="2" customFormat="1" ht="16.5" customHeight="1">
      <c r="A155" s="30"/>
      <c r="B155" s="153"/>
      <c r="C155" s="154" t="s">
        <v>71</v>
      </c>
      <c r="D155" s="154" t="s">
        <v>149</v>
      </c>
      <c r="E155" s="155" t="s">
        <v>1724</v>
      </c>
      <c r="F155" s="156" t="s">
        <v>1725</v>
      </c>
      <c r="G155" s="157" t="s">
        <v>1697</v>
      </c>
      <c r="H155" s="158">
        <v>2</v>
      </c>
      <c r="I155" s="159">
        <v>39.82</v>
      </c>
      <c r="J155" s="159">
        <f t="shared" si="0"/>
        <v>79.64</v>
      </c>
      <c r="K155" s="160"/>
      <c r="L155" s="31"/>
      <c r="M155" s="161" t="s">
        <v>1</v>
      </c>
      <c r="N155" s="162" t="s">
        <v>37</v>
      </c>
      <c r="O155" s="163">
        <v>0</v>
      </c>
      <c r="P155" s="163">
        <f t="shared" si="1"/>
        <v>0</v>
      </c>
      <c r="Q155" s="163">
        <v>0</v>
      </c>
      <c r="R155" s="163">
        <f t="shared" si="2"/>
        <v>0</v>
      </c>
      <c r="S155" s="163">
        <v>0</v>
      </c>
      <c r="T155" s="164">
        <f t="shared" si="3"/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65" t="s">
        <v>147</v>
      </c>
      <c r="AT155" s="165" t="s">
        <v>149</v>
      </c>
      <c r="AU155" s="165" t="s">
        <v>94</v>
      </c>
      <c r="AY155" s="18" t="s">
        <v>146</v>
      </c>
      <c r="BE155" s="166">
        <f t="shared" si="4"/>
        <v>0</v>
      </c>
      <c r="BF155" s="166">
        <f t="shared" si="5"/>
        <v>79.64</v>
      </c>
      <c r="BG155" s="166">
        <f t="shared" si="6"/>
        <v>0</v>
      </c>
      <c r="BH155" s="166">
        <f t="shared" si="7"/>
        <v>0</v>
      </c>
      <c r="BI155" s="166">
        <f t="shared" si="8"/>
        <v>0</v>
      </c>
      <c r="BJ155" s="18" t="s">
        <v>94</v>
      </c>
      <c r="BK155" s="166">
        <f t="shared" si="9"/>
        <v>79.64</v>
      </c>
      <c r="BL155" s="18" t="s">
        <v>147</v>
      </c>
      <c r="BM155" s="165" t="s">
        <v>1726</v>
      </c>
    </row>
    <row r="156" spans="1:65" s="2" customFormat="1" ht="16.5" customHeight="1">
      <c r="A156" s="30"/>
      <c r="B156" s="153"/>
      <c r="C156" s="154" t="s">
        <v>71</v>
      </c>
      <c r="D156" s="154" t="s">
        <v>149</v>
      </c>
      <c r="E156" s="155" t="s">
        <v>1727</v>
      </c>
      <c r="F156" s="156" t="s">
        <v>1728</v>
      </c>
      <c r="G156" s="157" t="s">
        <v>1697</v>
      </c>
      <c r="H156" s="158">
        <v>3</v>
      </c>
      <c r="I156" s="159">
        <v>34.78</v>
      </c>
      <c r="J156" s="159">
        <f t="shared" si="0"/>
        <v>104.34</v>
      </c>
      <c r="K156" s="160"/>
      <c r="L156" s="31"/>
      <c r="M156" s="161" t="s">
        <v>1</v>
      </c>
      <c r="N156" s="162" t="s">
        <v>37</v>
      </c>
      <c r="O156" s="163">
        <v>0</v>
      </c>
      <c r="P156" s="163">
        <f t="shared" si="1"/>
        <v>0</v>
      </c>
      <c r="Q156" s="163">
        <v>0</v>
      </c>
      <c r="R156" s="163">
        <f t="shared" si="2"/>
        <v>0</v>
      </c>
      <c r="S156" s="163">
        <v>0</v>
      </c>
      <c r="T156" s="164">
        <f t="shared" si="3"/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65" t="s">
        <v>147</v>
      </c>
      <c r="AT156" s="165" t="s">
        <v>149</v>
      </c>
      <c r="AU156" s="165" t="s">
        <v>94</v>
      </c>
      <c r="AY156" s="18" t="s">
        <v>146</v>
      </c>
      <c r="BE156" s="166">
        <f t="shared" si="4"/>
        <v>0</v>
      </c>
      <c r="BF156" s="166">
        <f t="shared" si="5"/>
        <v>104.34</v>
      </c>
      <c r="BG156" s="166">
        <f t="shared" si="6"/>
        <v>0</v>
      </c>
      <c r="BH156" s="166">
        <f t="shared" si="7"/>
        <v>0</v>
      </c>
      <c r="BI156" s="166">
        <f t="shared" si="8"/>
        <v>0</v>
      </c>
      <c r="BJ156" s="18" t="s">
        <v>94</v>
      </c>
      <c r="BK156" s="166">
        <f t="shared" si="9"/>
        <v>104.34</v>
      </c>
      <c r="BL156" s="18" t="s">
        <v>147</v>
      </c>
      <c r="BM156" s="165" t="s">
        <v>326</v>
      </c>
    </row>
    <row r="157" spans="1:65" s="2" customFormat="1" ht="16.5" customHeight="1">
      <c r="A157" s="30"/>
      <c r="B157" s="153"/>
      <c r="C157" s="154" t="s">
        <v>1729</v>
      </c>
      <c r="D157" s="154" t="s">
        <v>149</v>
      </c>
      <c r="E157" s="155" t="s">
        <v>1730</v>
      </c>
      <c r="F157" s="156" t="s">
        <v>1731</v>
      </c>
      <c r="G157" s="157" t="s">
        <v>1697</v>
      </c>
      <c r="H157" s="158">
        <v>15</v>
      </c>
      <c r="I157" s="159">
        <v>2.34</v>
      </c>
      <c r="J157" s="159">
        <f t="shared" si="0"/>
        <v>35.1</v>
      </c>
      <c r="K157" s="160"/>
      <c r="L157" s="31"/>
      <c r="M157" s="161" t="s">
        <v>1</v>
      </c>
      <c r="N157" s="162" t="s">
        <v>37</v>
      </c>
      <c r="O157" s="163">
        <v>0</v>
      </c>
      <c r="P157" s="163">
        <f t="shared" si="1"/>
        <v>0</v>
      </c>
      <c r="Q157" s="163">
        <v>0</v>
      </c>
      <c r="R157" s="163">
        <f t="shared" si="2"/>
        <v>0</v>
      </c>
      <c r="S157" s="163">
        <v>0</v>
      </c>
      <c r="T157" s="164">
        <f t="shared" si="3"/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65" t="s">
        <v>147</v>
      </c>
      <c r="AT157" s="165" t="s">
        <v>149</v>
      </c>
      <c r="AU157" s="165" t="s">
        <v>94</v>
      </c>
      <c r="AY157" s="18" t="s">
        <v>146</v>
      </c>
      <c r="BE157" s="166">
        <f t="shared" si="4"/>
        <v>0</v>
      </c>
      <c r="BF157" s="166">
        <f t="shared" si="5"/>
        <v>35.1</v>
      </c>
      <c r="BG157" s="166">
        <f t="shared" si="6"/>
        <v>0</v>
      </c>
      <c r="BH157" s="166">
        <f t="shared" si="7"/>
        <v>0</v>
      </c>
      <c r="BI157" s="166">
        <f t="shared" si="8"/>
        <v>0</v>
      </c>
      <c r="BJ157" s="18" t="s">
        <v>94</v>
      </c>
      <c r="BK157" s="166">
        <f t="shared" si="9"/>
        <v>35.1</v>
      </c>
      <c r="BL157" s="18" t="s">
        <v>147</v>
      </c>
      <c r="BM157" s="165" t="s">
        <v>333</v>
      </c>
    </row>
    <row r="158" spans="1:65" s="2" customFormat="1" ht="24.2" customHeight="1">
      <c r="A158" s="30"/>
      <c r="B158" s="153"/>
      <c r="C158" s="154" t="s">
        <v>534</v>
      </c>
      <c r="D158" s="154" t="s">
        <v>149</v>
      </c>
      <c r="E158" s="155" t="s">
        <v>1732</v>
      </c>
      <c r="F158" s="156" t="s">
        <v>1733</v>
      </c>
      <c r="G158" s="157" t="s">
        <v>159</v>
      </c>
      <c r="H158" s="158">
        <v>102</v>
      </c>
      <c r="I158" s="159">
        <v>62.36</v>
      </c>
      <c r="J158" s="159">
        <f t="shared" si="0"/>
        <v>6360.72</v>
      </c>
      <c r="K158" s="160"/>
      <c r="L158" s="31"/>
      <c r="M158" s="161" t="s">
        <v>1</v>
      </c>
      <c r="N158" s="162" t="s">
        <v>37</v>
      </c>
      <c r="O158" s="163">
        <v>0</v>
      </c>
      <c r="P158" s="163">
        <f t="shared" si="1"/>
        <v>0</v>
      </c>
      <c r="Q158" s="163">
        <v>0</v>
      </c>
      <c r="R158" s="163">
        <f t="shared" si="2"/>
        <v>0</v>
      </c>
      <c r="S158" s="163">
        <v>0</v>
      </c>
      <c r="T158" s="164">
        <f t="shared" si="3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65" t="s">
        <v>147</v>
      </c>
      <c r="AT158" s="165" t="s">
        <v>149</v>
      </c>
      <c r="AU158" s="165" t="s">
        <v>94</v>
      </c>
      <c r="AY158" s="18" t="s">
        <v>146</v>
      </c>
      <c r="BE158" s="166">
        <f t="shared" si="4"/>
        <v>0</v>
      </c>
      <c r="BF158" s="166">
        <f t="shared" si="5"/>
        <v>6360.72</v>
      </c>
      <c r="BG158" s="166">
        <f t="shared" si="6"/>
        <v>0</v>
      </c>
      <c r="BH158" s="166">
        <f t="shared" si="7"/>
        <v>0</v>
      </c>
      <c r="BI158" s="166">
        <f t="shared" si="8"/>
        <v>0</v>
      </c>
      <c r="BJ158" s="18" t="s">
        <v>94</v>
      </c>
      <c r="BK158" s="166">
        <f t="shared" si="9"/>
        <v>6360.72</v>
      </c>
      <c r="BL158" s="18" t="s">
        <v>147</v>
      </c>
      <c r="BM158" s="165" t="s">
        <v>338</v>
      </c>
    </row>
    <row r="159" spans="1:65" s="2" customFormat="1" ht="44.25" customHeight="1">
      <c r="A159" s="30"/>
      <c r="B159" s="153"/>
      <c r="C159" s="154" t="s">
        <v>71</v>
      </c>
      <c r="D159" s="154" t="s">
        <v>149</v>
      </c>
      <c r="E159" s="155" t="s">
        <v>1734</v>
      </c>
      <c r="F159" s="156" t="s">
        <v>1735</v>
      </c>
      <c r="G159" s="157" t="s">
        <v>1736</v>
      </c>
      <c r="H159" s="158">
        <v>75</v>
      </c>
      <c r="I159" s="159">
        <v>21.87</v>
      </c>
      <c r="J159" s="159">
        <f t="shared" si="0"/>
        <v>1640.25</v>
      </c>
      <c r="K159" s="160"/>
      <c r="L159" s="31"/>
      <c r="M159" s="161" t="s">
        <v>1</v>
      </c>
      <c r="N159" s="162" t="s">
        <v>37</v>
      </c>
      <c r="O159" s="163">
        <v>0</v>
      </c>
      <c r="P159" s="163">
        <f t="shared" si="1"/>
        <v>0</v>
      </c>
      <c r="Q159" s="163">
        <v>0</v>
      </c>
      <c r="R159" s="163">
        <f t="shared" si="2"/>
        <v>0</v>
      </c>
      <c r="S159" s="163">
        <v>0</v>
      </c>
      <c r="T159" s="164">
        <f t="shared" si="3"/>
        <v>0</v>
      </c>
      <c r="U159" s="30"/>
      <c r="V159" s="30"/>
      <c r="W159" s="30"/>
      <c r="X159" s="30"/>
      <c r="Y159" s="30"/>
      <c r="Z159" s="30"/>
      <c r="AA159" s="30"/>
      <c r="AB159" s="30"/>
      <c r="AC159" s="30"/>
      <c r="AD159" s="30"/>
      <c r="AE159" s="30"/>
      <c r="AR159" s="165" t="s">
        <v>147</v>
      </c>
      <c r="AT159" s="165" t="s">
        <v>149</v>
      </c>
      <c r="AU159" s="165" t="s">
        <v>94</v>
      </c>
      <c r="AY159" s="18" t="s">
        <v>146</v>
      </c>
      <c r="BE159" s="166">
        <f t="shared" si="4"/>
        <v>0</v>
      </c>
      <c r="BF159" s="166">
        <f t="shared" si="5"/>
        <v>1640.25</v>
      </c>
      <c r="BG159" s="166">
        <f t="shared" si="6"/>
        <v>0</v>
      </c>
      <c r="BH159" s="166">
        <f t="shared" si="7"/>
        <v>0</v>
      </c>
      <c r="BI159" s="166">
        <f t="shared" si="8"/>
        <v>0</v>
      </c>
      <c r="BJ159" s="18" t="s">
        <v>94</v>
      </c>
      <c r="BK159" s="166">
        <f t="shared" si="9"/>
        <v>1640.25</v>
      </c>
      <c r="BL159" s="18" t="s">
        <v>147</v>
      </c>
      <c r="BM159" s="165" t="s">
        <v>348</v>
      </c>
    </row>
    <row r="160" spans="1:65" s="2" customFormat="1" ht="16.5" customHeight="1">
      <c r="A160" s="30"/>
      <c r="B160" s="153"/>
      <c r="C160" s="154" t="s">
        <v>71</v>
      </c>
      <c r="D160" s="154" t="s">
        <v>149</v>
      </c>
      <c r="E160" s="155" t="s">
        <v>1737</v>
      </c>
      <c r="F160" s="156" t="s">
        <v>1738</v>
      </c>
      <c r="G160" s="157" t="s">
        <v>632</v>
      </c>
      <c r="H160" s="158">
        <v>1</v>
      </c>
      <c r="I160" s="159">
        <v>998.89</v>
      </c>
      <c r="J160" s="159">
        <f t="shared" si="0"/>
        <v>998.89</v>
      </c>
      <c r="K160" s="160"/>
      <c r="L160" s="31"/>
      <c r="M160" s="161" t="s">
        <v>1</v>
      </c>
      <c r="N160" s="162" t="s">
        <v>37</v>
      </c>
      <c r="O160" s="163">
        <v>0</v>
      </c>
      <c r="P160" s="163">
        <f t="shared" si="1"/>
        <v>0</v>
      </c>
      <c r="Q160" s="163">
        <v>0</v>
      </c>
      <c r="R160" s="163">
        <f t="shared" si="2"/>
        <v>0</v>
      </c>
      <c r="S160" s="163">
        <v>0</v>
      </c>
      <c r="T160" s="164">
        <f t="shared" si="3"/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65" t="s">
        <v>147</v>
      </c>
      <c r="AT160" s="165" t="s">
        <v>149</v>
      </c>
      <c r="AU160" s="165" t="s">
        <v>94</v>
      </c>
      <c r="AY160" s="18" t="s">
        <v>146</v>
      </c>
      <c r="BE160" s="166">
        <f t="shared" si="4"/>
        <v>0</v>
      </c>
      <c r="BF160" s="166">
        <f t="shared" si="5"/>
        <v>998.89</v>
      </c>
      <c r="BG160" s="166">
        <f t="shared" si="6"/>
        <v>0</v>
      </c>
      <c r="BH160" s="166">
        <f t="shared" si="7"/>
        <v>0</v>
      </c>
      <c r="BI160" s="166">
        <f t="shared" si="8"/>
        <v>0</v>
      </c>
      <c r="BJ160" s="18" t="s">
        <v>94</v>
      </c>
      <c r="BK160" s="166">
        <f t="shared" si="9"/>
        <v>998.89</v>
      </c>
      <c r="BL160" s="18" t="s">
        <v>147</v>
      </c>
      <c r="BM160" s="165" t="s">
        <v>355</v>
      </c>
    </row>
    <row r="161" spans="1:65" s="2" customFormat="1" ht="16.5" customHeight="1">
      <c r="A161" s="30"/>
      <c r="B161" s="153"/>
      <c r="C161" s="154" t="s">
        <v>71</v>
      </c>
      <c r="D161" s="154" t="s">
        <v>149</v>
      </c>
      <c r="E161" s="155" t="s">
        <v>1739</v>
      </c>
      <c r="F161" s="156" t="s">
        <v>1740</v>
      </c>
      <c r="G161" s="157" t="s">
        <v>632</v>
      </c>
      <c r="H161" s="158">
        <v>1</v>
      </c>
      <c r="I161" s="159">
        <v>881.37</v>
      </c>
      <c r="J161" s="159">
        <f t="shared" si="0"/>
        <v>881.37</v>
      </c>
      <c r="K161" s="160"/>
      <c r="L161" s="31"/>
      <c r="M161" s="161" t="s">
        <v>1</v>
      </c>
      <c r="N161" s="162" t="s">
        <v>37</v>
      </c>
      <c r="O161" s="163">
        <v>0</v>
      </c>
      <c r="P161" s="163">
        <f t="shared" si="1"/>
        <v>0</v>
      </c>
      <c r="Q161" s="163">
        <v>0</v>
      </c>
      <c r="R161" s="163">
        <f t="shared" si="2"/>
        <v>0</v>
      </c>
      <c r="S161" s="163">
        <v>0</v>
      </c>
      <c r="T161" s="164">
        <f t="shared" si="3"/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65" t="s">
        <v>147</v>
      </c>
      <c r="AT161" s="165" t="s">
        <v>149</v>
      </c>
      <c r="AU161" s="165" t="s">
        <v>94</v>
      </c>
      <c r="AY161" s="18" t="s">
        <v>146</v>
      </c>
      <c r="BE161" s="166">
        <f t="shared" si="4"/>
        <v>0</v>
      </c>
      <c r="BF161" s="166">
        <f t="shared" si="5"/>
        <v>881.37</v>
      </c>
      <c r="BG161" s="166">
        <f t="shared" si="6"/>
        <v>0</v>
      </c>
      <c r="BH161" s="166">
        <f t="shared" si="7"/>
        <v>0</v>
      </c>
      <c r="BI161" s="166">
        <f t="shared" si="8"/>
        <v>0</v>
      </c>
      <c r="BJ161" s="18" t="s">
        <v>94</v>
      </c>
      <c r="BK161" s="166">
        <f t="shared" si="9"/>
        <v>881.37</v>
      </c>
      <c r="BL161" s="18" t="s">
        <v>147</v>
      </c>
      <c r="BM161" s="165" t="s">
        <v>358</v>
      </c>
    </row>
    <row r="162" spans="1:65" s="2" customFormat="1" ht="16.5" customHeight="1">
      <c r="A162" s="30"/>
      <c r="B162" s="153"/>
      <c r="C162" s="154" t="s">
        <v>71</v>
      </c>
      <c r="D162" s="154" t="s">
        <v>149</v>
      </c>
      <c r="E162" s="155" t="s">
        <v>1741</v>
      </c>
      <c r="F162" s="156" t="s">
        <v>1742</v>
      </c>
      <c r="G162" s="157" t="s">
        <v>632</v>
      </c>
      <c r="H162" s="158">
        <v>1</v>
      </c>
      <c r="I162" s="159">
        <v>293.79000000000002</v>
      </c>
      <c r="J162" s="159">
        <f t="shared" si="0"/>
        <v>293.79000000000002</v>
      </c>
      <c r="K162" s="160"/>
      <c r="L162" s="31"/>
      <c r="M162" s="161" t="s">
        <v>1</v>
      </c>
      <c r="N162" s="162" t="s">
        <v>37</v>
      </c>
      <c r="O162" s="163">
        <v>0</v>
      </c>
      <c r="P162" s="163">
        <f t="shared" si="1"/>
        <v>0</v>
      </c>
      <c r="Q162" s="163">
        <v>0</v>
      </c>
      <c r="R162" s="163">
        <f t="shared" si="2"/>
        <v>0</v>
      </c>
      <c r="S162" s="163">
        <v>0</v>
      </c>
      <c r="T162" s="164">
        <f t="shared" si="3"/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65" t="s">
        <v>147</v>
      </c>
      <c r="AT162" s="165" t="s">
        <v>149</v>
      </c>
      <c r="AU162" s="165" t="s">
        <v>94</v>
      </c>
      <c r="AY162" s="18" t="s">
        <v>146</v>
      </c>
      <c r="BE162" s="166">
        <f t="shared" si="4"/>
        <v>0</v>
      </c>
      <c r="BF162" s="166">
        <f t="shared" si="5"/>
        <v>293.79000000000002</v>
      </c>
      <c r="BG162" s="166">
        <f t="shared" si="6"/>
        <v>0</v>
      </c>
      <c r="BH162" s="166">
        <f t="shared" si="7"/>
        <v>0</v>
      </c>
      <c r="BI162" s="166">
        <f t="shared" si="8"/>
        <v>0</v>
      </c>
      <c r="BJ162" s="18" t="s">
        <v>94</v>
      </c>
      <c r="BK162" s="166">
        <f t="shared" si="9"/>
        <v>293.79000000000002</v>
      </c>
      <c r="BL162" s="18" t="s">
        <v>147</v>
      </c>
      <c r="BM162" s="165" t="s">
        <v>362</v>
      </c>
    </row>
    <row r="163" spans="1:65" s="12" customFormat="1" ht="25.9" customHeight="1">
      <c r="B163" s="141"/>
      <c r="D163" s="142" t="s">
        <v>70</v>
      </c>
      <c r="E163" s="143" t="s">
        <v>1387</v>
      </c>
      <c r="F163" s="143" t="s">
        <v>1743</v>
      </c>
      <c r="J163" s="144">
        <f>BK163</f>
        <v>56923.05</v>
      </c>
      <c r="L163" s="141"/>
      <c r="M163" s="145"/>
      <c r="N163" s="146"/>
      <c r="O163" s="146"/>
      <c r="P163" s="147">
        <f>P164</f>
        <v>0</v>
      </c>
      <c r="Q163" s="146"/>
      <c r="R163" s="147">
        <f>R164</f>
        <v>0</v>
      </c>
      <c r="S163" s="146"/>
      <c r="T163" s="148">
        <f>T164</f>
        <v>0</v>
      </c>
      <c r="AR163" s="142" t="s">
        <v>79</v>
      </c>
      <c r="AT163" s="149" t="s">
        <v>70</v>
      </c>
      <c r="AU163" s="149" t="s">
        <v>71</v>
      </c>
      <c r="AY163" s="142" t="s">
        <v>146</v>
      </c>
      <c r="BK163" s="150">
        <f>BK164</f>
        <v>56923.05</v>
      </c>
    </row>
    <row r="164" spans="1:65" s="12" customFormat="1" ht="22.9" customHeight="1">
      <c r="B164" s="141"/>
      <c r="D164" s="142" t="s">
        <v>70</v>
      </c>
      <c r="E164" s="151" t="s">
        <v>1407</v>
      </c>
      <c r="F164" s="151" t="s">
        <v>1744</v>
      </c>
      <c r="J164" s="152">
        <f>BK164</f>
        <v>56923.05</v>
      </c>
      <c r="L164" s="141"/>
      <c r="M164" s="145"/>
      <c r="N164" s="146"/>
      <c r="O164" s="146"/>
      <c r="P164" s="147">
        <f>SUM(P165:P182)</f>
        <v>0</v>
      </c>
      <c r="Q164" s="146"/>
      <c r="R164" s="147">
        <f>SUM(R165:R182)</f>
        <v>0</v>
      </c>
      <c r="S164" s="146"/>
      <c r="T164" s="148">
        <f>SUM(T165:T182)</f>
        <v>0</v>
      </c>
      <c r="AR164" s="142" t="s">
        <v>79</v>
      </c>
      <c r="AT164" s="149" t="s">
        <v>70</v>
      </c>
      <c r="AU164" s="149" t="s">
        <v>79</v>
      </c>
      <c r="AY164" s="142" t="s">
        <v>146</v>
      </c>
      <c r="BK164" s="150">
        <f>SUM(BK165:BK182)</f>
        <v>56923.05</v>
      </c>
    </row>
    <row r="165" spans="1:65" s="2" customFormat="1" ht="55.5" customHeight="1">
      <c r="A165" s="30"/>
      <c r="B165" s="153"/>
      <c r="C165" s="154" t="s">
        <v>1666</v>
      </c>
      <c r="D165" s="154" t="s">
        <v>149</v>
      </c>
      <c r="E165" s="155" t="s">
        <v>1745</v>
      </c>
      <c r="F165" s="156" t="s">
        <v>1746</v>
      </c>
      <c r="G165" s="157" t="s">
        <v>632</v>
      </c>
      <c r="H165" s="158">
        <v>6</v>
      </c>
      <c r="I165" s="159">
        <v>5943.81</v>
      </c>
      <c r="J165" s="159">
        <f t="shared" ref="J165:J182" si="10">ROUND(I165*H165,2)</f>
        <v>35662.86</v>
      </c>
      <c r="K165" s="160"/>
      <c r="L165" s="31"/>
      <c r="M165" s="161" t="s">
        <v>1</v>
      </c>
      <c r="N165" s="162" t="s">
        <v>37</v>
      </c>
      <c r="O165" s="163">
        <v>0</v>
      </c>
      <c r="P165" s="163">
        <f t="shared" ref="P165:P182" si="11">O165*H165</f>
        <v>0</v>
      </c>
      <c r="Q165" s="163">
        <v>0</v>
      </c>
      <c r="R165" s="163">
        <f t="shared" ref="R165:R182" si="12">Q165*H165</f>
        <v>0</v>
      </c>
      <c r="S165" s="163">
        <v>0</v>
      </c>
      <c r="T165" s="164">
        <f t="shared" ref="T165:T182" si="13">S165*H165</f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65" t="s">
        <v>147</v>
      </c>
      <c r="AT165" s="165" t="s">
        <v>149</v>
      </c>
      <c r="AU165" s="165" t="s">
        <v>94</v>
      </c>
      <c r="AY165" s="18" t="s">
        <v>146</v>
      </c>
      <c r="BE165" s="166">
        <f t="shared" ref="BE165:BE182" si="14">IF(N165="základná",J165,0)</f>
        <v>0</v>
      </c>
      <c r="BF165" s="166">
        <f t="shared" ref="BF165:BF182" si="15">IF(N165="znížená",J165,0)</f>
        <v>35662.86</v>
      </c>
      <c r="BG165" s="166">
        <f t="shared" ref="BG165:BG182" si="16">IF(N165="zákl. prenesená",J165,0)</f>
        <v>0</v>
      </c>
      <c r="BH165" s="166">
        <f t="shared" ref="BH165:BH182" si="17">IF(N165="zníž. prenesená",J165,0)</f>
        <v>0</v>
      </c>
      <c r="BI165" s="166">
        <f t="shared" ref="BI165:BI182" si="18">IF(N165="nulová",J165,0)</f>
        <v>0</v>
      </c>
      <c r="BJ165" s="18" t="s">
        <v>94</v>
      </c>
      <c r="BK165" s="166">
        <f t="shared" ref="BK165:BK182" si="19">ROUND(I165*H165,2)</f>
        <v>35662.86</v>
      </c>
      <c r="BL165" s="18" t="s">
        <v>147</v>
      </c>
      <c r="BM165" s="165" t="s">
        <v>365</v>
      </c>
    </row>
    <row r="166" spans="1:65" s="2" customFormat="1" ht="16.5" customHeight="1">
      <c r="A166" s="30"/>
      <c r="B166" s="153"/>
      <c r="C166" s="154" t="s">
        <v>71</v>
      </c>
      <c r="D166" s="154" t="s">
        <v>149</v>
      </c>
      <c r="E166" s="155" t="s">
        <v>1747</v>
      </c>
      <c r="F166" s="156" t="s">
        <v>1748</v>
      </c>
      <c r="G166" s="157" t="s">
        <v>632</v>
      </c>
      <c r="H166" s="158">
        <v>6</v>
      </c>
      <c r="I166" s="159">
        <v>329.04</v>
      </c>
      <c r="J166" s="159">
        <f t="shared" si="10"/>
        <v>1974.24</v>
      </c>
      <c r="K166" s="160"/>
      <c r="L166" s="31"/>
      <c r="M166" s="161" t="s">
        <v>1</v>
      </c>
      <c r="N166" s="162" t="s">
        <v>37</v>
      </c>
      <c r="O166" s="163">
        <v>0</v>
      </c>
      <c r="P166" s="163">
        <f t="shared" si="11"/>
        <v>0</v>
      </c>
      <c r="Q166" s="163">
        <v>0</v>
      </c>
      <c r="R166" s="163">
        <f t="shared" si="12"/>
        <v>0</v>
      </c>
      <c r="S166" s="163">
        <v>0</v>
      </c>
      <c r="T166" s="164">
        <f t="shared" si="13"/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65" t="s">
        <v>147</v>
      </c>
      <c r="AT166" s="165" t="s">
        <v>149</v>
      </c>
      <c r="AU166" s="165" t="s">
        <v>94</v>
      </c>
      <c r="AY166" s="18" t="s">
        <v>146</v>
      </c>
      <c r="BE166" s="166">
        <f t="shared" si="14"/>
        <v>0</v>
      </c>
      <c r="BF166" s="166">
        <f t="shared" si="15"/>
        <v>1974.24</v>
      </c>
      <c r="BG166" s="166">
        <f t="shared" si="16"/>
        <v>0</v>
      </c>
      <c r="BH166" s="166">
        <f t="shared" si="17"/>
        <v>0</v>
      </c>
      <c r="BI166" s="166">
        <f t="shared" si="18"/>
        <v>0</v>
      </c>
      <c r="BJ166" s="18" t="s">
        <v>94</v>
      </c>
      <c r="BK166" s="166">
        <f t="shared" si="19"/>
        <v>1974.24</v>
      </c>
      <c r="BL166" s="18" t="s">
        <v>147</v>
      </c>
      <c r="BM166" s="165" t="s">
        <v>369</v>
      </c>
    </row>
    <row r="167" spans="1:65" s="2" customFormat="1" ht="24.2" customHeight="1">
      <c r="A167" s="30"/>
      <c r="B167" s="153"/>
      <c r="C167" s="154" t="s">
        <v>71</v>
      </c>
      <c r="D167" s="154" t="s">
        <v>149</v>
      </c>
      <c r="E167" s="155" t="s">
        <v>1749</v>
      </c>
      <c r="F167" s="156" t="s">
        <v>1750</v>
      </c>
      <c r="G167" s="157" t="s">
        <v>632</v>
      </c>
      <c r="H167" s="158">
        <v>6</v>
      </c>
      <c r="I167" s="159">
        <v>176.27</v>
      </c>
      <c r="J167" s="159">
        <f t="shared" si="10"/>
        <v>1057.6199999999999</v>
      </c>
      <c r="K167" s="160"/>
      <c r="L167" s="31"/>
      <c r="M167" s="161" t="s">
        <v>1</v>
      </c>
      <c r="N167" s="162" t="s">
        <v>37</v>
      </c>
      <c r="O167" s="163">
        <v>0</v>
      </c>
      <c r="P167" s="163">
        <f t="shared" si="11"/>
        <v>0</v>
      </c>
      <c r="Q167" s="163">
        <v>0</v>
      </c>
      <c r="R167" s="163">
        <f t="shared" si="12"/>
        <v>0</v>
      </c>
      <c r="S167" s="163">
        <v>0</v>
      </c>
      <c r="T167" s="164">
        <f t="shared" si="13"/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65" t="s">
        <v>147</v>
      </c>
      <c r="AT167" s="165" t="s">
        <v>149</v>
      </c>
      <c r="AU167" s="165" t="s">
        <v>94</v>
      </c>
      <c r="AY167" s="18" t="s">
        <v>146</v>
      </c>
      <c r="BE167" s="166">
        <f t="shared" si="14"/>
        <v>0</v>
      </c>
      <c r="BF167" s="166">
        <f t="shared" si="15"/>
        <v>1057.6199999999999</v>
      </c>
      <c r="BG167" s="166">
        <f t="shared" si="16"/>
        <v>0</v>
      </c>
      <c r="BH167" s="166">
        <f t="shared" si="17"/>
        <v>0</v>
      </c>
      <c r="BI167" s="166">
        <f t="shared" si="18"/>
        <v>0</v>
      </c>
      <c r="BJ167" s="18" t="s">
        <v>94</v>
      </c>
      <c r="BK167" s="166">
        <f t="shared" si="19"/>
        <v>1057.6199999999999</v>
      </c>
      <c r="BL167" s="18" t="s">
        <v>147</v>
      </c>
      <c r="BM167" s="165" t="s">
        <v>372</v>
      </c>
    </row>
    <row r="168" spans="1:65" s="2" customFormat="1" ht="16.5" customHeight="1">
      <c r="A168" s="30"/>
      <c r="B168" s="153"/>
      <c r="C168" s="154" t="s">
        <v>71</v>
      </c>
      <c r="D168" s="154" t="s">
        <v>149</v>
      </c>
      <c r="E168" s="155" t="s">
        <v>1751</v>
      </c>
      <c r="F168" s="156" t="s">
        <v>1752</v>
      </c>
      <c r="G168" s="157" t="s">
        <v>632</v>
      </c>
      <c r="H168" s="158">
        <v>6</v>
      </c>
      <c r="I168" s="159">
        <v>258.54000000000002</v>
      </c>
      <c r="J168" s="159">
        <f t="shared" si="10"/>
        <v>1551.24</v>
      </c>
      <c r="K168" s="160"/>
      <c r="L168" s="31"/>
      <c r="M168" s="161" t="s">
        <v>1</v>
      </c>
      <c r="N168" s="162" t="s">
        <v>37</v>
      </c>
      <c r="O168" s="163">
        <v>0</v>
      </c>
      <c r="P168" s="163">
        <f t="shared" si="11"/>
        <v>0</v>
      </c>
      <c r="Q168" s="163">
        <v>0</v>
      </c>
      <c r="R168" s="163">
        <f t="shared" si="12"/>
        <v>0</v>
      </c>
      <c r="S168" s="163">
        <v>0</v>
      </c>
      <c r="T168" s="164">
        <f t="shared" si="13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65" t="s">
        <v>147</v>
      </c>
      <c r="AT168" s="165" t="s">
        <v>149</v>
      </c>
      <c r="AU168" s="165" t="s">
        <v>94</v>
      </c>
      <c r="AY168" s="18" t="s">
        <v>146</v>
      </c>
      <c r="BE168" s="166">
        <f t="shared" si="14"/>
        <v>0</v>
      </c>
      <c r="BF168" s="166">
        <f t="shared" si="15"/>
        <v>1551.24</v>
      </c>
      <c r="BG168" s="166">
        <f t="shared" si="16"/>
        <v>0</v>
      </c>
      <c r="BH168" s="166">
        <f t="shared" si="17"/>
        <v>0</v>
      </c>
      <c r="BI168" s="166">
        <f t="shared" si="18"/>
        <v>0</v>
      </c>
      <c r="BJ168" s="18" t="s">
        <v>94</v>
      </c>
      <c r="BK168" s="166">
        <f t="shared" si="19"/>
        <v>1551.24</v>
      </c>
      <c r="BL168" s="18" t="s">
        <v>147</v>
      </c>
      <c r="BM168" s="165" t="s">
        <v>377</v>
      </c>
    </row>
    <row r="169" spans="1:65" s="2" customFormat="1" ht="24.2" customHeight="1">
      <c r="A169" s="30"/>
      <c r="B169" s="153"/>
      <c r="C169" s="154" t="s">
        <v>475</v>
      </c>
      <c r="D169" s="154" t="s">
        <v>149</v>
      </c>
      <c r="E169" s="155" t="s">
        <v>1753</v>
      </c>
      <c r="F169" s="156" t="s">
        <v>1754</v>
      </c>
      <c r="G169" s="157" t="s">
        <v>632</v>
      </c>
      <c r="H169" s="158">
        <v>12</v>
      </c>
      <c r="I169" s="159">
        <v>147.72</v>
      </c>
      <c r="J169" s="159">
        <f t="shared" si="10"/>
        <v>1772.64</v>
      </c>
      <c r="K169" s="160"/>
      <c r="L169" s="31"/>
      <c r="M169" s="161" t="s">
        <v>1</v>
      </c>
      <c r="N169" s="162" t="s">
        <v>37</v>
      </c>
      <c r="O169" s="163">
        <v>0</v>
      </c>
      <c r="P169" s="163">
        <f t="shared" si="11"/>
        <v>0</v>
      </c>
      <c r="Q169" s="163">
        <v>0</v>
      </c>
      <c r="R169" s="163">
        <f t="shared" si="12"/>
        <v>0</v>
      </c>
      <c r="S169" s="163">
        <v>0</v>
      </c>
      <c r="T169" s="164">
        <f t="shared" si="13"/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65" t="s">
        <v>147</v>
      </c>
      <c r="AT169" s="165" t="s">
        <v>149</v>
      </c>
      <c r="AU169" s="165" t="s">
        <v>94</v>
      </c>
      <c r="AY169" s="18" t="s">
        <v>146</v>
      </c>
      <c r="BE169" s="166">
        <f t="shared" si="14"/>
        <v>0</v>
      </c>
      <c r="BF169" s="166">
        <f t="shared" si="15"/>
        <v>1772.64</v>
      </c>
      <c r="BG169" s="166">
        <f t="shared" si="16"/>
        <v>0</v>
      </c>
      <c r="BH169" s="166">
        <f t="shared" si="17"/>
        <v>0</v>
      </c>
      <c r="BI169" s="166">
        <f t="shared" si="18"/>
        <v>0</v>
      </c>
      <c r="BJ169" s="18" t="s">
        <v>94</v>
      </c>
      <c r="BK169" s="166">
        <f t="shared" si="19"/>
        <v>1772.64</v>
      </c>
      <c r="BL169" s="18" t="s">
        <v>147</v>
      </c>
      <c r="BM169" s="165" t="s">
        <v>382</v>
      </c>
    </row>
    <row r="170" spans="1:65" s="2" customFormat="1" ht="37.9" customHeight="1">
      <c r="A170" s="30"/>
      <c r="B170" s="153"/>
      <c r="C170" s="154" t="s">
        <v>1673</v>
      </c>
      <c r="D170" s="154" t="s">
        <v>149</v>
      </c>
      <c r="E170" s="155" t="s">
        <v>1755</v>
      </c>
      <c r="F170" s="156" t="s">
        <v>1756</v>
      </c>
      <c r="G170" s="157" t="s">
        <v>632</v>
      </c>
      <c r="H170" s="158">
        <v>12</v>
      </c>
      <c r="I170" s="159">
        <v>67.260000000000005</v>
      </c>
      <c r="J170" s="159">
        <f t="shared" si="10"/>
        <v>807.12</v>
      </c>
      <c r="K170" s="160"/>
      <c r="L170" s="31"/>
      <c r="M170" s="161" t="s">
        <v>1</v>
      </c>
      <c r="N170" s="162" t="s">
        <v>37</v>
      </c>
      <c r="O170" s="163">
        <v>0</v>
      </c>
      <c r="P170" s="163">
        <f t="shared" si="11"/>
        <v>0</v>
      </c>
      <c r="Q170" s="163">
        <v>0</v>
      </c>
      <c r="R170" s="163">
        <f t="shared" si="12"/>
        <v>0</v>
      </c>
      <c r="S170" s="163">
        <v>0</v>
      </c>
      <c r="T170" s="164">
        <f t="shared" si="13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65" t="s">
        <v>147</v>
      </c>
      <c r="AT170" s="165" t="s">
        <v>149</v>
      </c>
      <c r="AU170" s="165" t="s">
        <v>94</v>
      </c>
      <c r="AY170" s="18" t="s">
        <v>146</v>
      </c>
      <c r="BE170" s="166">
        <f t="shared" si="14"/>
        <v>0</v>
      </c>
      <c r="BF170" s="166">
        <f t="shared" si="15"/>
        <v>807.12</v>
      </c>
      <c r="BG170" s="166">
        <f t="shared" si="16"/>
        <v>0</v>
      </c>
      <c r="BH170" s="166">
        <f t="shared" si="17"/>
        <v>0</v>
      </c>
      <c r="BI170" s="166">
        <f t="shared" si="18"/>
        <v>0</v>
      </c>
      <c r="BJ170" s="18" t="s">
        <v>94</v>
      </c>
      <c r="BK170" s="166">
        <f t="shared" si="19"/>
        <v>807.12</v>
      </c>
      <c r="BL170" s="18" t="s">
        <v>147</v>
      </c>
      <c r="BM170" s="165" t="s">
        <v>396</v>
      </c>
    </row>
    <row r="171" spans="1:65" s="2" customFormat="1" ht="37.9" customHeight="1">
      <c r="A171" s="30"/>
      <c r="B171" s="153"/>
      <c r="C171" s="154" t="s">
        <v>478</v>
      </c>
      <c r="D171" s="154" t="s">
        <v>149</v>
      </c>
      <c r="E171" s="155" t="s">
        <v>1757</v>
      </c>
      <c r="F171" s="156" t="s">
        <v>1758</v>
      </c>
      <c r="G171" s="157" t="s">
        <v>632</v>
      </c>
      <c r="H171" s="158">
        <v>24</v>
      </c>
      <c r="I171" s="159">
        <v>40.65</v>
      </c>
      <c r="J171" s="159">
        <f t="shared" si="10"/>
        <v>975.6</v>
      </c>
      <c r="K171" s="160"/>
      <c r="L171" s="31"/>
      <c r="M171" s="161" t="s">
        <v>1</v>
      </c>
      <c r="N171" s="162" t="s">
        <v>37</v>
      </c>
      <c r="O171" s="163">
        <v>0</v>
      </c>
      <c r="P171" s="163">
        <f t="shared" si="11"/>
        <v>0</v>
      </c>
      <c r="Q171" s="163">
        <v>0</v>
      </c>
      <c r="R171" s="163">
        <f t="shared" si="12"/>
        <v>0</v>
      </c>
      <c r="S171" s="163">
        <v>0</v>
      </c>
      <c r="T171" s="164">
        <f t="shared" si="13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65" t="s">
        <v>147</v>
      </c>
      <c r="AT171" s="165" t="s">
        <v>149</v>
      </c>
      <c r="AU171" s="165" t="s">
        <v>94</v>
      </c>
      <c r="AY171" s="18" t="s">
        <v>146</v>
      </c>
      <c r="BE171" s="166">
        <f t="shared" si="14"/>
        <v>0</v>
      </c>
      <c r="BF171" s="166">
        <f t="shared" si="15"/>
        <v>975.6</v>
      </c>
      <c r="BG171" s="166">
        <f t="shared" si="16"/>
        <v>0</v>
      </c>
      <c r="BH171" s="166">
        <f t="shared" si="17"/>
        <v>0</v>
      </c>
      <c r="BI171" s="166">
        <f t="shared" si="18"/>
        <v>0</v>
      </c>
      <c r="BJ171" s="18" t="s">
        <v>94</v>
      </c>
      <c r="BK171" s="166">
        <f t="shared" si="19"/>
        <v>975.6</v>
      </c>
      <c r="BL171" s="18" t="s">
        <v>147</v>
      </c>
      <c r="BM171" s="165" t="s">
        <v>400</v>
      </c>
    </row>
    <row r="172" spans="1:65" s="2" customFormat="1" ht="44.25" customHeight="1">
      <c r="A172" s="30"/>
      <c r="B172" s="153"/>
      <c r="C172" s="154" t="s">
        <v>1678</v>
      </c>
      <c r="D172" s="154" t="s">
        <v>149</v>
      </c>
      <c r="E172" s="155" t="s">
        <v>1759</v>
      </c>
      <c r="F172" s="156" t="s">
        <v>1760</v>
      </c>
      <c r="G172" s="157" t="s">
        <v>632</v>
      </c>
      <c r="H172" s="158">
        <v>8</v>
      </c>
      <c r="I172" s="159">
        <v>77.59</v>
      </c>
      <c r="J172" s="159">
        <f t="shared" si="10"/>
        <v>620.72</v>
      </c>
      <c r="K172" s="160"/>
      <c r="L172" s="31"/>
      <c r="M172" s="161" t="s">
        <v>1</v>
      </c>
      <c r="N172" s="162" t="s">
        <v>37</v>
      </c>
      <c r="O172" s="163">
        <v>0</v>
      </c>
      <c r="P172" s="163">
        <f t="shared" si="11"/>
        <v>0</v>
      </c>
      <c r="Q172" s="163">
        <v>0</v>
      </c>
      <c r="R172" s="163">
        <f t="shared" si="12"/>
        <v>0</v>
      </c>
      <c r="S172" s="163">
        <v>0</v>
      </c>
      <c r="T172" s="164">
        <f t="shared" si="13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65" t="s">
        <v>147</v>
      </c>
      <c r="AT172" s="165" t="s">
        <v>149</v>
      </c>
      <c r="AU172" s="165" t="s">
        <v>94</v>
      </c>
      <c r="AY172" s="18" t="s">
        <v>146</v>
      </c>
      <c r="BE172" s="166">
        <f t="shared" si="14"/>
        <v>0</v>
      </c>
      <c r="BF172" s="166">
        <f t="shared" si="15"/>
        <v>620.72</v>
      </c>
      <c r="BG172" s="166">
        <f t="shared" si="16"/>
        <v>0</v>
      </c>
      <c r="BH172" s="166">
        <f t="shared" si="17"/>
        <v>0</v>
      </c>
      <c r="BI172" s="166">
        <f t="shared" si="18"/>
        <v>0</v>
      </c>
      <c r="BJ172" s="18" t="s">
        <v>94</v>
      </c>
      <c r="BK172" s="166">
        <f t="shared" si="19"/>
        <v>620.72</v>
      </c>
      <c r="BL172" s="18" t="s">
        <v>147</v>
      </c>
      <c r="BM172" s="165" t="s">
        <v>413</v>
      </c>
    </row>
    <row r="173" spans="1:65" s="2" customFormat="1" ht="49.15" customHeight="1">
      <c r="A173" s="30"/>
      <c r="B173" s="153"/>
      <c r="C173" s="154" t="s">
        <v>527</v>
      </c>
      <c r="D173" s="154" t="s">
        <v>149</v>
      </c>
      <c r="E173" s="155" t="s">
        <v>1761</v>
      </c>
      <c r="F173" s="156" t="s">
        <v>1762</v>
      </c>
      <c r="G173" s="157" t="s">
        <v>1697</v>
      </c>
      <c r="H173" s="158">
        <v>15</v>
      </c>
      <c r="I173" s="159">
        <v>48.49</v>
      </c>
      <c r="J173" s="159">
        <f t="shared" si="10"/>
        <v>727.35</v>
      </c>
      <c r="K173" s="160"/>
      <c r="L173" s="31"/>
      <c r="M173" s="161" t="s">
        <v>1</v>
      </c>
      <c r="N173" s="162" t="s">
        <v>37</v>
      </c>
      <c r="O173" s="163">
        <v>0</v>
      </c>
      <c r="P173" s="163">
        <f t="shared" si="11"/>
        <v>0</v>
      </c>
      <c r="Q173" s="163">
        <v>0</v>
      </c>
      <c r="R173" s="163">
        <f t="shared" si="12"/>
        <v>0</v>
      </c>
      <c r="S173" s="163">
        <v>0</v>
      </c>
      <c r="T173" s="164">
        <f t="shared" si="13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65" t="s">
        <v>147</v>
      </c>
      <c r="AT173" s="165" t="s">
        <v>149</v>
      </c>
      <c r="AU173" s="165" t="s">
        <v>94</v>
      </c>
      <c r="AY173" s="18" t="s">
        <v>146</v>
      </c>
      <c r="BE173" s="166">
        <f t="shared" si="14"/>
        <v>0</v>
      </c>
      <c r="BF173" s="166">
        <f t="shared" si="15"/>
        <v>727.35</v>
      </c>
      <c r="BG173" s="166">
        <f t="shared" si="16"/>
        <v>0</v>
      </c>
      <c r="BH173" s="166">
        <f t="shared" si="17"/>
        <v>0</v>
      </c>
      <c r="BI173" s="166">
        <f t="shared" si="18"/>
        <v>0</v>
      </c>
      <c r="BJ173" s="18" t="s">
        <v>94</v>
      </c>
      <c r="BK173" s="166">
        <f t="shared" si="19"/>
        <v>727.35</v>
      </c>
      <c r="BL173" s="18" t="s">
        <v>147</v>
      </c>
      <c r="BM173" s="165" t="s">
        <v>1763</v>
      </c>
    </row>
    <row r="174" spans="1:65" s="2" customFormat="1" ht="44.25" customHeight="1">
      <c r="A174" s="30"/>
      <c r="B174" s="153"/>
      <c r="C174" s="154" t="s">
        <v>1709</v>
      </c>
      <c r="D174" s="154" t="s">
        <v>149</v>
      </c>
      <c r="E174" s="155" t="s">
        <v>1764</v>
      </c>
      <c r="F174" s="156" t="s">
        <v>1765</v>
      </c>
      <c r="G174" s="157" t="s">
        <v>1</v>
      </c>
      <c r="H174" s="158">
        <v>0</v>
      </c>
      <c r="I174" s="159">
        <v>0</v>
      </c>
      <c r="J174" s="159">
        <f t="shared" si="10"/>
        <v>0</v>
      </c>
      <c r="K174" s="160"/>
      <c r="L174" s="31"/>
      <c r="M174" s="161" t="s">
        <v>1</v>
      </c>
      <c r="N174" s="162" t="s">
        <v>37</v>
      </c>
      <c r="O174" s="163">
        <v>0</v>
      </c>
      <c r="P174" s="163">
        <f t="shared" si="11"/>
        <v>0</v>
      </c>
      <c r="Q174" s="163">
        <v>0</v>
      </c>
      <c r="R174" s="163">
        <f t="shared" si="12"/>
        <v>0</v>
      </c>
      <c r="S174" s="163">
        <v>0</v>
      </c>
      <c r="T174" s="164">
        <f t="shared" si="13"/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65" t="s">
        <v>147</v>
      </c>
      <c r="AT174" s="165" t="s">
        <v>149</v>
      </c>
      <c r="AU174" s="165" t="s">
        <v>94</v>
      </c>
      <c r="AY174" s="18" t="s">
        <v>146</v>
      </c>
      <c r="BE174" s="166">
        <f t="shared" si="14"/>
        <v>0</v>
      </c>
      <c r="BF174" s="166">
        <f t="shared" si="15"/>
        <v>0</v>
      </c>
      <c r="BG174" s="166">
        <f t="shared" si="16"/>
        <v>0</v>
      </c>
      <c r="BH174" s="166">
        <f t="shared" si="17"/>
        <v>0</v>
      </c>
      <c r="BI174" s="166">
        <f t="shared" si="18"/>
        <v>0</v>
      </c>
      <c r="BJ174" s="18" t="s">
        <v>94</v>
      </c>
      <c r="BK174" s="166">
        <f t="shared" si="19"/>
        <v>0</v>
      </c>
      <c r="BL174" s="18" t="s">
        <v>147</v>
      </c>
      <c r="BM174" s="165" t="s">
        <v>418</v>
      </c>
    </row>
    <row r="175" spans="1:65" s="2" customFormat="1" ht="16.5" customHeight="1">
      <c r="A175" s="30"/>
      <c r="B175" s="153"/>
      <c r="C175" s="154" t="s">
        <v>71</v>
      </c>
      <c r="D175" s="154" t="s">
        <v>149</v>
      </c>
      <c r="E175" s="155" t="s">
        <v>1766</v>
      </c>
      <c r="F175" s="156" t="s">
        <v>1767</v>
      </c>
      <c r="G175" s="157" t="s">
        <v>1697</v>
      </c>
      <c r="H175" s="158">
        <v>179</v>
      </c>
      <c r="I175" s="159">
        <v>21.11</v>
      </c>
      <c r="J175" s="159">
        <f t="shared" si="10"/>
        <v>3778.69</v>
      </c>
      <c r="K175" s="160"/>
      <c r="L175" s="31"/>
      <c r="M175" s="161" t="s">
        <v>1</v>
      </c>
      <c r="N175" s="162" t="s">
        <v>37</v>
      </c>
      <c r="O175" s="163">
        <v>0</v>
      </c>
      <c r="P175" s="163">
        <f t="shared" si="11"/>
        <v>0</v>
      </c>
      <c r="Q175" s="163">
        <v>0</v>
      </c>
      <c r="R175" s="163">
        <f t="shared" si="12"/>
        <v>0</v>
      </c>
      <c r="S175" s="163">
        <v>0</v>
      </c>
      <c r="T175" s="164">
        <f t="shared" si="13"/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65" t="s">
        <v>147</v>
      </c>
      <c r="AT175" s="165" t="s">
        <v>149</v>
      </c>
      <c r="AU175" s="165" t="s">
        <v>94</v>
      </c>
      <c r="AY175" s="18" t="s">
        <v>146</v>
      </c>
      <c r="BE175" s="166">
        <f t="shared" si="14"/>
        <v>0</v>
      </c>
      <c r="BF175" s="166">
        <f t="shared" si="15"/>
        <v>3778.69</v>
      </c>
      <c r="BG175" s="166">
        <f t="shared" si="16"/>
        <v>0</v>
      </c>
      <c r="BH175" s="166">
        <f t="shared" si="17"/>
        <v>0</v>
      </c>
      <c r="BI175" s="166">
        <f t="shared" si="18"/>
        <v>0</v>
      </c>
      <c r="BJ175" s="18" t="s">
        <v>94</v>
      </c>
      <c r="BK175" s="166">
        <f t="shared" si="19"/>
        <v>3778.69</v>
      </c>
      <c r="BL175" s="18" t="s">
        <v>147</v>
      </c>
      <c r="BM175" s="165" t="s">
        <v>432</v>
      </c>
    </row>
    <row r="176" spans="1:65" s="2" customFormat="1" ht="16.5" customHeight="1">
      <c r="A176" s="30"/>
      <c r="B176" s="153"/>
      <c r="C176" s="154" t="s">
        <v>71</v>
      </c>
      <c r="D176" s="154" t="s">
        <v>149</v>
      </c>
      <c r="E176" s="155" t="s">
        <v>1768</v>
      </c>
      <c r="F176" s="156" t="s">
        <v>1769</v>
      </c>
      <c r="G176" s="157" t="s">
        <v>1697</v>
      </c>
      <c r="H176" s="158">
        <v>21</v>
      </c>
      <c r="I176" s="159">
        <v>19.79</v>
      </c>
      <c r="J176" s="159">
        <f t="shared" si="10"/>
        <v>415.59</v>
      </c>
      <c r="K176" s="160"/>
      <c r="L176" s="31"/>
      <c r="M176" s="161" t="s">
        <v>1</v>
      </c>
      <c r="N176" s="162" t="s">
        <v>37</v>
      </c>
      <c r="O176" s="163">
        <v>0</v>
      </c>
      <c r="P176" s="163">
        <f t="shared" si="11"/>
        <v>0</v>
      </c>
      <c r="Q176" s="163">
        <v>0</v>
      </c>
      <c r="R176" s="163">
        <f t="shared" si="12"/>
        <v>0</v>
      </c>
      <c r="S176" s="163">
        <v>0</v>
      </c>
      <c r="T176" s="164">
        <f t="shared" si="13"/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65" t="s">
        <v>147</v>
      </c>
      <c r="AT176" s="165" t="s">
        <v>149</v>
      </c>
      <c r="AU176" s="165" t="s">
        <v>94</v>
      </c>
      <c r="AY176" s="18" t="s">
        <v>146</v>
      </c>
      <c r="BE176" s="166">
        <f t="shared" si="14"/>
        <v>0</v>
      </c>
      <c r="BF176" s="166">
        <f t="shared" si="15"/>
        <v>415.59</v>
      </c>
      <c r="BG176" s="166">
        <f t="shared" si="16"/>
        <v>0</v>
      </c>
      <c r="BH176" s="166">
        <f t="shared" si="17"/>
        <v>0</v>
      </c>
      <c r="BI176" s="166">
        <f t="shared" si="18"/>
        <v>0</v>
      </c>
      <c r="BJ176" s="18" t="s">
        <v>94</v>
      </c>
      <c r="BK176" s="166">
        <f t="shared" si="19"/>
        <v>415.59</v>
      </c>
      <c r="BL176" s="18" t="s">
        <v>147</v>
      </c>
      <c r="BM176" s="165" t="s">
        <v>436</v>
      </c>
    </row>
    <row r="177" spans="1:65" s="2" customFormat="1" ht="16.5" customHeight="1">
      <c r="A177" s="30"/>
      <c r="B177" s="153"/>
      <c r="C177" s="154" t="s">
        <v>71</v>
      </c>
      <c r="D177" s="154" t="s">
        <v>149</v>
      </c>
      <c r="E177" s="155" t="s">
        <v>1770</v>
      </c>
      <c r="F177" s="156" t="s">
        <v>1771</v>
      </c>
      <c r="G177" s="157" t="s">
        <v>1697</v>
      </c>
      <c r="H177" s="158">
        <v>30</v>
      </c>
      <c r="I177" s="159">
        <v>15.94</v>
      </c>
      <c r="J177" s="159">
        <f t="shared" si="10"/>
        <v>478.2</v>
      </c>
      <c r="K177" s="160"/>
      <c r="L177" s="31"/>
      <c r="M177" s="161" t="s">
        <v>1</v>
      </c>
      <c r="N177" s="162" t="s">
        <v>37</v>
      </c>
      <c r="O177" s="163">
        <v>0</v>
      </c>
      <c r="P177" s="163">
        <f t="shared" si="11"/>
        <v>0</v>
      </c>
      <c r="Q177" s="163">
        <v>0</v>
      </c>
      <c r="R177" s="163">
        <f t="shared" si="12"/>
        <v>0</v>
      </c>
      <c r="S177" s="163">
        <v>0</v>
      </c>
      <c r="T177" s="164">
        <f t="shared" si="13"/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65" t="s">
        <v>147</v>
      </c>
      <c r="AT177" s="165" t="s">
        <v>149</v>
      </c>
      <c r="AU177" s="165" t="s">
        <v>94</v>
      </c>
      <c r="AY177" s="18" t="s">
        <v>146</v>
      </c>
      <c r="BE177" s="166">
        <f t="shared" si="14"/>
        <v>0</v>
      </c>
      <c r="BF177" s="166">
        <f t="shared" si="15"/>
        <v>478.2</v>
      </c>
      <c r="BG177" s="166">
        <f t="shared" si="16"/>
        <v>0</v>
      </c>
      <c r="BH177" s="166">
        <f t="shared" si="17"/>
        <v>0</v>
      </c>
      <c r="BI177" s="166">
        <f t="shared" si="18"/>
        <v>0</v>
      </c>
      <c r="BJ177" s="18" t="s">
        <v>94</v>
      </c>
      <c r="BK177" s="166">
        <f t="shared" si="19"/>
        <v>478.2</v>
      </c>
      <c r="BL177" s="18" t="s">
        <v>147</v>
      </c>
      <c r="BM177" s="165" t="s">
        <v>445</v>
      </c>
    </row>
    <row r="178" spans="1:65" s="2" customFormat="1" ht="37.9" customHeight="1">
      <c r="A178" s="30"/>
      <c r="B178" s="153"/>
      <c r="C178" s="154" t="s">
        <v>530</v>
      </c>
      <c r="D178" s="154" t="s">
        <v>149</v>
      </c>
      <c r="E178" s="155" t="s">
        <v>1772</v>
      </c>
      <c r="F178" s="156" t="s">
        <v>1773</v>
      </c>
      <c r="G178" s="157" t="s">
        <v>159</v>
      </c>
      <c r="H178" s="158">
        <v>82</v>
      </c>
      <c r="I178" s="159">
        <v>34.72</v>
      </c>
      <c r="J178" s="159">
        <f t="shared" si="10"/>
        <v>2847.04</v>
      </c>
      <c r="K178" s="160"/>
      <c r="L178" s="31"/>
      <c r="M178" s="161" t="s">
        <v>1</v>
      </c>
      <c r="N178" s="162" t="s">
        <v>37</v>
      </c>
      <c r="O178" s="163">
        <v>0</v>
      </c>
      <c r="P178" s="163">
        <f t="shared" si="11"/>
        <v>0</v>
      </c>
      <c r="Q178" s="163">
        <v>0</v>
      </c>
      <c r="R178" s="163">
        <f t="shared" si="12"/>
        <v>0</v>
      </c>
      <c r="S178" s="163">
        <v>0</v>
      </c>
      <c r="T178" s="164">
        <f t="shared" si="13"/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65" t="s">
        <v>147</v>
      </c>
      <c r="AT178" s="165" t="s">
        <v>149</v>
      </c>
      <c r="AU178" s="165" t="s">
        <v>94</v>
      </c>
      <c r="AY178" s="18" t="s">
        <v>146</v>
      </c>
      <c r="BE178" s="166">
        <f t="shared" si="14"/>
        <v>0</v>
      </c>
      <c r="BF178" s="166">
        <f t="shared" si="15"/>
        <v>2847.04</v>
      </c>
      <c r="BG178" s="166">
        <f t="shared" si="16"/>
        <v>0</v>
      </c>
      <c r="BH178" s="166">
        <f t="shared" si="17"/>
        <v>0</v>
      </c>
      <c r="BI178" s="166">
        <f t="shared" si="18"/>
        <v>0</v>
      </c>
      <c r="BJ178" s="18" t="s">
        <v>94</v>
      </c>
      <c r="BK178" s="166">
        <f t="shared" si="19"/>
        <v>2847.04</v>
      </c>
      <c r="BL178" s="18" t="s">
        <v>147</v>
      </c>
      <c r="BM178" s="165" t="s">
        <v>448</v>
      </c>
    </row>
    <row r="179" spans="1:65" s="2" customFormat="1" ht="16.5" customHeight="1">
      <c r="A179" s="30"/>
      <c r="B179" s="153"/>
      <c r="C179" s="154" t="s">
        <v>71</v>
      </c>
      <c r="D179" s="154" t="s">
        <v>149</v>
      </c>
      <c r="E179" s="155" t="s">
        <v>1774</v>
      </c>
      <c r="F179" s="156" t="s">
        <v>1775</v>
      </c>
      <c r="G179" s="157" t="s">
        <v>632</v>
      </c>
      <c r="H179" s="158">
        <v>1</v>
      </c>
      <c r="I179" s="159">
        <v>881.37</v>
      </c>
      <c r="J179" s="159">
        <f t="shared" si="10"/>
        <v>881.37</v>
      </c>
      <c r="K179" s="160"/>
      <c r="L179" s="31"/>
      <c r="M179" s="161" t="s">
        <v>1</v>
      </c>
      <c r="N179" s="162" t="s">
        <v>37</v>
      </c>
      <c r="O179" s="163">
        <v>0</v>
      </c>
      <c r="P179" s="163">
        <f t="shared" si="11"/>
        <v>0</v>
      </c>
      <c r="Q179" s="163">
        <v>0</v>
      </c>
      <c r="R179" s="163">
        <f t="shared" si="12"/>
        <v>0</v>
      </c>
      <c r="S179" s="163">
        <v>0</v>
      </c>
      <c r="T179" s="164">
        <f t="shared" si="13"/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65" t="s">
        <v>147</v>
      </c>
      <c r="AT179" s="165" t="s">
        <v>149</v>
      </c>
      <c r="AU179" s="165" t="s">
        <v>94</v>
      </c>
      <c r="AY179" s="18" t="s">
        <v>146</v>
      </c>
      <c r="BE179" s="166">
        <f t="shared" si="14"/>
        <v>0</v>
      </c>
      <c r="BF179" s="166">
        <f t="shared" si="15"/>
        <v>881.37</v>
      </c>
      <c r="BG179" s="166">
        <f t="shared" si="16"/>
        <v>0</v>
      </c>
      <c r="BH179" s="166">
        <f t="shared" si="17"/>
        <v>0</v>
      </c>
      <c r="BI179" s="166">
        <f t="shared" si="18"/>
        <v>0</v>
      </c>
      <c r="BJ179" s="18" t="s">
        <v>94</v>
      </c>
      <c r="BK179" s="166">
        <f t="shared" si="19"/>
        <v>881.37</v>
      </c>
      <c r="BL179" s="18" t="s">
        <v>147</v>
      </c>
      <c r="BM179" s="165" t="s">
        <v>452</v>
      </c>
    </row>
    <row r="180" spans="1:65" s="2" customFormat="1" ht="16.5" customHeight="1">
      <c r="A180" s="30"/>
      <c r="B180" s="153"/>
      <c r="C180" s="154" t="s">
        <v>71</v>
      </c>
      <c r="D180" s="154" t="s">
        <v>149</v>
      </c>
      <c r="E180" s="155" t="s">
        <v>1776</v>
      </c>
      <c r="F180" s="156" t="s">
        <v>1738</v>
      </c>
      <c r="G180" s="157" t="s">
        <v>632</v>
      </c>
      <c r="H180" s="158">
        <v>1</v>
      </c>
      <c r="I180" s="159">
        <v>998.89</v>
      </c>
      <c r="J180" s="159">
        <f t="shared" si="10"/>
        <v>998.89</v>
      </c>
      <c r="K180" s="160"/>
      <c r="L180" s="31"/>
      <c r="M180" s="161" t="s">
        <v>1</v>
      </c>
      <c r="N180" s="162" t="s">
        <v>37</v>
      </c>
      <c r="O180" s="163">
        <v>0</v>
      </c>
      <c r="P180" s="163">
        <f t="shared" si="11"/>
        <v>0</v>
      </c>
      <c r="Q180" s="163">
        <v>0</v>
      </c>
      <c r="R180" s="163">
        <f t="shared" si="12"/>
        <v>0</v>
      </c>
      <c r="S180" s="163">
        <v>0</v>
      </c>
      <c r="T180" s="164">
        <f t="shared" si="13"/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65" t="s">
        <v>147</v>
      </c>
      <c r="AT180" s="165" t="s">
        <v>149</v>
      </c>
      <c r="AU180" s="165" t="s">
        <v>94</v>
      </c>
      <c r="AY180" s="18" t="s">
        <v>146</v>
      </c>
      <c r="BE180" s="166">
        <f t="shared" si="14"/>
        <v>0</v>
      </c>
      <c r="BF180" s="166">
        <f t="shared" si="15"/>
        <v>998.89</v>
      </c>
      <c r="BG180" s="166">
        <f t="shared" si="16"/>
        <v>0</v>
      </c>
      <c r="BH180" s="166">
        <f t="shared" si="17"/>
        <v>0</v>
      </c>
      <c r="BI180" s="166">
        <f t="shared" si="18"/>
        <v>0</v>
      </c>
      <c r="BJ180" s="18" t="s">
        <v>94</v>
      </c>
      <c r="BK180" s="166">
        <f t="shared" si="19"/>
        <v>998.89</v>
      </c>
      <c r="BL180" s="18" t="s">
        <v>147</v>
      </c>
      <c r="BM180" s="165" t="s">
        <v>455</v>
      </c>
    </row>
    <row r="181" spans="1:65" s="2" customFormat="1" ht="16.5" customHeight="1">
      <c r="A181" s="30"/>
      <c r="B181" s="153"/>
      <c r="C181" s="154" t="s">
        <v>71</v>
      </c>
      <c r="D181" s="154" t="s">
        <v>149</v>
      </c>
      <c r="E181" s="155" t="s">
        <v>1777</v>
      </c>
      <c r="F181" s="156" t="s">
        <v>1778</v>
      </c>
      <c r="G181" s="157" t="s">
        <v>412</v>
      </c>
      <c r="H181" s="158">
        <v>1</v>
      </c>
      <c r="I181" s="159">
        <v>352.54798425000001</v>
      </c>
      <c r="J181" s="159">
        <f t="shared" si="10"/>
        <v>352.55</v>
      </c>
      <c r="K181" s="160"/>
      <c r="L181" s="31"/>
      <c r="M181" s="161" t="s">
        <v>1</v>
      </c>
      <c r="N181" s="162" t="s">
        <v>37</v>
      </c>
      <c r="O181" s="163">
        <v>0</v>
      </c>
      <c r="P181" s="163">
        <f t="shared" si="11"/>
        <v>0</v>
      </c>
      <c r="Q181" s="163">
        <v>0</v>
      </c>
      <c r="R181" s="163">
        <f t="shared" si="12"/>
        <v>0</v>
      </c>
      <c r="S181" s="163">
        <v>0</v>
      </c>
      <c r="T181" s="164">
        <f t="shared" si="13"/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65" t="s">
        <v>147</v>
      </c>
      <c r="AT181" s="165" t="s">
        <v>149</v>
      </c>
      <c r="AU181" s="165" t="s">
        <v>94</v>
      </c>
      <c r="AY181" s="18" t="s">
        <v>146</v>
      </c>
      <c r="BE181" s="166">
        <f t="shared" si="14"/>
        <v>0</v>
      </c>
      <c r="BF181" s="166">
        <f t="shared" si="15"/>
        <v>352.55</v>
      </c>
      <c r="BG181" s="166">
        <f t="shared" si="16"/>
        <v>0</v>
      </c>
      <c r="BH181" s="166">
        <f t="shared" si="17"/>
        <v>0</v>
      </c>
      <c r="BI181" s="166">
        <f t="shared" si="18"/>
        <v>0</v>
      </c>
      <c r="BJ181" s="18" t="s">
        <v>94</v>
      </c>
      <c r="BK181" s="166">
        <f t="shared" si="19"/>
        <v>352.55</v>
      </c>
      <c r="BL181" s="18" t="s">
        <v>147</v>
      </c>
      <c r="BM181" s="165" t="s">
        <v>468</v>
      </c>
    </row>
    <row r="182" spans="1:65" s="2" customFormat="1" ht="16.5" customHeight="1">
      <c r="A182" s="30"/>
      <c r="B182" s="153"/>
      <c r="C182" s="154" t="s">
        <v>71</v>
      </c>
      <c r="D182" s="154" t="s">
        <v>149</v>
      </c>
      <c r="E182" s="155" t="s">
        <v>1779</v>
      </c>
      <c r="F182" s="156" t="s">
        <v>1780</v>
      </c>
      <c r="G182" s="157" t="s">
        <v>632</v>
      </c>
      <c r="H182" s="158">
        <v>1</v>
      </c>
      <c r="I182" s="159">
        <v>2021.33</v>
      </c>
      <c r="J182" s="159">
        <f t="shared" si="10"/>
        <v>2021.33</v>
      </c>
      <c r="K182" s="160"/>
      <c r="L182" s="31"/>
      <c r="M182" s="205" t="s">
        <v>1</v>
      </c>
      <c r="N182" s="206" t="s">
        <v>37</v>
      </c>
      <c r="O182" s="207">
        <v>0</v>
      </c>
      <c r="P182" s="207">
        <f t="shared" si="11"/>
        <v>0</v>
      </c>
      <c r="Q182" s="207">
        <v>0</v>
      </c>
      <c r="R182" s="207">
        <f t="shared" si="12"/>
        <v>0</v>
      </c>
      <c r="S182" s="207">
        <v>0</v>
      </c>
      <c r="T182" s="208">
        <f t="shared" si="13"/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65" t="s">
        <v>147</v>
      </c>
      <c r="AT182" s="165" t="s">
        <v>149</v>
      </c>
      <c r="AU182" s="165" t="s">
        <v>94</v>
      </c>
      <c r="AY182" s="18" t="s">
        <v>146</v>
      </c>
      <c r="BE182" s="166">
        <f t="shared" si="14"/>
        <v>0</v>
      </c>
      <c r="BF182" s="166">
        <f t="shared" si="15"/>
        <v>2021.33</v>
      </c>
      <c r="BG182" s="166">
        <f t="shared" si="16"/>
        <v>0</v>
      </c>
      <c r="BH182" s="166">
        <f t="shared" si="17"/>
        <v>0</v>
      </c>
      <c r="BI182" s="166">
        <f t="shared" si="18"/>
        <v>0</v>
      </c>
      <c r="BJ182" s="18" t="s">
        <v>94</v>
      </c>
      <c r="BK182" s="166">
        <f t="shared" si="19"/>
        <v>2021.33</v>
      </c>
      <c r="BL182" s="18" t="s">
        <v>147</v>
      </c>
      <c r="BM182" s="165" t="s">
        <v>471</v>
      </c>
    </row>
    <row r="183" spans="1:65" s="2" customFormat="1" ht="6.95" customHeight="1">
      <c r="A183" s="30"/>
      <c r="B183" s="48"/>
      <c r="C183" s="49"/>
      <c r="D183" s="49"/>
      <c r="E183" s="49"/>
      <c r="F183" s="49"/>
      <c r="G183" s="49"/>
      <c r="H183" s="49"/>
      <c r="I183" s="49"/>
      <c r="J183" s="49"/>
      <c r="K183" s="49"/>
      <c r="L183" s="31"/>
      <c r="M183" s="30"/>
      <c r="O183" s="30"/>
      <c r="P183" s="30"/>
      <c r="Q183" s="30"/>
      <c r="R183" s="30"/>
      <c r="S183" s="30"/>
      <c r="T183" s="30"/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</row>
  </sheetData>
  <autoFilter ref="C123:K182" xr:uid="{00000000-0009-0000-0000-00000B000000}"/>
  <mergeCells count="11">
    <mergeCell ref="L2:V2"/>
    <mergeCell ref="E87:H87"/>
    <mergeCell ref="E89:H89"/>
    <mergeCell ref="E112:H112"/>
    <mergeCell ref="E114:H114"/>
    <mergeCell ref="E116:H116"/>
    <mergeCell ref="E7:H7"/>
    <mergeCell ref="E9:H9"/>
    <mergeCell ref="E11:H11"/>
    <mergeCell ref="E29:H29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BM669"/>
  <sheetViews>
    <sheetView showGridLines="0" workbookViewId="0">
      <selection activeCell="J122" sqref="J122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99"/>
    </row>
    <row r="2" spans="1:46" s="1" customFormat="1" ht="36.950000000000003" customHeight="1">
      <c r="L2" s="237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8" t="s">
        <v>80</v>
      </c>
    </row>
    <row r="3" spans="1:46" s="1" customFormat="1" ht="6.95" hidden="1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71</v>
      </c>
    </row>
    <row r="4" spans="1:46" s="1" customFormat="1" ht="24.95" hidden="1" customHeight="1">
      <c r="B4" s="21"/>
      <c r="D4" s="22" t="s">
        <v>112</v>
      </c>
      <c r="L4" s="21"/>
      <c r="M4" s="100" t="s">
        <v>9</v>
      </c>
      <c r="AT4" s="18" t="s">
        <v>3</v>
      </c>
    </row>
    <row r="5" spans="1:46" s="1" customFormat="1" ht="6.95" hidden="1" customHeight="1">
      <c r="B5" s="21"/>
      <c r="L5" s="21"/>
    </row>
    <row r="6" spans="1:46" s="1" customFormat="1" ht="12" hidden="1" customHeight="1">
      <c r="B6" s="21"/>
      <c r="D6" s="27" t="s">
        <v>13</v>
      </c>
      <c r="L6" s="21"/>
    </row>
    <row r="7" spans="1:46" s="1" customFormat="1" ht="26.25" hidden="1" customHeight="1">
      <c r="B7" s="21"/>
      <c r="E7" s="253" t="str">
        <f>'Rekapitulácia stavby'!K6</f>
        <v>Rekonštrukcia budovy škôlky - MŠ J. Halašu v Trenčíne - navýšenie rozpočtu</v>
      </c>
      <c r="F7" s="254"/>
      <c r="G7" s="254"/>
      <c r="H7" s="254"/>
      <c r="L7" s="21"/>
    </row>
    <row r="8" spans="1:46" s="2" customFormat="1" ht="12" hidden="1" customHeight="1">
      <c r="A8" s="30"/>
      <c r="B8" s="31"/>
      <c r="C8" s="30"/>
      <c r="D8" s="27" t="s">
        <v>113</v>
      </c>
      <c r="E8" s="30"/>
      <c r="F8" s="30"/>
      <c r="G8" s="30"/>
      <c r="H8" s="30"/>
      <c r="I8" s="30"/>
      <c r="J8" s="30"/>
      <c r="K8" s="30"/>
      <c r="L8" s="43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30" hidden="1" customHeight="1">
      <c r="A9" s="30"/>
      <c r="B9" s="31"/>
      <c r="C9" s="30"/>
      <c r="D9" s="30"/>
      <c r="E9" s="217" t="s">
        <v>114</v>
      </c>
      <c r="F9" s="255"/>
      <c r="G9" s="255"/>
      <c r="H9" s="255"/>
      <c r="I9" s="30"/>
      <c r="J9" s="30"/>
      <c r="K9" s="30"/>
      <c r="L9" s="43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1.25" hidden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3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hidden="1" customHeight="1">
      <c r="A11" s="30"/>
      <c r="B11" s="31"/>
      <c r="C11" s="30"/>
      <c r="D11" s="27" t="s">
        <v>15</v>
      </c>
      <c r="E11" s="30"/>
      <c r="F11" s="25" t="s">
        <v>1</v>
      </c>
      <c r="G11" s="30"/>
      <c r="H11" s="30"/>
      <c r="I11" s="27" t="s">
        <v>16</v>
      </c>
      <c r="J11" s="25" t="s">
        <v>1</v>
      </c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hidden="1" customHeight="1">
      <c r="A12" s="30"/>
      <c r="B12" s="31"/>
      <c r="C12" s="30"/>
      <c r="D12" s="27" t="s">
        <v>17</v>
      </c>
      <c r="E12" s="30"/>
      <c r="F12" s="25" t="s">
        <v>18</v>
      </c>
      <c r="G12" s="30"/>
      <c r="H12" s="30"/>
      <c r="I12" s="27" t="s">
        <v>19</v>
      </c>
      <c r="J12" s="56">
        <f>'Rekapitulácia stavby'!AN8</f>
        <v>0</v>
      </c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hidden="1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hidden="1" customHeight="1">
      <c r="A14" s="30"/>
      <c r="B14" s="31"/>
      <c r="C14" s="30"/>
      <c r="D14" s="27" t="s">
        <v>20</v>
      </c>
      <c r="E14" s="30"/>
      <c r="F14" s="30"/>
      <c r="G14" s="30"/>
      <c r="H14" s="30"/>
      <c r="I14" s="27" t="s">
        <v>21</v>
      </c>
      <c r="J14" s="25" t="s">
        <v>1</v>
      </c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hidden="1" customHeight="1">
      <c r="A15" s="30"/>
      <c r="B15" s="31"/>
      <c r="C15" s="30"/>
      <c r="D15" s="30"/>
      <c r="E15" s="25" t="s">
        <v>22</v>
      </c>
      <c r="F15" s="30"/>
      <c r="G15" s="30"/>
      <c r="H15" s="30"/>
      <c r="I15" s="27" t="s">
        <v>23</v>
      </c>
      <c r="J15" s="25" t="s">
        <v>1</v>
      </c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hidden="1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hidden="1" customHeight="1">
      <c r="A17" s="30"/>
      <c r="B17" s="31"/>
      <c r="C17" s="30"/>
      <c r="D17" s="27" t="s">
        <v>24</v>
      </c>
      <c r="E17" s="30"/>
      <c r="F17" s="30"/>
      <c r="G17" s="30"/>
      <c r="H17" s="30"/>
      <c r="I17" s="27" t="s">
        <v>21</v>
      </c>
      <c r="J17" s="25" t="s">
        <v>1</v>
      </c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hidden="1" customHeight="1">
      <c r="A18" s="30"/>
      <c r="B18" s="31"/>
      <c r="C18" s="30"/>
      <c r="D18" s="30"/>
      <c r="E18" s="25" t="s">
        <v>25</v>
      </c>
      <c r="F18" s="30"/>
      <c r="G18" s="30"/>
      <c r="H18" s="30"/>
      <c r="I18" s="27" t="s">
        <v>23</v>
      </c>
      <c r="J18" s="25" t="s">
        <v>1</v>
      </c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hidden="1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hidden="1" customHeight="1">
      <c r="A20" s="30"/>
      <c r="B20" s="31"/>
      <c r="C20" s="30"/>
      <c r="D20" s="27" t="s">
        <v>26</v>
      </c>
      <c r="E20" s="30"/>
      <c r="F20" s="30"/>
      <c r="G20" s="30"/>
      <c r="H20" s="30"/>
      <c r="I20" s="27" t="s">
        <v>21</v>
      </c>
      <c r="J20" s="25" t="str">
        <f>IF('Rekapitulácia stavby'!AN16="","",'Rekapitulácia stavby'!AN16)</f>
        <v/>
      </c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hidden="1" customHeight="1">
      <c r="A21" s="30"/>
      <c r="B21" s="31"/>
      <c r="C21" s="30"/>
      <c r="D21" s="30"/>
      <c r="E21" s="25" t="str">
        <f>IF('Rekapitulácia stavby'!E17="","",'Rekapitulácia stavby'!E17)</f>
        <v xml:space="preserve"> </v>
      </c>
      <c r="F21" s="30"/>
      <c r="G21" s="30"/>
      <c r="H21" s="30"/>
      <c r="I21" s="27" t="s">
        <v>23</v>
      </c>
      <c r="J21" s="25" t="str">
        <f>IF('Rekapitulácia stavby'!AN17="","",'Rekapitulácia stavby'!AN17)</f>
        <v/>
      </c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hidden="1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hidden="1" customHeight="1">
      <c r="A23" s="30"/>
      <c r="B23" s="31"/>
      <c r="C23" s="30"/>
      <c r="D23" s="27" t="s">
        <v>29</v>
      </c>
      <c r="E23" s="30"/>
      <c r="F23" s="30"/>
      <c r="G23" s="30"/>
      <c r="H23" s="30"/>
      <c r="I23" s="27" t="s">
        <v>21</v>
      </c>
      <c r="J23" s="25" t="str">
        <f>IF('Rekapitulácia stavby'!AN19="","",'Rekapitulácia stavby'!AN19)</f>
        <v/>
      </c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hidden="1" customHeight="1">
      <c r="A24" s="30"/>
      <c r="B24" s="31"/>
      <c r="C24" s="30"/>
      <c r="D24" s="30"/>
      <c r="E24" s="25" t="str">
        <f>IF('Rekapitulácia stavby'!E20="","",'Rekapitulácia stavby'!E20)</f>
        <v xml:space="preserve"> </v>
      </c>
      <c r="F24" s="30"/>
      <c r="G24" s="30"/>
      <c r="H24" s="30"/>
      <c r="I24" s="27" t="s">
        <v>23</v>
      </c>
      <c r="J24" s="25" t="str">
        <f>IF('Rekapitulácia stavby'!AN20="","",'Rekapitulácia stavby'!AN20)</f>
        <v/>
      </c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hidden="1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hidden="1" customHeight="1">
      <c r="A26" s="30"/>
      <c r="B26" s="31"/>
      <c r="C26" s="30"/>
      <c r="D26" s="27" t="s">
        <v>30</v>
      </c>
      <c r="E26" s="30"/>
      <c r="F26" s="30"/>
      <c r="G26" s="30"/>
      <c r="H26" s="30"/>
      <c r="I26" s="30"/>
      <c r="J26" s="30"/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hidden="1" customHeight="1">
      <c r="A27" s="101"/>
      <c r="B27" s="102"/>
      <c r="C27" s="101"/>
      <c r="D27" s="101"/>
      <c r="E27" s="223" t="s">
        <v>1</v>
      </c>
      <c r="F27" s="223"/>
      <c r="G27" s="223"/>
      <c r="H27" s="223"/>
      <c r="I27" s="101"/>
      <c r="J27" s="101"/>
      <c r="K27" s="101"/>
      <c r="L27" s="103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</row>
    <row r="28" spans="1:31" s="2" customFormat="1" ht="6.95" hidden="1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hidden="1" customHeight="1">
      <c r="A29" s="30"/>
      <c r="B29" s="31"/>
      <c r="C29" s="30"/>
      <c r="D29" s="67"/>
      <c r="E29" s="67"/>
      <c r="F29" s="67"/>
      <c r="G29" s="67"/>
      <c r="H29" s="67"/>
      <c r="I29" s="67"/>
      <c r="J29" s="67"/>
      <c r="K29" s="67"/>
      <c r="L29" s="43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hidden="1" customHeight="1">
      <c r="A30" s="30"/>
      <c r="B30" s="31"/>
      <c r="C30" s="30"/>
      <c r="D30" s="104" t="s">
        <v>31</v>
      </c>
      <c r="E30" s="30"/>
      <c r="F30" s="30"/>
      <c r="G30" s="30"/>
      <c r="H30" s="30"/>
      <c r="I30" s="30"/>
      <c r="J30" s="72">
        <f>ROUND(J128, 2)</f>
        <v>144898.1</v>
      </c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hidden="1" customHeight="1">
      <c r="A31" s="30"/>
      <c r="B31" s="31"/>
      <c r="C31" s="30"/>
      <c r="D31" s="67"/>
      <c r="E31" s="67"/>
      <c r="F31" s="67"/>
      <c r="G31" s="67"/>
      <c r="H31" s="67"/>
      <c r="I31" s="67"/>
      <c r="J31" s="67"/>
      <c r="K31" s="67"/>
      <c r="L31" s="43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hidden="1" customHeight="1">
      <c r="A32" s="30"/>
      <c r="B32" s="31"/>
      <c r="C32" s="30"/>
      <c r="D32" s="30"/>
      <c r="E32" s="30"/>
      <c r="F32" s="34" t="s">
        <v>33</v>
      </c>
      <c r="G32" s="30"/>
      <c r="H32" s="30"/>
      <c r="I32" s="34" t="s">
        <v>32</v>
      </c>
      <c r="J32" s="34" t="s">
        <v>34</v>
      </c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hidden="1" customHeight="1">
      <c r="A33" s="30"/>
      <c r="B33" s="31"/>
      <c r="C33" s="30"/>
      <c r="D33" s="105" t="s">
        <v>35</v>
      </c>
      <c r="E33" s="36" t="s">
        <v>36</v>
      </c>
      <c r="F33" s="106">
        <f>ROUND((SUM(BE128:BE668)),  2)</f>
        <v>0</v>
      </c>
      <c r="G33" s="107"/>
      <c r="H33" s="107"/>
      <c r="I33" s="108">
        <v>0.2</v>
      </c>
      <c r="J33" s="106">
        <f>ROUND(((SUM(BE128:BE668))*I33),  2)</f>
        <v>0</v>
      </c>
      <c r="K33" s="30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hidden="1" customHeight="1">
      <c r="A34" s="30"/>
      <c r="B34" s="31"/>
      <c r="C34" s="30"/>
      <c r="D34" s="30"/>
      <c r="E34" s="36" t="s">
        <v>37</v>
      </c>
      <c r="F34" s="109">
        <f>ROUND((SUM(BF128:BF668)),  2)</f>
        <v>144898.1</v>
      </c>
      <c r="G34" s="30"/>
      <c r="H34" s="30"/>
      <c r="I34" s="110">
        <v>0.2</v>
      </c>
      <c r="J34" s="109">
        <f>ROUND(((SUM(BF128:BF668))*I34),  2)</f>
        <v>28979.62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7" t="s">
        <v>38</v>
      </c>
      <c r="F35" s="109">
        <f>ROUND((SUM(BG128:BG668)),  2)</f>
        <v>0</v>
      </c>
      <c r="G35" s="30"/>
      <c r="H35" s="30"/>
      <c r="I35" s="110">
        <v>0.2</v>
      </c>
      <c r="J35" s="109">
        <f>0</f>
        <v>0</v>
      </c>
      <c r="K35" s="30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7" t="s">
        <v>39</v>
      </c>
      <c r="F36" s="109">
        <f>ROUND((SUM(BH128:BH668)),  2)</f>
        <v>0</v>
      </c>
      <c r="G36" s="30"/>
      <c r="H36" s="30"/>
      <c r="I36" s="110">
        <v>0.2</v>
      </c>
      <c r="J36" s="109">
        <f>0</f>
        <v>0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36" t="s">
        <v>40</v>
      </c>
      <c r="F37" s="106">
        <f>ROUND((SUM(BI128:BI668)),  2)</f>
        <v>0</v>
      </c>
      <c r="G37" s="107"/>
      <c r="H37" s="107"/>
      <c r="I37" s="108">
        <v>0</v>
      </c>
      <c r="J37" s="106">
        <f>0</f>
        <v>0</v>
      </c>
      <c r="K37" s="30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hidden="1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hidden="1" customHeight="1">
      <c r="A39" s="30"/>
      <c r="B39" s="31"/>
      <c r="C39" s="111"/>
      <c r="D39" s="112" t="s">
        <v>41</v>
      </c>
      <c r="E39" s="61"/>
      <c r="F39" s="61"/>
      <c r="G39" s="113" t="s">
        <v>42</v>
      </c>
      <c r="H39" s="114" t="s">
        <v>43</v>
      </c>
      <c r="I39" s="61"/>
      <c r="J39" s="115">
        <f>SUM(J30:J37)</f>
        <v>173877.72</v>
      </c>
      <c r="K39" s="116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hidden="1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hidden="1" customHeight="1">
      <c r="B41" s="21"/>
      <c r="L41" s="21"/>
    </row>
    <row r="42" spans="1:31" s="1" customFormat="1" ht="14.45" hidden="1" customHeight="1">
      <c r="B42" s="21"/>
      <c r="L42" s="21"/>
    </row>
    <row r="43" spans="1:31" s="1" customFormat="1" ht="14.45" hidden="1" customHeight="1">
      <c r="B43" s="21"/>
      <c r="L43" s="21"/>
    </row>
    <row r="44" spans="1:31" s="1" customFormat="1" ht="14.45" hidden="1" customHeight="1">
      <c r="B44" s="21"/>
      <c r="L44" s="21"/>
    </row>
    <row r="45" spans="1:31" s="1" customFormat="1" ht="14.45" hidden="1" customHeight="1">
      <c r="B45" s="21"/>
      <c r="L45" s="21"/>
    </row>
    <row r="46" spans="1:31" s="1" customFormat="1" ht="14.45" hidden="1" customHeight="1">
      <c r="B46" s="21"/>
      <c r="L46" s="21"/>
    </row>
    <row r="47" spans="1:31" s="1" customFormat="1" ht="14.45" hidden="1" customHeight="1">
      <c r="B47" s="21"/>
      <c r="L47" s="21"/>
    </row>
    <row r="48" spans="1:31" s="1" customFormat="1" ht="14.45" hidden="1" customHeight="1">
      <c r="B48" s="21"/>
      <c r="L48" s="21"/>
    </row>
    <row r="49" spans="1:31" s="1" customFormat="1" ht="14.45" hidden="1" customHeight="1">
      <c r="B49" s="21"/>
      <c r="L49" s="21"/>
    </row>
    <row r="50" spans="1:31" s="2" customFormat="1" ht="14.45" hidden="1" customHeight="1">
      <c r="B50" s="43"/>
      <c r="D50" s="44" t="s">
        <v>44</v>
      </c>
      <c r="E50" s="45"/>
      <c r="F50" s="45"/>
      <c r="G50" s="44" t="s">
        <v>45</v>
      </c>
      <c r="H50" s="45"/>
      <c r="I50" s="45"/>
      <c r="J50" s="45"/>
      <c r="K50" s="45"/>
      <c r="L50" s="43"/>
    </row>
    <row r="51" spans="1:31" ht="11.25" hidden="1">
      <c r="B51" s="21"/>
      <c r="L51" s="21"/>
    </row>
    <row r="52" spans="1:31" ht="11.25" hidden="1">
      <c r="B52" s="21"/>
      <c r="L52" s="21"/>
    </row>
    <row r="53" spans="1:31" ht="11.25" hidden="1">
      <c r="B53" s="21"/>
      <c r="L53" s="21"/>
    </row>
    <row r="54" spans="1:31" ht="11.25" hidden="1">
      <c r="B54" s="21"/>
      <c r="L54" s="21"/>
    </row>
    <row r="55" spans="1:31" ht="11.25" hidden="1">
      <c r="B55" s="21"/>
      <c r="L55" s="21"/>
    </row>
    <row r="56" spans="1:31" ht="11.25" hidden="1">
      <c r="B56" s="21"/>
      <c r="L56" s="21"/>
    </row>
    <row r="57" spans="1:31" ht="11.25" hidden="1">
      <c r="B57" s="21"/>
      <c r="L57" s="21"/>
    </row>
    <row r="58" spans="1:31" ht="11.25" hidden="1">
      <c r="B58" s="21"/>
      <c r="L58" s="21"/>
    </row>
    <row r="59" spans="1:31" ht="11.25" hidden="1">
      <c r="B59" s="21"/>
      <c r="L59" s="21"/>
    </row>
    <row r="60" spans="1:31" ht="11.25" hidden="1">
      <c r="B60" s="21"/>
      <c r="L60" s="21"/>
    </row>
    <row r="61" spans="1:31" s="2" customFormat="1" ht="12.75" hidden="1">
      <c r="A61" s="30"/>
      <c r="B61" s="31"/>
      <c r="C61" s="30"/>
      <c r="D61" s="46" t="s">
        <v>46</v>
      </c>
      <c r="E61" s="33"/>
      <c r="F61" s="117" t="s">
        <v>47</v>
      </c>
      <c r="G61" s="46" t="s">
        <v>46</v>
      </c>
      <c r="H61" s="33"/>
      <c r="I61" s="33"/>
      <c r="J61" s="118" t="s">
        <v>47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1.25" hidden="1">
      <c r="B62" s="21"/>
      <c r="L62" s="21"/>
    </row>
    <row r="63" spans="1:31" ht="11.25" hidden="1">
      <c r="B63" s="21"/>
      <c r="L63" s="21"/>
    </row>
    <row r="64" spans="1:31" ht="11.25" hidden="1">
      <c r="B64" s="21"/>
      <c r="L64" s="21"/>
    </row>
    <row r="65" spans="1:31" s="2" customFormat="1" ht="12.75" hidden="1">
      <c r="A65" s="30"/>
      <c r="B65" s="31"/>
      <c r="C65" s="30"/>
      <c r="D65" s="44" t="s">
        <v>48</v>
      </c>
      <c r="E65" s="47"/>
      <c r="F65" s="47"/>
      <c r="G65" s="44" t="s">
        <v>49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1.25" hidden="1">
      <c r="B66" s="21"/>
      <c r="L66" s="21"/>
    </row>
    <row r="67" spans="1:31" ht="11.25" hidden="1">
      <c r="B67" s="21"/>
      <c r="L67" s="21"/>
    </row>
    <row r="68" spans="1:31" ht="11.25" hidden="1">
      <c r="B68" s="21"/>
      <c r="L68" s="21"/>
    </row>
    <row r="69" spans="1:31" ht="11.25" hidden="1">
      <c r="B69" s="21"/>
      <c r="L69" s="21"/>
    </row>
    <row r="70" spans="1:31" ht="11.25" hidden="1">
      <c r="B70" s="21"/>
      <c r="L70" s="21"/>
    </row>
    <row r="71" spans="1:31" ht="11.25" hidden="1">
      <c r="B71" s="21"/>
      <c r="L71" s="21"/>
    </row>
    <row r="72" spans="1:31" ht="11.25" hidden="1">
      <c r="B72" s="21"/>
      <c r="L72" s="21"/>
    </row>
    <row r="73" spans="1:31" ht="11.25" hidden="1">
      <c r="B73" s="21"/>
      <c r="L73" s="21"/>
    </row>
    <row r="74" spans="1:31" ht="11.25" hidden="1">
      <c r="B74" s="21"/>
      <c r="L74" s="21"/>
    </row>
    <row r="75" spans="1:31" ht="11.25" hidden="1">
      <c r="B75" s="21"/>
      <c r="L75" s="21"/>
    </row>
    <row r="76" spans="1:31" s="2" customFormat="1" ht="12.75" hidden="1">
      <c r="A76" s="30"/>
      <c r="B76" s="31"/>
      <c r="C76" s="30"/>
      <c r="D76" s="46" t="s">
        <v>46</v>
      </c>
      <c r="E76" s="33"/>
      <c r="F76" s="117" t="s">
        <v>47</v>
      </c>
      <c r="G76" s="46" t="s">
        <v>46</v>
      </c>
      <c r="H76" s="33"/>
      <c r="I76" s="33"/>
      <c r="J76" s="118" t="s">
        <v>47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hidden="1" customHeight="1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ht="11.25" hidden="1"/>
    <row r="79" spans="1:31" ht="11.25" hidden="1"/>
    <row r="80" spans="1:31" ht="11.25" hidden="1"/>
    <row r="81" spans="1:47" s="2" customFormat="1" ht="6.95" hidden="1" customHeight="1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hidden="1" customHeight="1">
      <c r="A82" s="30"/>
      <c r="B82" s="31"/>
      <c r="C82" s="22" t="s">
        <v>115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hidden="1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hidden="1" customHeight="1">
      <c r="A84" s="30"/>
      <c r="B84" s="31"/>
      <c r="C84" s="27" t="s">
        <v>13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26.25" hidden="1" customHeight="1">
      <c r="A85" s="30"/>
      <c r="B85" s="31"/>
      <c r="C85" s="30"/>
      <c r="D85" s="30"/>
      <c r="E85" s="253" t="str">
        <f>E7</f>
        <v>Rekonštrukcia budovy škôlky - MŠ J. Halašu v Trenčíne - navýšenie rozpočtu</v>
      </c>
      <c r="F85" s="254"/>
      <c r="G85" s="254"/>
      <c r="H85" s="254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hidden="1" customHeight="1">
      <c r="A86" s="30"/>
      <c r="B86" s="31"/>
      <c r="C86" s="27" t="s">
        <v>113</v>
      </c>
      <c r="D86" s="30"/>
      <c r="E86" s="30"/>
      <c r="F86" s="30"/>
      <c r="G86" s="30"/>
      <c r="H86" s="30"/>
      <c r="I86" s="30"/>
      <c r="J86" s="30"/>
      <c r="K86" s="30"/>
      <c r="L86" s="43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30" hidden="1" customHeight="1">
      <c r="A87" s="30"/>
      <c r="B87" s="31"/>
      <c r="C87" s="30"/>
      <c r="D87" s="30"/>
      <c r="E87" s="217" t="str">
        <f>E9</f>
        <v>02 - Pavilón A,B,C,D,E,F - architektúra a statika - ON - ZATEPLENIE STRECHY</v>
      </c>
      <c r="F87" s="255"/>
      <c r="G87" s="255"/>
      <c r="H87" s="255"/>
      <c r="I87" s="30"/>
      <c r="J87" s="30"/>
      <c r="K87" s="30"/>
      <c r="L87" s="43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hidden="1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3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hidden="1" customHeight="1">
      <c r="A89" s="30"/>
      <c r="B89" s="31"/>
      <c r="C89" s="27" t="s">
        <v>17</v>
      </c>
      <c r="D89" s="30"/>
      <c r="E89" s="30"/>
      <c r="F89" s="25" t="str">
        <f>F12</f>
        <v>Trenčín</v>
      </c>
      <c r="G89" s="30"/>
      <c r="H89" s="30"/>
      <c r="I89" s="27" t="s">
        <v>19</v>
      </c>
      <c r="J89" s="56">
        <f>IF(J12="","",J12)</f>
        <v>0</v>
      </c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hidden="1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hidden="1" customHeight="1">
      <c r="A91" s="30"/>
      <c r="B91" s="31"/>
      <c r="C91" s="27" t="s">
        <v>20</v>
      </c>
      <c r="D91" s="30"/>
      <c r="E91" s="30"/>
      <c r="F91" s="25" t="str">
        <f>E15</f>
        <v>Mesto Trenčín</v>
      </c>
      <c r="G91" s="30"/>
      <c r="H91" s="30"/>
      <c r="I91" s="27" t="s">
        <v>26</v>
      </c>
      <c r="J91" s="28" t="str">
        <f>E21</f>
        <v xml:space="preserve"> </v>
      </c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hidden="1" customHeight="1">
      <c r="A92" s="30"/>
      <c r="B92" s="31"/>
      <c r="C92" s="27" t="s">
        <v>24</v>
      </c>
      <c r="D92" s="30"/>
      <c r="E92" s="30"/>
      <c r="F92" s="25" t="str">
        <f>IF(E18="","",E18)</f>
        <v xml:space="preserve">SOAR sk, a.s., Žilina </v>
      </c>
      <c r="G92" s="30"/>
      <c r="H92" s="30"/>
      <c r="I92" s="27" t="s">
        <v>29</v>
      </c>
      <c r="J92" s="28" t="str">
        <f>E24</f>
        <v xml:space="preserve"> </v>
      </c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hidden="1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hidden="1" customHeight="1">
      <c r="A94" s="30"/>
      <c r="B94" s="31"/>
      <c r="C94" s="119" t="s">
        <v>116</v>
      </c>
      <c r="D94" s="111"/>
      <c r="E94" s="111"/>
      <c r="F94" s="111"/>
      <c r="G94" s="111"/>
      <c r="H94" s="111"/>
      <c r="I94" s="111"/>
      <c r="J94" s="120" t="s">
        <v>117</v>
      </c>
      <c r="K94" s="111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hidden="1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hidden="1" customHeight="1">
      <c r="A96" s="30"/>
      <c r="B96" s="31"/>
      <c r="C96" s="121" t="s">
        <v>118</v>
      </c>
      <c r="D96" s="30"/>
      <c r="E96" s="30"/>
      <c r="F96" s="30"/>
      <c r="G96" s="30"/>
      <c r="H96" s="30"/>
      <c r="I96" s="30"/>
      <c r="J96" s="72">
        <f>J128</f>
        <v>144898.1</v>
      </c>
      <c r="K96" s="30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119</v>
      </c>
    </row>
    <row r="97" spans="1:31" s="9" customFormat="1" ht="24.95" hidden="1" customHeight="1">
      <c r="B97" s="122"/>
      <c r="D97" s="123" t="s">
        <v>120</v>
      </c>
      <c r="E97" s="124"/>
      <c r="F97" s="124"/>
      <c r="G97" s="124"/>
      <c r="H97" s="124"/>
      <c r="I97" s="124"/>
      <c r="J97" s="125">
        <f>J129</f>
        <v>40773.279999999999</v>
      </c>
      <c r="L97" s="122"/>
    </row>
    <row r="98" spans="1:31" s="10" customFormat="1" ht="19.899999999999999" hidden="1" customHeight="1">
      <c r="B98" s="126"/>
      <c r="D98" s="127" t="s">
        <v>121</v>
      </c>
      <c r="E98" s="128"/>
      <c r="F98" s="128"/>
      <c r="G98" s="128"/>
      <c r="H98" s="128"/>
      <c r="I98" s="128"/>
      <c r="J98" s="129">
        <f>J130</f>
        <v>6865.85</v>
      </c>
      <c r="L98" s="126"/>
    </row>
    <row r="99" spans="1:31" s="10" customFormat="1" ht="19.899999999999999" hidden="1" customHeight="1">
      <c r="B99" s="126"/>
      <c r="D99" s="127" t="s">
        <v>122</v>
      </c>
      <c r="E99" s="128"/>
      <c r="F99" s="128"/>
      <c r="G99" s="128"/>
      <c r="H99" s="128"/>
      <c r="I99" s="128"/>
      <c r="J99" s="129">
        <f>J143</f>
        <v>9865.2199999999993</v>
      </c>
      <c r="L99" s="126"/>
    </row>
    <row r="100" spans="1:31" s="10" customFormat="1" ht="19.899999999999999" hidden="1" customHeight="1">
      <c r="B100" s="126"/>
      <c r="D100" s="127" t="s">
        <v>123</v>
      </c>
      <c r="E100" s="128"/>
      <c r="F100" s="128"/>
      <c r="G100" s="128"/>
      <c r="H100" s="128"/>
      <c r="I100" s="128"/>
      <c r="J100" s="129">
        <f>J180</f>
        <v>22502.52</v>
      </c>
      <c r="L100" s="126"/>
    </row>
    <row r="101" spans="1:31" s="10" customFormat="1" ht="19.899999999999999" hidden="1" customHeight="1">
      <c r="B101" s="126"/>
      <c r="D101" s="127" t="s">
        <v>124</v>
      </c>
      <c r="E101" s="128"/>
      <c r="F101" s="128"/>
      <c r="G101" s="128"/>
      <c r="H101" s="128"/>
      <c r="I101" s="128"/>
      <c r="J101" s="129">
        <f>J279</f>
        <v>1539.69</v>
      </c>
      <c r="L101" s="126"/>
    </row>
    <row r="102" spans="1:31" s="9" customFormat="1" ht="24.95" hidden="1" customHeight="1">
      <c r="B102" s="122"/>
      <c r="D102" s="123" t="s">
        <v>125</v>
      </c>
      <c r="E102" s="124"/>
      <c r="F102" s="124"/>
      <c r="G102" s="124"/>
      <c r="H102" s="124"/>
      <c r="I102" s="124"/>
      <c r="J102" s="125">
        <f>J281</f>
        <v>104124.82</v>
      </c>
      <c r="L102" s="122"/>
    </row>
    <row r="103" spans="1:31" s="10" customFormat="1" ht="19.899999999999999" hidden="1" customHeight="1">
      <c r="B103" s="126"/>
      <c r="D103" s="127" t="s">
        <v>126</v>
      </c>
      <c r="E103" s="128"/>
      <c r="F103" s="128"/>
      <c r="G103" s="128"/>
      <c r="H103" s="128"/>
      <c r="I103" s="128"/>
      <c r="J103" s="129">
        <f>J282</f>
        <v>40968.430000000008</v>
      </c>
      <c r="L103" s="126"/>
    </row>
    <row r="104" spans="1:31" s="10" customFormat="1" ht="19.899999999999999" hidden="1" customHeight="1">
      <c r="B104" s="126"/>
      <c r="D104" s="127" t="s">
        <v>127</v>
      </c>
      <c r="E104" s="128"/>
      <c r="F104" s="128"/>
      <c r="G104" s="128"/>
      <c r="H104" s="128"/>
      <c r="I104" s="128"/>
      <c r="J104" s="129">
        <f>J397</f>
        <v>41054.450000000004</v>
      </c>
      <c r="L104" s="126"/>
    </row>
    <row r="105" spans="1:31" s="10" customFormat="1" ht="19.899999999999999" hidden="1" customHeight="1">
      <c r="B105" s="126"/>
      <c r="D105" s="127" t="s">
        <v>128</v>
      </c>
      <c r="E105" s="128"/>
      <c r="F105" s="128"/>
      <c r="G105" s="128"/>
      <c r="H105" s="128"/>
      <c r="I105" s="128"/>
      <c r="J105" s="129">
        <f>J570</f>
        <v>2411.8499999999995</v>
      </c>
      <c r="L105" s="126"/>
    </row>
    <row r="106" spans="1:31" s="10" customFormat="1" ht="19.899999999999999" hidden="1" customHeight="1">
      <c r="B106" s="126"/>
      <c r="D106" s="127" t="s">
        <v>129</v>
      </c>
      <c r="E106" s="128"/>
      <c r="F106" s="128"/>
      <c r="G106" s="128"/>
      <c r="H106" s="128"/>
      <c r="I106" s="128"/>
      <c r="J106" s="129">
        <f>J576</f>
        <v>308.73</v>
      </c>
      <c r="L106" s="126"/>
    </row>
    <row r="107" spans="1:31" s="10" customFormat="1" ht="19.899999999999999" hidden="1" customHeight="1">
      <c r="B107" s="126"/>
      <c r="D107" s="127" t="s">
        <v>130</v>
      </c>
      <c r="E107" s="128"/>
      <c r="F107" s="128"/>
      <c r="G107" s="128"/>
      <c r="H107" s="128"/>
      <c r="I107" s="128"/>
      <c r="J107" s="129">
        <f>J583</f>
        <v>17591.310000000001</v>
      </c>
      <c r="L107" s="126"/>
    </row>
    <row r="108" spans="1:31" s="10" customFormat="1" ht="19.899999999999999" hidden="1" customHeight="1">
      <c r="B108" s="126"/>
      <c r="D108" s="127" t="s">
        <v>131</v>
      </c>
      <c r="E108" s="128"/>
      <c r="F108" s="128"/>
      <c r="G108" s="128"/>
      <c r="H108" s="128"/>
      <c r="I108" s="128"/>
      <c r="J108" s="129">
        <f>J645</f>
        <v>1790.0500000000002</v>
      </c>
      <c r="L108" s="126"/>
    </row>
    <row r="109" spans="1:31" s="2" customFormat="1" ht="21.75" hidden="1" customHeight="1">
      <c r="A109" s="30"/>
      <c r="B109" s="31"/>
      <c r="C109" s="30"/>
      <c r="D109" s="30"/>
      <c r="E109" s="30"/>
      <c r="F109" s="30"/>
      <c r="G109" s="30"/>
      <c r="H109" s="30"/>
      <c r="I109" s="30"/>
      <c r="J109" s="30"/>
      <c r="K109" s="30"/>
      <c r="L109" s="43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6.95" hidden="1" customHeight="1">
      <c r="A110" s="30"/>
      <c r="B110" s="48"/>
      <c r="C110" s="49"/>
      <c r="D110" s="49"/>
      <c r="E110" s="49"/>
      <c r="F110" s="49"/>
      <c r="G110" s="49"/>
      <c r="H110" s="49"/>
      <c r="I110" s="49"/>
      <c r="J110" s="49"/>
      <c r="K110" s="49"/>
      <c r="L110" s="43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ht="11.25" hidden="1"/>
    <row r="112" spans="1:31" ht="11.25" hidden="1"/>
    <row r="113" spans="1:63" ht="11.25" hidden="1"/>
    <row r="114" spans="1:63" s="2" customFormat="1" ht="6.95" customHeight="1">
      <c r="A114" s="30"/>
      <c r="B114" s="50"/>
      <c r="C114" s="51"/>
      <c r="D114" s="51"/>
      <c r="E114" s="51"/>
      <c r="F114" s="51"/>
      <c r="G114" s="51"/>
      <c r="H114" s="51"/>
      <c r="I114" s="51"/>
      <c r="J114" s="51"/>
      <c r="K114" s="51"/>
      <c r="L114" s="43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3" s="2" customFormat="1" ht="24.95" customHeight="1">
      <c r="A115" s="30"/>
      <c r="B115" s="31"/>
      <c r="C115" s="22" t="s">
        <v>132</v>
      </c>
      <c r="D115" s="30"/>
      <c r="E115" s="30"/>
      <c r="F115" s="30"/>
      <c r="G115" s="30"/>
      <c r="H115" s="30"/>
      <c r="I115" s="30"/>
      <c r="J115" s="30"/>
      <c r="K115" s="30"/>
      <c r="L115" s="43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3" s="2" customFormat="1" ht="6.95" customHeight="1">
      <c r="A116" s="30"/>
      <c r="B116" s="31"/>
      <c r="C116" s="30"/>
      <c r="D116" s="30"/>
      <c r="E116" s="30"/>
      <c r="F116" s="30"/>
      <c r="G116" s="30"/>
      <c r="H116" s="30"/>
      <c r="I116" s="30"/>
      <c r="J116" s="30"/>
      <c r="K116" s="30"/>
      <c r="L116" s="43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3" s="2" customFormat="1" ht="12" customHeight="1">
      <c r="A117" s="30"/>
      <c r="B117" s="31"/>
      <c r="C117" s="27" t="s">
        <v>13</v>
      </c>
      <c r="D117" s="30"/>
      <c r="E117" s="30"/>
      <c r="F117" s="30"/>
      <c r="G117" s="30"/>
      <c r="H117" s="30"/>
      <c r="I117" s="30"/>
      <c r="J117" s="30"/>
      <c r="K117" s="30"/>
      <c r="L117" s="43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3" s="2" customFormat="1" ht="26.25" customHeight="1">
      <c r="A118" s="30"/>
      <c r="B118" s="31"/>
      <c r="C118" s="30"/>
      <c r="D118" s="30"/>
      <c r="E118" s="253" t="str">
        <f>E7</f>
        <v>Rekonštrukcia budovy škôlky - MŠ J. Halašu v Trenčíne - navýšenie rozpočtu</v>
      </c>
      <c r="F118" s="254"/>
      <c r="G118" s="254"/>
      <c r="H118" s="254"/>
      <c r="I118" s="30"/>
      <c r="J118" s="30"/>
      <c r="K118" s="30"/>
      <c r="L118" s="43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3" s="2" customFormat="1" ht="12" customHeight="1">
      <c r="A119" s="30"/>
      <c r="B119" s="31"/>
      <c r="C119" s="27" t="s">
        <v>113</v>
      </c>
      <c r="D119" s="30"/>
      <c r="E119" s="30"/>
      <c r="F119" s="30"/>
      <c r="G119" s="30"/>
      <c r="H119" s="30"/>
      <c r="I119" s="30"/>
      <c r="J119" s="30"/>
      <c r="K119" s="30"/>
      <c r="L119" s="43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3" s="2" customFormat="1" ht="30" customHeight="1">
      <c r="A120" s="30"/>
      <c r="B120" s="31"/>
      <c r="C120" s="30"/>
      <c r="D120" s="30"/>
      <c r="E120" s="217" t="str">
        <f>E9</f>
        <v>02 - Pavilón A,B,C,D,E,F - architektúra a statika - ON - ZATEPLENIE STRECHY</v>
      </c>
      <c r="F120" s="255"/>
      <c r="G120" s="255"/>
      <c r="H120" s="255"/>
      <c r="I120" s="30"/>
      <c r="J120" s="30"/>
      <c r="K120" s="30"/>
      <c r="L120" s="43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3" s="2" customFormat="1" ht="6.95" customHeight="1">
      <c r="A121" s="30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43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63" s="2" customFormat="1" ht="12" customHeight="1">
      <c r="A122" s="30"/>
      <c r="B122" s="31"/>
      <c r="C122" s="27" t="s">
        <v>17</v>
      </c>
      <c r="D122" s="30"/>
      <c r="E122" s="30"/>
      <c r="F122" s="25" t="str">
        <f>F12</f>
        <v>Trenčín</v>
      </c>
      <c r="G122" s="30"/>
      <c r="H122" s="30"/>
      <c r="I122" s="27" t="s">
        <v>19</v>
      </c>
      <c r="J122" s="56"/>
      <c r="K122" s="30"/>
      <c r="L122" s="43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63" s="2" customFormat="1" ht="6.95" customHeight="1">
      <c r="A123" s="30"/>
      <c r="B123" s="31"/>
      <c r="C123" s="30"/>
      <c r="D123" s="30"/>
      <c r="E123" s="30"/>
      <c r="F123" s="30"/>
      <c r="G123" s="30"/>
      <c r="H123" s="30"/>
      <c r="I123" s="30"/>
      <c r="J123" s="30"/>
      <c r="K123" s="30"/>
      <c r="L123" s="43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63" s="2" customFormat="1" ht="15.2" customHeight="1">
      <c r="A124" s="30"/>
      <c r="B124" s="31"/>
      <c r="C124" s="27" t="s">
        <v>20</v>
      </c>
      <c r="D124" s="30"/>
      <c r="E124" s="30"/>
      <c r="F124" s="25" t="str">
        <f>E15</f>
        <v>Mesto Trenčín</v>
      </c>
      <c r="G124" s="30"/>
      <c r="H124" s="30"/>
      <c r="I124" s="27" t="s">
        <v>26</v>
      </c>
      <c r="J124" s="28" t="str">
        <f>E21</f>
        <v xml:space="preserve"> </v>
      </c>
      <c r="K124" s="30"/>
      <c r="L124" s="43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63" s="2" customFormat="1" ht="15.2" customHeight="1">
      <c r="A125" s="30"/>
      <c r="B125" s="31"/>
      <c r="C125" s="27" t="s">
        <v>24</v>
      </c>
      <c r="D125" s="30"/>
      <c r="E125" s="30"/>
      <c r="F125" s="25" t="str">
        <f>IF(E18="","",E18)</f>
        <v xml:space="preserve">SOAR sk, a.s., Žilina </v>
      </c>
      <c r="G125" s="30"/>
      <c r="H125" s="30"/>
      <c r="I125" s="27" t="s">
        <v>29</v>
      </c>
      <c r="J125" s="28" t="str">
        <f>E24</f>
        <v xml:space="preserve"> </v>
      </c>
      <c r="K125" s="30"/>
      <c r="L125" s="43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63" s="2" customFormat="1" ht="10.35" customHeight="1">
      <c r="A126" s="30"/>
      <c r="B126" s="31"/>
      <c r="C126" s="30"/>
      <c r="D126" s="30"/>
      <c r="E126" s="30"/>
      <c r="F126" s="30"/>
      <c r="G126" s="30"/>
      <c r="H126" s="30"/>
      <c r="I126" s="30"/>
      <c r="J126" s="30"/>
      <c r="K126" s="30"/>
      <c r="L126" s="43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63" s="11" customFormat="1" ht="29.25" customHeight="1">
      <c r="A127" s="130"/>
      <c r="B127" s="131"/>
      <c r="C127" s="132" t="s">
        <v>133</v>
      </c>
      <c r="D127" s="133" t="s">
        <v>56</v>
      </c>
      <c r="E127" s="133" t="s">
        <v>52</v>
      </c>
      <c r="F127" s="133" t="s">
        <v>53</v>
      </c>
      <c r="G127" s="133" t="s">
        <v>134</v>
      </c>
      <c r="H127" s="133" t="s">
        <v>135</v>
      </c>
      <c r="I127" s="133" t="s">
        <v>136</v>
      </c>
      <c r="J127" s="134" t="s">
        <v>117</v>
      </c>
      <c r="K127" s="135" t="s">
        <v>137</v>
      </c>
      <c r="L127" s="136"/>
      <c r="M127" s="63" t="s">
        <v>1</v>
      </c>
      <c r="N127" s="64" t="s">
        <v>35</v>
      </c>
      <c r="O127" s="64" t="s">
        <v>138</v>
      </c>
      <c r="P127" s="64" t="s">
        <v>139</v>
      </c>
      <c r="Q127" s="64" t="s">
        <v>140</v>
      </c>
      <c r="R127" s="64" t="s">
        <v>141</v>
      </c>
      <c r="S127" s="64" t="s">
        <v>142</v>
      </c>
      <c r="T127" s="65" t="s">
        <v>143</v>
      </c>
      <c r="U127" s="130"/>
      <c r="V127" s="130"/>
      <c r="W127" s="130"/>
      <c r="X127" s="130"/>
      <c r="Y127" s="130"/>
      <c r="Z127" s="130"/>
      <c r="AA127" s="130"/>
      <c r="AB127" s="130"/>
      <c r="AC127" s="130"/>
      <c r="AD127" s="130"/>
      <c r="AE127" s="130"/>
    </row>
    <row r="128" spans="1:63" s="2" customFormat="1" ht="22.9" customHeight="1">
      <c r="A128" s="30"/>
      <c r="B128" s="31"/>
      <c r="C128" s="70" t="s">
        <v>118</v>
      </c>
      <c r="D128" s="30"/>
      <c r="E128" s="30"/>
      <c r="F128" s="30"/>
      <c r="G128" s="30"/>
      <c r="H128" s="30"/>
      <c r="I128" s="30"/>
      <c r="J128" s="137">
        <f>BK128</f>
        <v>144898.1</v>
      </c>
      <c r="K128" s="30"/>
      <c r="L128" s="31"/>
      <c r="M128" s="66"/>
      <c r="N128" s="57"/>
      <c r="O128" s="67"/>
      <c r="P128" s="138">
        <f>P129+P281</f>
        <v>2841.2167973839996</v>
      </c>
      <c r="Q128" s="67"/>
      <c r="R128" s="138">
        <f>R129+R281</f>
        <v>33.611888989130001</v>
      </c>
      <c r="S128" s="67"/>
      <c r="T128" s="139">
        <f>T129+T281</f>
        <v>92.491065999999989</v>
      </c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  <c r="AT128" s="18" t="s">
        <v>70</v>
      </c>
      <c r="AU128" s="18" t="s">
        <v>119</v>
      </c>
      <c r="BK128" s="140">
        <f>BK129+BK281</f>
        <v>144898.1</v>
      </c>
    </row>
    <row r="129" spans="1:65" s="12" customFormat="1" ht="25.9" customHeight="1">
      <c r="B129" s="141"/>
      <c r="D129" s="142" t="s">
        <v>70</v>
      </c>
      <c r="E129" s="143" t="s">
        <v>144</v>
      </c>
      <c r="F129" s="143" t="s">
        <v>145</v>
      </c>
      <c r="J129" s="144">
        <f>BK129</f>
        <v>40773.279999999999</v>
      </c>
      <c r="L129" s="141"/>
      <c r="M129" s="145"/>
      <c r="N129" s="146"/>
      <c r="O129" s="146"/>
      <c r="P129" s="147">
        <f>P130+P143+P180+P279</f>
        <v>872.30279274999998</v>
      </c>
      <c r="Q129" s="146"/>
      <c r="R129" s="147">
        <f>R130+R143+R180+R279</f>
        <v>28.289752405590001</v>
      </c>
      <c r="S129" s="146"/>
      <c r="T129" s="148">
        <f>T130+T143+T180+T279</f>
        <v>85.166116999999986</v>
      </c>
      <c r="AR129" s="142" t="s">
        <v>79</v>
      </c>
      <c r="AT129" s="149" t="s">
        <v>70</v>
      </c>
      <c r="AU129" s="149" t="s">
        <v>71</v>
      </c>
      <c r="AY129" s="142" t="s">
        <v>146</v>
      </c>
      <c r="BK129" s="150">
        <f>BK130+BK143+BK180+BK279</f>
        <v>40773.279999999999</v>
      </c>
    </row>
    <row r="130" spans="1:65" s="12" customFormat="1" ht="22.9" customHeight="1">
      <c r="B130" s="141"/>
      <c r="D130" s="142" t="s">
        <v>70</v>
      </c>
      <c r="E130" s="151" t="s">
        <v>147</v>
      </c>
      <c r="F130" s="151" t="s">
        <v>148</v>
      </c>
      <c r="J130" s="152">
        <f>BK130</f>
        <v>6865.85</v>
      </c>
      <c r="L130" s="141"/>
      <c r="M130" s="145"/>
      <c r="N130" s="146"/>
      <c r="O130" s="146"/>
      <c r="P130" s="147">
        <f>SUM(P131:P142)</f>
        <v>308.14377675000003</v>
      </c>
      <c r="Q130" s="146"/>
      <c r="R130" s="147">
        <f>SUM(R131:R142)</f>
        <v>28.289752405590001</v>
      </c>
      <c r="S130" s="146"/>
      <c r="T130" s="148">
        <f>SUM(T131:T142)</f>
        <v>0</v>
      </c>
      <c r="AR130" s="142" t="s">
        <v>79</v>
      </c>
      <c r="AT130" s="149" t="s">
        <v>70</v>
      </c>
      <c r="AU130" s="149" t="s">
        <v>79</v>
      </c>
      <c r="AY130" s="142" t="s">
        <v>146</v>
      </c>
      <c r="BK130" s="150">
        <f>SUM(BK131:BK142)</f>
        <v>6865.85</v>
      </c>
    </row>
    <row r="131" spans="1:65" s="2" customFormat="1" ht="21.75" customHeight="1">
      <c r="A131" s="30"/>
      <c r="B131" s="153"/>
      <c r="C131" s="154" t="s">
        <v>79</v>
      </c>
      <c r="D131" s="154" t="s">
        <v>149</v>
      </c>
      <c r="E131" s="155" t="s">
        <v>150</v>
      </c>
      <c r="F131" s="156" t="s">
        <v>151</v>
      </c>
      <c r="G131" s="157" t="s">
        <v>152</v>
      </c>
      <c r="H131" s="158">
        <v>11.407999999999999</v>
      </c>
      <c r="I131" s="159">
        <v>121.05</v>
      </c>
      <c r="J131" s="159">
        <f>ROUND(I131*H131,2)</f>
        <v>1380.94</v>
      </c>
      <c r="K131" s="160"/>
      <c r="L131" s="31"/>
      <c r="M131" s="161" t="s">
        <v>1</v>
      </c>
      <c r="N131" s="162" t="s">
        <v>37</v>
      </c>
      <c r="O131" s="163">
        <v>1.5638700000000001</v>
      </c>
      <c r="P131" s="163">
        <f>O131*H131</f>
        <v>17.84062896</v>
      </c>
      <c r="Q131" s="163">
        <v>2.2128836999999999</v>
      </c>
      <c r="R131" s="163">
        <f>Q131*H131</f>
        <v>25.244577249599999</v>
      </c>
      <c r="S131" s="163">
        <v>0</v>
      </c>
      <c r="T131" s="164">
        <f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65" t="s">
        <v>147</v>
      </c>
      <c r="AT131" s="165" t="s">
        <v>149</v>
      </c>
      <c r="AU131" s="165" t="s">
        <v>94</v>
      </c>
      <c r="AY131" s="18" t="s">
        <v>146</v>
      </c>
      <c r="BE131" s="166">
        <f>IF(N131="základná",J131,0)</f>
        <v>0</v>
      </c>
      <c r="BF131" s="166">
        <f>IF(N131="znížená",J131,0)</f>
        <v>1380.94</v>
      </c>
      <c r="BG131" s="166">
        <f>IF(N131="zákl. prenesená",J131,0)</f>
        <v>0</v>
      </c>
      <c r="BH131" s="166">
        <f>IF(N131="zníž. prenesená",J131,0)</f>
        <v>0</v>
      </c>
      <c r="BI131" s="166">
        <f>IF(N131="nulová",J131,0)</f>
        <v>0</v>
      </c>
      <c r="BJ131" s="18" t="s">
        <v>94</v>
      </c>
      <c r="BK131" s="166">
        <f>ROUND(I131*H131,2)</f>
        <v>1380.94</v>
      </c>
      <c r="BL131" s="18" t="s">
        <v>147</v>
      </c>
      <c r="BM131" s="165" t="s">
        <v>94</v>
      </c>
    </row>
    <row r="132" spans="1:65" s="13" customFormat="1" ht="11.25">
      <c r="B132" s="167"/>
      <c r="D132" s="168" t="s">
        <v>153</v>
      </c>
      <c r="E132" s="169" t="s">
        <v>1</v>
      </c>
      <c r="F132" s="170" t="s">
        <v>154</v>
      </c>
      <c r="H132" s="171">
        <v>0.94499999999999995</v>
      </c>
      <c r="L132" s="167"/>
      <c r="M132" s="172"/>
      <c r="N132" s="173"/>
      <c r="O132" s="173"/>
      <c r="P132" s="173"/>
      <c r="Q132" s="173"/>
      <c r="R132" s="173"/>
      <c r="S132" s="173"/>
      <c r="T132" s="174"/>
      <c r="AT132" s="169" t="s">
        <v>153</v>
      </c>
      <c r="AU132" s="169" t="s">
        <v>94</v>
      </c>
      <c r="AV132" s="13" t="s">
        <v>94</v>
      </c>
      <c r="AW132" s="13" t="s">
        <v>28</v>
      </c>
      <c r="AX132" s="13" t="s">
        <v>71</v>
      </c>
      <c r="AY132" s="169" t="s">
        <v>146</v>
      </c>
    </row>
    <row r="133" spans="1:65" s="13" customFormat="1" ht="11.25">
      <c r="B133" s="167"/>
      <c r="D133" s="168" t="s">
        <v>153</v>
      </c>
      <c r="E133" s="169" t="s">
        <v>1</v>
      </c>
      <c r="F133" s="170" t="s">
        <v>155</v>
      </c>
      <c r="H133" s="171">
        <v>10.462999999999999</v>
      </c>
      <c r="L133" s="167"/>
      <c r="M133" s="172"/>
      <c r="N133" s="173"/>
      <c r="O133" s="173"/>
      <c r="P133" s="173"/>
      <c r="Q133" s="173"/>
      <c r="R133" s="173"/>
      <c r="S133" s="173"/>
      <c r="T133" s="174"/>
      <c r="AT133" s="169" t="s">
        <v>153</v>
      </c>
      <c r="AU133" s="169" t="s">
        <v>94</v>
      </c>
      <c r="AV133" s="13" t="s">
        <v>94</v>
      </c>
      <c r="AW133" s="13" t="s">
        <v>28</v>
      </c>
      <c r="AX133" s="13" t="s">
        <v>71</v>
      </c>
      <c r="AY133" s="169" t="s">
        <v>146</v>
      </c>
    </row>
    <row r="134" spans="1:65" s="14" customFormat="1" ht="11.25">
      <c r="B134" s="175"/>
      <c r="D134" s="168" t="s">
        <v>153</v>
      </c>
      <c r="E134" s="176" t="s">
        <v>1</v>
      </c>
      <c r="F134" s="177" t="s">
        <v>156</v>
      </c>
      <c r="H134" s="178">
        <v>11.407999999999999</v>
      </c>
      <c r="L134" s="175"/>
      <c r="M134" s="179"/>
      <c r="N134" s="180"/>
      <c r="O134" s="180"/>
      <c r="P134" s="180"/>
      <c r="Q134" s="180"/>
      <c r="R134" s="180"/>
      <c r="S134" s="180"/>
      <c r="T134" s="181"/>
      <c r="AT134" s="176" t="s">
        <v>153</v>
      </c>
      <c r="AU134" s="176" t="s">
        <v>94</v>
      </c>
      <c r="AV134" s="14" t="s">
        <v>147</v>
      </c>
      <c r="AW134" s="14" t="s">
        <v>28</v>
      </c>
      <c r="AX134" s="14" t="s">
        <v>79</v>
      </c>
      <c r="AY134" s="176" t="s">
        <v>146</v>
      </c>
    </row>
    <row r="135" spans="1:65" s="2" customFormat="1" ht="24.2" customHeight="1">
      <c r="A135" s="30"/>
      <c r="B135" s="153"/>
      <c r="C135" s="154" t="s">
        <v>94</v>
      </c>
      <c r="D135" s="154" t="s">
        <v>149</v>
      </c>
      <c r="E135" s="155" t="s">
        <v>157</v>
      </c>
      <c r="F135" s="156" t="s">
        <v>158</v>
      </c>
      <c r="G135" s="157" t="s">
        <v>159</v>
      </c>
      <c r="H135" s="158">
        <v>96.3</v>
      </c>
      <c r="I135" s="159">
        <v>24.43</v>
      </c>
      <c r="J135" s="159">
        <f>ROUND(I135*H135,2)</f>
        <v>2352.61</v>
      </c>
      <c r="K135" s="160"/>
      <c r="L135" s="31"/>
      <c r="M135" s="161" t="s">
        <v>1</v>
      </c>
      <c r="N135" s="162" t="s">
        <v>37</v>
      </c>
      <c r="O135" s="163">
        <v>1.9313</v>
      </c>
      <c r="P135" s="163">
        <f>O135*H135</f>
        <v>185.98418999999998</v>
      </c>
      <c r="Q135" s="163">
        <v>1.8542260000000001E-2</v>
      </c>
      <c r="R135" s="163">
        <f>Q135*H135</f>
        <v>1.785619638</v>
      </c>
      <c r="S135" s="163">
        <v>0</v>
      </c>
      <c r="T135" s="164">
        <f>S135*H135</f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65" t="s">
        <v>147</v>
      </c>
      <c r="AT135" s="165" t="s">
        <v>149</v>
      </c>
      <c r="AU135" s="165" t="s">
        <v>94</v>
      </c>
      <c r="AY135" s="18" t="s">
        <v>146</v>
      </c>
      <c r="BE135" s="166">
        <f>IF(N135="základná",J135,0)</f>
        <v>0</v>
      </c>
      <c r="BF135" s="166">
        <f>IF(N135="znížená",J135,0)</f>
        <v>2352.61</v>
      </c>
      <c r="BG135" s="166">
        <f>IF(N135="zákl. prenesená",J135,0)</f>
        <v>0</v>
      </c>
      <c r="BH135" s="166">
        <f>IF(N135="zníž. prenesená",J135,0)</f>
        <v>0</v>
      </c>
      <c r="BI135" s="166">
        <f>IF(N135="nulová",J135,0)</f>
        <v>0</v>
      </c>
      <c r="BJ135" s="18" t="s">
        <v>94</v>
      </c>
      <c r="BK135" s="166">
        <f>ROUND(I135*H135,2)</f>
        <v>2352.61</v>
      </c>
      <c r="BL135" s="18" t="s">
        <v>147</v>
      </c>
      <c r="BM135" s="165" t="s">
        <v>147</v>
      </c>
    </row>
    <row r="136" spans="1:65" s="13" customFormat="1" ht="11.25">
      <c r="B136" s="167"/>
      <c r="D136" s="168" t="s">
        <v>153</v>
      </c>
      <c r="E136" s="169" t="s">
        <v>1</v>
      </c>
      <c r="F136" s="170" t="s">
        <v>160</v>
      </c>
      <c r="H136" s="171">
        <v>12.6</v>
      </c>
      <c r="L136" s="167"/>
      <c r="M136" s="172"/>
      <c r="N136" s="173"/>
      <c r="O136" s="173"/>
      <c r="P136" s="173"/>
      <c r="Q136" s="173"/>
      <c r="R136" s="173"/>
      <c r="S136" s="173"/>
      <c r="T136" s="174"/>
      <c r="AT136" s="169" t="s">
        <v>153</v>
      </c>
      <c r="AU136" s="169" t="s">
        <v>94</v>
      </c>
      <c r="AV136" s="13" t="s">
        <v>94</v>
      </c>
      <c r="AW136" s="13" t="s">
        <v>28</v>
      </c>
      <c r="AX136" s="13" t="s">
        <v>71</v>
      </c>
      <c r="AY136" s="169" t="s">
        <v>146</v>
      </c>
    </row>
    <row r="137" spans="1:65" s="13" customFormat="1" ht="11.25">
      <c r="B137" s="167"/>
      <c r="D137" s="168" t="s">
        <v>153</v>
      </c>
      <c r="E137" s="169" t="s">
        <v>1</v>
      </c>
      <c r="F137" s="170" t="s">
        <v>161</v>
      </c>
      <c r="H137" s="171">
        <v>83.7</v>
      </c>
      <c r="L137" s="167"/>
      <c r="M137" s="172"/>
      <c r="N137" s="173"/>
      <c r="O137" s="173"/>
      <c r="P137" s="173"/>
      <c r="Q137" s="173"/>
      <c r="R137" s="173"/>
      <c r="S137" s="173"/>
      <c r="T137" s="174"/>
      <c r="AT137" s="169" t="s">
        <v>153</v>
      </c>
      <c r="AU137" s="169" t="s">
        <v>94</v>
      </c>
      <c r="AV137" s="13" t="s">
        <v>94</v>
      </c>
      <c r="AW137" s="13" t="s">
        <v>28</v>
      </c>
      <c r="AX137" s="13" t="s">
        <v>71</v>
      </c>
      <c r="AY137" s="169" t="s">
        <v>146</v>
      </c>
    </row>
    <row r="138" spans="1:65" s="14" customFormat="1" ht="11.25">
      <c r="B138" s="175"/>
      <c r="D138" s="168" t="s">
        <v>153</v>
      </c>
      <c r="E138" s="176" t="s">
        <v>1</v>
      </c>
      <c r="F138" s="177" t="s">
        <v>156</v>
      </c>
      <c r="H138" s="178">
        <v>96.3</v>
      </c>
      <c r="L138" s="175"/>
      <c r="M138" s="179"/>
      <c r="N138" s="180"/>
      <c r="O138" s="180"/>
      <c r="P138" s="180"/>
      <c r="Q138" s="180"/>
      <c r="R138" s="180"/>
      <c r="S138" s="180"/>
      <c r="T138" s="181"/>
      <c r="AT138" s="176" t="s">
        <v>153</v>
      </c>
      <c r="AU138" s="176" t="s">
        <v>94</v>
      </c>
      <c r="AV138" s="14" t="s">
        <v>147</v>
      </c>
      <c r="AW138" s="14" t="s">
        <v>28</v>
      </c>
      <c r="AX138" s="14" t="s">
        <v>79</v>
      </c>
      <c r="AY138" s="176" t="s">
        <v>146</v>
      </c>
    </row>
    <row r="139" spans="1:65" s="2" customFormat="1" ht="24.2" customHeight="1">
      <c r="A139" s="30"/>
      <c r="B139" s="153"/>
      <c r="C139" s="154" t="s">
        <v>162</v>
      </c>
      <c r="D139" s="154" t="s">
        <v>149</v>
      </c>
      <c r="E139" s="155" t="s">
        <v>163</v>
      </c>
      <c r="F139" s="156" t="s">
        <v>164</v>
      </c>
      <c r="G139" s="157" t="s">
        <v>159</v>
      </c>
      <c r="H139" s="158">
        <v>96.3</v>
      </c>
      <c r="I139" s="159">
        <v>6.73</v>
      </c>
      <c r="J139" s="159">
        <f>ROUND(I139*H139,2)</f>
        <v>648.1</v>
      </c>
      <c r="K139" s="160"/>
      <c r="L139" s="31"/>
      <c r="M139" s="161" t="s">
        <v>1</v>
      </c>
      <c r="N139" s="162" t="s">
        <v>37</v>
      </c>
      <c r="O139" s="163">
        <v>0.625</v>
      </c>
      <c r="P139" s="163">
        <f>O139*H139</f>
        <v>60.1875</v>
      </c>
      <c r="Q139" s="163">
        <v>0</v>
      </c>
      <c r="R139" s="163">
        <f>Q139*H139</f>
        <v>0</v>
      </c>
      <c r="S139" s="163">
        <v>0</v>
      </c>
      <c r="T139" s="164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65" t="s">
        <v>147</v>
      </c>
      <c r="AT139" s="165" t="s">
        <v>149</v>
      </c>
      <c r="AU139" s="165" t="s">
        <v>94</v>
      </c>
      <c r="AY139" s="18" t="s">
        <v>146</v>
      </c>
      <c r="BE139" s="166">
        <f>IF(N139="základná",J139,0)</f>
        <v>0</v>
      </c>
      <c r="BF139" s="166">
        <f>IF(N139="znížená",J139,0)</f>
        <v>648.1</v>
      </c>
      <c r="BG139" s="166">
        <f>IF(N139="zákl. prenesená",J139,0)</f>
        <v>0</v>
      </c>
      <c r="BH139" s="166">
        <f>IF(N139="zníž. prenesená",J139,0)</f>
        <v>0</v>
      </c>
      <c r="BI139" s="166">
        <f>IF(N139="nulová",J139,0)</f>
        <v>0</v>
      </c>
      <c r="BJ139" s="18" t="s">
        <v>94</v>
      </c>
      <c r="BK139" s="166">
        <f>ROUND(I139*H139,2)</f>
        <v>648.1</v>
      </c>
      <c r="BL139" s="18" t="s">
        <v>147</v>
      </c>
      <c r="BM139" s="165" t="s">
        <v>165</v>
      </c>
    </row>
    <row r="140" spans="1:65" s="2" customFormat="1" ht="24.2" customHeight="1">
      <c r="A140" s="30"/>
      <c r="B140" s="153"/>
      <c r="C140" s="154" t="s">
        <v>147</v>
      </c>
      <c r="D140" s="154" t="s">
        <v>149</v>
      </c>
      <c r="E140" s="155" t="s">
        <v>166</v>
      </c>
      <c r="F140" s="156" t="s">
        <v>167</v>
      </c>
      <c r="G140" s="157" t="s">
        <v>168</v>
      </c>
      <c r="H140" s="158">
        <v>1.2390000000000001</v>
      </c>
      <c r="I140" s="159">
        <v>2005</v>
      </c>
      <c r="J140" s="159">
        <f>ROUND(I140*H140,2)</f>
        <v>2484.1999999999998</v>
      </c>
      <c r="K140" s="160"/>
      <c r="L140" s="31"/>
      <c r="M140" s="161" t="s">
        <v>1</v>
      </c>
      <c r="N140" s="162" t="s">
        <v>37</v>
      </c>
      <c r="O140" s="163">
        <v>35.618609999999997</v>
      </c>
      <c r="P140" s="163">
        <f>O140*H140</f>
        <v>44.131457789999999</v>
      </c>
      <c r="Q140" s="163">
        <v>1.0165904100000001</v>
      </c>
      <c r="R140" s="163">
        <f>Q140*H140</f>
        <v>1.2595555179900002</v>
      </c>
      <c r="S140" s="163">
        <v>0</v>
      </c>
      <c r="T140" s="164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65" t="s">
        <v>147</v>
      </c>
      <c r="AT140" s="165" t="s">
        <v>149</v>
      </c>
      <c r="AU140" s="165" t="s">
        <v>94</v>
      </c>
      <c r="AY140" s="18" t="s">
        <v>146</v>
      </c>
      <c r="BE140" s="166">
        <f>IF(N140="základná",J140,0)</f>
        <v>0</v>
      </c>
      <c r="BF140" s="166">
        <f>IF(N140="znížená",J140,0)</f>
        <v>2484.1999999999998</v>
      </c>
      <c r="BG140" s="166">
        <f>IF(N140="zákl. prenesená",J140,0)</f>
        <v>0</v>
      </c>
      <c r="BH140" s="166">
        <f>IF(N140="zníž. prenesená",J140,0)</f>
        <v>0</v>
      </c>
      <c r="BI140" s="166">
        <f>IF(N140="nulová",J140,0)</f>
        <v>0</v>
      </c>
      <c r="BJ140" s="18" t="s">
        <v>94</v>
      </c>
      <c r="BK140" s="166">
        <f>ROUND(I140*H140,2)</f>
        <v>2484.1999999999998</v>
      </c>
      <c r="BL140" s="18" t="s">
        <v>147</v>
      </c>
      <c r="BM140" s="165" t="s">
        <v>169</v>
      </c>
    </row>
    <row r="141" spans="1:65" s="13" customFormat="1" ht="11.25">
      <c r="B141" s="167"/>
      <c r="D141" s="168" t="s">
        <v>153</v>
      </c>
      <c r="E141" s="169" t="s">
        <v>1</v>
      </c>
      <c r="F141" s="170" t="s">
        <v>170</v>
      </c>
      <c r="H141" s="171">
        <v>1.2390000000000001</v>
      </c>
      <c r="L141" s="167"/>
      <c r="M141" s="172"/>
      <c r="N141" s="173"/>
      <c r="O141" s="173"/>
      <c r="P141" s="173"/>
      <c r="Q141" s="173"/>
      <c r="R141" s="173"/>
      <c r="S141" s="173"/>
      <c r="T141" s="174"/>
      <c r="AT141" s="169" t="s">
        <v>153</v>
      </c>
      <c r="AU141" s="169" t="s">
        <v>94</v>
      </c>
      <c r="AV141" s="13" t="s">
        <v>94</v>
      </c>
      <c r="AW141" s="13" t="s">
        <v>28</v>
      </c>
      <c r="AX141" s="13" t="s">
        <v>71</v>
      </c>
      <c r="AY141" s="169" t="s">
        <v>146</v>
      </c>
    </row>
    <row r="142" spans="1:65" s="14" customFormat="1" ht="11.25">
      <c r="B142" s="175"/>
      <c r="D142" s="168" t="s">
        <v>153</v>
      </c>
      <c r="E142" s="176" t="s">
        <v>1</v>
      </c>
      <c r="F142" s="177" t="s">
        <v>156</v>
      </c>
      <c r="H142" s="178">
        <v>1.2390000000000001</v>
      </c>
      <c r="L142" s="175"/>
      <c r="M142" s="179"/>
      <c r="N142" s="180"/>
      <c r="O142" s="180"/>
      <c r="P142" s="180"/>
      <c r="Q142" s="180"/>
      <c r="R142" s="180"/>
      <c r="S142" s="180"/>
      <c r="T142" s="181"/>
      <c r="AT142" s="176" t="s">
        <v>153</v>
      </c>
      <c r="AU142" s="176" t="s">
        <v>94</v>
      </c>
      <c r="AV142" s="14" t="s">
        <v>147</v>
      </c>
      <c r="AW142" s="14" t="s">
        <v>28</v>
      </c>
      <c r="AX142" s="14" t="s">
        <v>79</v>
      </c>
      <c r="AY142" s="176" t="s">
        <v>146</v>
      </c>
    </row>
    <row r="143" spans="1:65" s="12" customFormat="1" ht="22.9" customHeight="1">
      <c r="B143" s="141"/>
      <c r="D143" s="142" t="s">
        <v>70</v>
      </c>
      <c r="E143" s="151" t="s">
        <v>165</v>
      </c>
      <c r="F143" s="151" t="s">
        <v>171</v>
      </c>
      <c r="J143" s="152">
        <f>BK143</f>
        <v>9865.2199999999993</v>
      </c>
      <c r="L143" s="141"/>
      <c r="M143" s="145"/>
      <c r="N143" s="146"/>
      <c r="O143" s="146"/>
      <c r="P143" s="147">
        <f>SUM(P144:P179)</f>
        <v>0</v>
      </c>
      <c r="Q143" s="146"/>
      <c r="R143" s="147">
        <f>SUM(R144:R179)</f>
        <v>0</v>
      </c>
      <c r="S143" s="146"/>
      <c r="T143" s="148">
        <f>SUM(T144:T179)</f>
        <v>0</v>
      </c>
      <c r="AR143" s="142" t="s">
        <v>79</v>
      </c>
      <c r="AT143" s="149" t="s">
        <v>70</v>
      </c>
      <c r="AU143" s="149" t="s">
        <v>79</v>
      </c>
      <c r="AY143" s="142" t="s">
        <v>146</v>
      </c>
      <c r="BK143" s="150">
        <f>SUM(BK144:BK179)</f>
        <v>9865.2199999999993</v>
      </c>
    </row>
    <row r="144" spans="1:65" s="2" customFormat="1" ht="16.5" customHeight="1">
      <c r="A144" s="30"/>
      <c r="B144" s="153"/>
      <c r="C144" s="154" t="s">
        <v>172</v>
      </c>
      <c r="D144" s="154" t="s">
        <v>149</v>
      </c>
      <c r="E144" s="155" t="s">
        <v>173</v>
      </c>
      <c r="F144" s="156" t="s">
        <v>174</v>
      </c>
      <c r="G144" s="157" t="s">
        <v>159</v>
      </c>
      <c r="H144" s="158">
        <v>907.89300000000003</v>
      </c>
      <c r="I144" s="159">
        <v>4.4800000000000004</v>
      </c>
      <c r="J144" s="159">
        <f>ROUND(I144*H144,2)</f>
        <v>4067.36</v>
      </c>
      <c r="K144" s="160"/>
      <c r="L144" s="31"/>
      <c r="M144" s="161" t="s">
        <v>1</v>
      </c>
      <c r="N144" s="162" t="s">
        <v>37</v>
      </c>
      <c r="O144" s="163">
        <v>0</v>
      </c>
      <c r="P144" s="163">
        <f>O144*H144</f>
        <v>0</v>
      </c>
      <c r="Q144" s="163">
        <v>0</v>
      </c>
      <c r="R144" s="163">
        <f>Q144*H144</f>
        <v>0</v>
      </c>
      <c r="S144" s="163">
        <v>0</v>
      </c>
      <c r="T144" s="164">
        <f>S144*H144</f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65" t="s">
        <v>147</v>
      </c>
      <c r="AT144" s="165" t="s">
        <v>149</v>
      </c>
      <c r="AU144" s="165" t="s">
        <v>94</v>
      </c>
      <c r="AY144" s="18" t="s">
        <v>146</v>
      </c>
      <c r="BE144" s="166">
        <f>IF(N144="základná",J144,0)</f>
        <v>0</v>
      </c>
      <c r="BF144" s="166">
        <f>IF(N144="znížená",J144,0)</f>
        <v>4067.36</v>
      </c>
      <c r="BG144" s="166">
        <f>IF(N144="zákl. prenesená",J144,0)</f>
        <v>0</v>
      </c>
      <c r="BH144" s="166">
        <f>IF(N144="zníž. prenesená",J144,0)</f>
        <v>0</v>
      </c>
      <c r="BI144" s="166">
        <f>IF(N144="nulová",J144,0)</f>
        <v>0</v>
      </c>
      <c r="BJ144" s="18" t="s">
        <v>94</v>
      </c>
      <c r="BK144" s="166">
        <f>ROUND(I144*H144,2)</f>
        <v>4067.36</v>
      </c>
      <c r="BL144" s="18" t="s">
        <v>147</v>
      </c>
      <c r="BM144" s="165" t="s">
        <v>107</v>
      </c>
    </row>
    <row r="145" spans="2:51" s="15" customFormat="1" ht="11.25">
      <c r="B145" s="182"/>
      <c r="D145" s="168" t="s">
        <v>153</v>
      </c>
      <c r="E145" s="183" t="s">
        <v>1</v>
      </c>
      <c r="F145" s="184" t="s">
        <v>175</v>
      </c>
      <c r="H145" s="183" t="s">
        <v>1</v>
      </c>
      <c r="L145" s="182"/>
      <c r="M145" s="185"/>
      <c r="N145" s="186"/>
      <c r="O145" s="186"/>
      <c r="P145" s="186"/>
      <c r="Q145" s="186"/>
      <c r="R145" s="186"/>
      <c r="S145" s="186"/>
      <c r="T145" s="187"/>
      <c r="AT145" s="183" t="s">
        <v>153</v>
      </c>
      <c r="AU145" s="183" t="s">
        <v>94</v>
      </c>
      <c r="AV145" s="15" t="s">
        <v>79</v>
      </c>
      <c r="AW145" s="15" t="s">
        <v>28</v>
      </c>
      <c r="AX145" s="15" t="s">
        <v>71</v>
      </c>
      <c r="AY145" s="183" t="s">
        <v>146</v>
      </c>
    </row>
    <row r="146" spans="2:51" s="13" customFormat="1" ht="11.25">
      <c r="B146" s="167"/>
      <c r="D146" s="168" t="s">
        <v>153</v>
      </c>
      <c r="E146" s="169" t="s">
        <v>1</v>
      </c>
      <c r="F146" s="170" t="s">
        <v>176</v>
      </c>
      <c r="H146" s="171">
        <v>249.48</v>
      </c>
      <c r="L146" s="167"/>
      <c r="M146" s="172"/>
      <c r="N146" s="173"/>
      <c r="O146" s="173"/>
      <c r="P146" s="173"/>
      <c r="Q146" s="173"/>
      <c r="R146" s="173"/>
      <c r="S146" s="173"/>
      <c r="T146" s="174"/>
      <c r="AT146" s="169" t="s">
        <v>153</v>
      </c>
      <c r="AU146" s="169" t="s">
        <v>94</v>
      </c>
      <c r="AV146" s="13" t="s">
        <v>94</v>
      </c>
      <c r="AW146" s="13" t="s">
        <v>28</v>
      </c>
      <c r="AX146" s="13" t="s">
        <v>71</v>
      </c>
      <c r="AY146" s="169" t="s">
        <v>146</v>
      </c>
    </row>
    <row r="147" spans="2:51" s="13" customFormat="1" ht="11.25">
      <c r="B147" s="167"/>
      <c r="D147" s="168" t="s">
        <v>153</v>
      </c>
      <c r="E147" s="169" t="s">
        <v>1</v>
      </c>
      <c r="F147" s="170" t="s">
        <v>177</v>
      </c>
      <c r="H147" s="171">
        <v>43.417999999999999</v>
      </c>
      <c r="L147" s="167"/>
      <c r="M147" s="172"/>
      <c r="N147" s="173"/>
      <c r="O147" s="173"/>
      <c r="P147" s="173"/>
      <c r="Q147" s="173"/>
      <c r="R147" s="173"/>
      <c r="S147" s="173"/>
      <c r="T147" s="174"/>
      <c r="AT147" s="169" t="s">
        <v>153</v>
      </c>
      <c r="AU147" s="169" t="s">
        <v>94</v>
      </c>
      <c r="AV147" s="13" t="s">
        <v>94</v>
      </c>
      <c r="AW147" s="13" t="s">
        <v>28</v>
      </c>
      <c r="AX147" s="13" t="s">
        <v>71</v>
      </c>
      <c r="AY147" s="169" t="s">
        <v>146</v>
      </c>
    </row>
    <row r="148" spans="2:51" s="15" customFormat="1" ht="11.25">
      <c r="B148" s="182"/>
      <c r="D148" s="168" t="s">
        <v>153</v>
      </c>
      <c r="E148" s="183" t="s">
        <v>1</v>
      </c>
      <c r="F148" s="184" t="s">
        <v>178</v>
      </c>
      <c r="H148" s="183" t="s">
        <v>1</v>
      </c>
      <c r="L148" s="182"/>
      <c r="M148" s="185"/>
      <c r="N148" s="186"/>
      <c r="O148" s="186"/>
      <c r="P148" s="186"/>
      <c r="Q148" s="186"/>
      <c r="R148" s="186"/>
      <c r="S148" s="186"/>
      <c r="T148" s="187"/>
      <c r="AT148" s="183" t="s">
        <v>153</v>
      </c>
      <c r="AU148" s="183" t="s">
        <v>94</v>
      </c>
      <c r="AV148" s="15" t="s">
        <v>79</v>
      </c>
      <c r="AW148" s="15" t="s">
        <v>28</v>
      </c>
      <c r="AX148" s="15" t="s">
        <v>71</v>
      </c>
      <c r="AY148" s="183" t="s">
        <v>146</v>
      </c>
    </row>
    <row r="149" spans="2:51" s="13" customFormat="1" ht="11.25">
      <c r="B149" s="167"/>
      <c r="D149" s="168" t="s">
        <v>153</v>
      </c>
      <c r="E149" s="169" t="s">
        <v>1</v>
      </c>
      <c r="F149" s="170" t="s">
        <v>179</v>
      </c>
      <c r="H149" s="171">
        <v>291.06</v>
      </c>
      <c r="L149" s="167"/>
      <c r="M149" s="172"/>
      <c r="N149" s="173"/>
      <c r="O149" s="173"/>
      <c r="P149" s="173"/>
      <c r="Q149" s="173"/>
      <c r="R149" s="173"/>
      <c r="S149" s="173"/>
      <c r="T149" s="174"/>
      <c r="AT149" s="169" t="s">
        <v>153</v>
      </c>
      <c r="AU149" s="169" t="s">
        <v>94</v>
      </c>
      <c r="AV149" s="13" t="s">
        <v>94</v>
      </c>
      <c r="AW149" s="13" t="s">
        <v>28</v>
      </c>
      <c r="AX149" s="13" t="s">
        <v>71</v>
      </c>
      <c r="AY149" s="169" t="s">
        <v>146</v>
      </c>
    </row>
    <row r="150" spans="2:51" s="13" customFormat="1" ht="11.25">
      <c r="B150" s="167"/>
      <c r="D150" s="168" t="s">
        <v>153</v>
      </c>
      <c r="E150" s="169" t="s">
        <v>1</v>
      </c>
      <c r="F150" s="170" t="s">
        <v>180</v>
      </c>
      <c r="H150" s="171">
        <v>46.58</v>
      </c>
      <c r="L150" s="167"/>
      <c r="M150" s="172"/>
      <c r="N150" s="173"/>
      <c r="O150" s="173"/>
      <c r="P150" s="173"/>
      <c r="Q150" s="173"/>
      <c r="R150" s="173"/>
      <c r="S150" s="173"/>
      <c r="T150" s="174"/>
      <c r="AT150" s="169" t="s">
        <v>153</v>
      </c>
      <c r="AU150" s="169" t="s">
        <v>94</v>
      </c>
      <c r="AV150" s="13" t="s">
        <v>94</v>
      </c>
      <c r="AW150" s="13" t="s">
        <v>28</v>
      </c>
      <c r="AX150" s="13" t="s">
        <v>71</v>
      </c>
      <c r="AY150" s="169" t="s">
        <v>146</v>
      </c>
    </row>
    <row r="151" spans="2:51" s="15" customFormat="1" ht="11.25">
      <c r="B151" s="182"/>
      <c r="D151" s="168" t="s">
        <v>153</v>
      </c>
      <c r="E151" s="183" t="s">
        <v>1</v>
      </c>
      <c r="F151" s="184" t="s">
        <v>181</v>
      </c>
      <c r="H151" s="183" t="s">
        <v>1</v>
      </c>
      <c r="L151" s="182"/>
      <c r="M151" s="185"/>
      <c r="N151" s="186"/>
      <c r="O151" s="186"/>
      <c r="P151" s="186"/>
      <c r="Q151" s="186"/>
      <c r="R151" s="186"/>
      <c r="S151" s="186"/>
      <c r="T151" s="187"/>
      <c r="AT151" s="183" t="s">
        <v>153</v>
      </c>
      <c r="AU151" s="183" t="s">
        <v>94</v>
      </c>
      <c r="AV151" s="15" t="s">
        <v>79</v>
      </c>
      <c r="AW151" s="15" t="s">
        <v>28</v>
      </c>
      <c r="AX151" s="15" t="s">
        <v>71</v>
      </c>
      <c r="AY151" s="183" t="s">
        <v>146</v>
      </c>
    </row>
    <row r="152" spans="2:51" s="13" customFormat="1" ht="11.25">
      <c r="B152" s="167"/>
      <c r="D152" s="168" t="s">
        <v>153</v>
      </c>
      <c r="E152" s="169" t="s">
        <v>1</v>
      </c>
      <c r="F152" s="170" t="s">
        <v>182</v>
      </c>
      <c r="H152" s="171">
        <v>43.1</v>
      </c>
      <c r="L152" s="167"/>
      <c r="M152" s="172"/>
      <c r="N152" s="173"/>
      <c r="O152" s="173"/>
      <c r="P152" s="173"/>
      <c r="Q152" s="173"/>
      <c r="R152" s="173"/>
      <c r="S152" s="173"/>
      <c r="T152" s="174"/>
      <c r="AT152" s="169" t="s">
        <v>153</v>
      </c>
      <c r="AU152" s="169" t="s">
        <v>94</v>
      </c>
      <c r="AV152" s="13" t="s">
        <v>94</v>
      </c>
      <c r="AW152" s="13" t="s">
        <v>28</v>
      </c>
      <c r="AX152" s="13" t="s">
        <v>71</v>
      </c>
      <c r="AY152" s="169" t="s">
        <v>146</v>
      </c>
    </row>
    <row r="153" spans="2:51" s="13" customFormat="1" ht="11.25">
      <c r="B153" s="167"/>
      <c r="D153" s="168" t="s">
        <v>153</v>
      </c>
      <c r="E153" s="169" t="s">
        <v>1</v>
      </c>
      <c r="F153" s="170" t="s">
        <v>183</v>
      </c>
      <c r="H153" s="171">
        <v>38.295000000000002</v>
      </c>
      <c r="L153" s="167"/>
      <c r="M153" s="172"/>
      <c r="N153" s="173"/>
      <c r="O153" s="173"/>
      <c r="P153" s="173"/>
      <c r="Q153" s="173"/>
      <c r="R153" s="173"/>
      <c r="S153" s="173"/>
      <c r="T153" s="174"/>
      <c r="AT153" s="169" t="s">
        <v>153</v>
      </c>
      <c r="AU153" s="169" t="s">
        <v>94</v>
      </c>
      <c r="AV153" s="13" t="s">
        <v>94</v>
      </c>
      <c r="AW153" s="13" t="s">
        <v>28</v>
      </c>
      <c r="AX153" s="13" t="s">
        <v>71</v>
      </c>
      <c r="AY153" s="169" t="s">
        <v>146</v>
      </c>
    </row>
    <row r="154" spans="2:51" s="15" customFormat="1" ht="11.25">
      <c r="B154" s="182"/>
      <c r="D154" s="168" t="s">
        <v>153</v>
      </c>
      <c r="E154" s="183" t="s">
        <v>1</v>
      </c>
      <c r="F154" s="184" t="s">
        <v>184</v>
      </c>
      <c r="H154" s="183" t="s">
        <v>1</v>
      </c>
      <c r="L154" s="182"/>
      <c r="M154" s="185"/>
      <c r="N154" s="186"/>
      <c r="O154" s="186"/>
      <c r="P154" s="186"/>
      <c r="Q154" s="186"/>
      <c r="R154" s="186"/>
      <c r="S154" s="186"/>
      <c r="T154" s="187"/>
      <c r="AT154" s="183" t="s">
        <v>153</v>
      </c>
      <c r="AU154" s="183" t="s">
        <v>94</v>
      </c>
      <c r="AV154" s="15" t="s">
        <v>79</v>
      </c>
      <c r="AW154" s="15" t="s">
        <v>28</v>
      </c>
      <c r="AX154" s="15" t="s">
        <v>71</v>
      </c>
      <c r="AY154" s="183" t="s">
        <v>146</v>
      </c>
    </row>
    <row r="155" spans="2:51" s="13" customFormat="1" ht="11.25">
      <c r="B155" s="167"/>
      <c r="D155" s="168" t="s">
        <v>153</v>
      </c>
      <c r="E155" s="169" t="s">
        <v>1</v>
      </c>
      <c r="F155" s="170" t="s">
        <v>185</v>
      </c>
      <c r="H155" s="171">
        <v>18.86</v>
      </c>
      <c r="L155" s="167"/>
      <c r="M155" s="172"/>
      <c r="N155" s="173"/>
      <c r="O155" s="173"/>
      <c r="P155" s="173"/>
      <c r="Q155" s="173"/>
      <c r="R155" s="173"/>
      <c r="S155" s="173"/>
      <c r="T155" s="174"/>
      <c r="AT155" s="169" t="s">
        <v>153</v>
      </c>
      <c r="AU155" s="169" t="s">
        <v>94</v>
      </c>
      <c r="AV155" s="13" t="s">
        <v>94</v>
      </c>
      <c r="AW155" s="13" t="s">
        <v>28</v>
      </c>
      <c r="AX155" s="13" t="s">
        <v>71</v>
      </c>
      <c r="AY155" s="169" t="s">
        <v>146</v>
      </c>
    </row>
    <row r="156" spans="2:51" s="13" customFormat="1" ht="11.25">
      <c r="B156" s="167"/>
      <c r="D156" s="168" t="s">
        <v>153</v>
      </c>
      <c r="E156" s="169" t="s">
        <v>1</v>
      </c>
      <c r="F156" s="170" t="s">
        <v>186</v>
      </c>
      <c r="H156" s="171">
        <v>4.4160000000000004</v>
      </c>
      <c r="L156" s="167"/>
      <c r="M156" s="172"/>
      <c r="N156" s="173"/>
      <c r="O156" s="173"/>
      <c r="P156" s="173"/>
      <c r="Q156" s="173"/>
      <c r="R156" s="173"/>
      <c r="S156" s="173"/>
      <c r="T156" s="174"/>
      <c r="AT156" s="169" t="s">
        <v>153</v>
      </c>
      <c r="AU156" s="169" t="s">
        <v>94</v>
      </c>
      <c r="AV156" s="13" t="s">
        <v>94</v>
      </c>
      <c r="AW156" s="13" t="s">
        <v>28</v>
      </c>
      <c r="AX156" s="13" t="s">
        <v>71</v>
      </c>
      <c r="AY156" s="169" t="s">
        <v>146</v>
      </c>
    </row>
    <row r="157" spans="2:51" s="13" customFormat="1" ht="11.25">
      <c r="B157" s="167"/>
      <c r="D157" s="168" t="s">
        <v>153</v>
      </c>
      <c r="E157" s="169" t="s">
        <v>1</v>
      </c>
      <c r="F157" s="170" t="s">
        <v>187</v>
      </c>
      <c r="H157" s="171">
        <v>5.625</v>
      </c>
      <c r="L157" s="167"/>
      <c r="M157" s="172"/>
      <c r="N157" s="173"/>
      <c r="O157" s="173"/>
      <c r="P157" s="173"/>
      <c r="Q157" s="173"/>
      <c r="R157" s="173"/>
      <c r="S157" s="173"/>
      <c r="T157" s="174"/>
      <c r="AT157" s="169" t="s">
        <v>153</v>
      </c>
      <c r="AU157" s="169" t="s">
        <v>94</v>
      </c>
      <c r="AV157" s="13" t="s">
        <v>94</v>
      </c>
      <c r="AW157" s="13" t="s">
        <v>28</v>
      </c>
      <c r="AX157" s="13" t="s">
        <v>71</v>
      </c>
      <c r="AY157" s="169" t="s">
        <v>146</v>
      </c>
    </row>
    <row r="158" spans="2:51" s="15" customFormat="1" ht="11.25">
      <c r="B158" s="182"/>
      <c r="D158" s="168" t="s">
        <v>153</v>
      </c>
      <c r="E158" s="183" t="s">
        <v>1</v>
      </c>
      <c r="F158" s="184" t="s">
        <v>188</v>
      </c>
      <c r="H158" s="183" t="s">
        <v>1</v>
      </c>
      <c r="L158" s="182"/>
      <c r="M158" s="185"/>
      <c r="N158" s="186"/>
      <c r="O158" s="186"/>
      <c r="P158" s="186"/>
      <c r="Q158" s="186"/>
      <c r="R158" s="186"/>
      <c r="S158" s="186"/>
      <c r="T158" s="187"/>
      <c r="AT158" s="183" t="s">
        <v>153</v>
      </c>
      <c r="AU158" s="183" t="s">
        <v>94</v>
      </c>
      <c r="AV158" s="15" t="s">
        <v>79</v>
      </c>
      <c r="AW158" s="15" t="s">
        <v>28</v>
      </c>
      <c r="AX158" s="15" t="s">
        <v>71</v>
      </c>
      <c r="AY158" s="183" t="s">
        <v>146</v>
      </c>
    </row>
    <row r="159" spans="2:51" s="13" customFormat="1" ht="11.25">
      <c r="B159" s="167"/>
      <c r="D159" s="168" t="s">
        <v>153</v>
      </c>
      <c r="E159" s="169" t="s">
        <v>1</v>
      </c>
      <c r="F159" s="170" t="s">
        <v>185</v>
      </c>
      <c r="H159" s="171">
        <v>18.86</v>
      </c>
      <c r="L159" s="167"/>
      <c r="M159" s="172"/>
      <c r="N159" s="173"/>
      <c r="O159" s="173"/>
      <c r="P159" s="173"/>
      <c r="Q159" s="173"/>
      <c r="R159" s="173"/>
      <c r="S159" s="173"/>
      <c r="T159" s="174"/>
      <c r="AT159" s="169" t="s">
        <v>153</v>
      </c>
      <c r="AU159" s="169" t="s">
        <v>94</v>
      </c>
      <c r="AV159" s="13" t="s">
        <v>94</v>
      </c>
      <c r="AW159" s="13" t="s">
        <v>28</v>
      </c>
      <c r="AX159" s="13" t="s">
        <v>71</v>
      </c>
      <c r="AY159" s="169" t="s">
        <v>146</v>
      </c>
    </row>
    <row r="160" spans="2:51" s="13" customFormat="1" ht="11.25">
      <c r="B160" s="167"/>
      <c r="D160" s="168" t="s">
        <v>153</v>
      </c>
      <c r="E160" s="169" t="s">
        <v>1</v>
      </c>
      <c r="F160" s="170" t="s">
        <v>186</v>
      </c>
      <c r="H160" s="171">
        <v>4.4160000000000004</v>
      </c>
      <c r="L160" s="167"/>
      <c r="M160" s="172"/>
      <c r="N160" s="173"/>
      <c r="O160" s="173"/>
      <c r="P160" s="173"/>
      <c r="Q160" s="173"/>
      <c r="R160" s="173"/>
      <c r="S160" s="173"/>
      <c r="T160" s="174"/>
      <c r="AT160" s="169" t="s">
        <v>153</v>
      </c>
      <c r="AU160" s="169" t="s">
        <v>94</v>
      </c>
      <c r="AV160" s="13" t="s">
        <v>94</v>
      </c>
      <c r="AW160" s="13" t="s">
        <v>28</v>
      </c>
      <c r="AX160" s="13" t="s">
        <v>71</v>
      </c>
      <c r="AY160" s="169" t="s">
        <v>146</v>
      </c>
    </row>
    <row r="161" spans="1:65" s="13" customFormat="1" ht="11.25">
      <c r="B161" s="167"/>
      <c r="D161" s="168" t="s">
        <v>153</v>
      </c>
      <c r="E161" s="169" t="s">
        <v>1</v>
      </c>
      <c r="F161" s="170" t="s">
        <v>187</v>
      </c>
      <c r="H161" s="171">
        <v>5.625</v>
      </c>
      <c r="L161" s="167"/>
      <c r="M161" s="172"/>
      <c r="N161" s="173"/>
      <c r="O161" s="173"/>
      <c r="P161" s="173"/>
      <c r="Q161" s="173"/>
      <c r="R161" s="173"/>
      <c r="S161" s="173"/>
      <c r="T161" s="174"/>
      <c r="AT161" s="169" t="s">
        <v>153</v>
      </c>
      <c r="AU161" s="169" t="s">
        <v>94</v>
      </c>
      <c r="AV161" s="13" t="s">
        <v>94</v>
      </c>
      <c r="AW161" s="13" t="s">
        <v>28</v>
      </c>
      <c r="AX161" s="13" t="s">
        <v>71</v>
      </c>
      <c r="AY161" s="169" t="s">
        <v>146</v>
      </c>
    </row>
    <row r="162" spans="1:65" s="15" customFormat="1" ht="11.25">
      <c r="B162" s="182"/>
      <c r="D162" s="168" t="s">
        <v>153</v>
      </c>
      <c r="E162" s="183" t="s">
        <v>1</v>
      </c>
      <c r="F162" s="184" t="s">
        <v>189</v>
      </c>
      <c r="H162" s="183" t="s">
        <v>1</v>
      </c>
      <c r="L162" s="182"/>
      <c r="M162" s="185"/>
      <c r="N162" s="186"/>
      <c r="O162" s="186"/>
      <c r="P162" s="186"/>
      <c r="Q162" s="186"/>
      <c r="R162" s="186"/>
      <c r="S162" s="186"/>
      <c r="T162" s="187"/>
      <c r="AT162" s="183" t="s">
        <v>153</v>
      </c>
      <c r="AU162" s="183" t="s">
        <v>94</v>
      </c>
      <c r="AV162" s="15" t="s">
        <v>79</v>
      </c>
      <c r="AW162" s="15" t="s">
        <v>28</v>
      </c>
      <c r="AX162" s="15" t="s">
        <v>71</v>
      </c>
      <c r="AY162" s="183" t="s">
        <v>146</v>
      </c>
    </row>
    <row r="163" spans="1:65" s="13" customFormat="1" ht="11.25">
      <c r="B163" s="167"/>
      <c r="D163" s="168" t="s">
        <v>153</v>
      </c>
      <c r="E163" s="169" t="s">
        <v>1</v>
      </c>
      <c r="F163" s="170" t="s">
        <v>185</v>
      </c>
      <c r="H163" s="171">
        <v>18.86</v>
      </c>
      <c r="L163" s="167"/>
      <c r="M163" s="172"/>
      <c r="N163" s="173"/>
      <c r="O163" s="173"/>
      <c r="P163" s="173"/>
      <c r="Q163" s="173"/>
      <c r="R163" s="173"/>
      <c r="S163" s="173"/>
      <c r="T163" s="174"/>
      <c r="AT163" s="169" t="s">
        <v>153</v>
      </c>
      <c r="AU163" s="169" t="s">
        <v>94</v>
      </c>
      <c r="AV163" s="13" t="s">
        <v>94</v>
      </c>
      <c r="AW163" s="13" t="s">
        <v>28</v>
      </c>
      <c r="AX163" s="13" t="s">
        <v>71</v>
      </c>
      <c r="AY163" s="169" t="s">
        <v>146</v>
      </c>
    </row>
    <row r="164" spans="1:65" s="13" customFormat="1" ht="11.25">
      <c r="B164" s="167"/>
      <c r="D164" s="168" t="s">
        <v>153</v>
      </c>
      <c r="E164" s="169" t="s">
        <v>1</v>
      </c>
      <c r="F164" s="170" t="s">
        <v>186</v>
      </c>
      <c r="H164" s="171">
        <v>4.4160000000000004</v>
      </c>
      <c r="L164" s="167"/>
      <c r="M164" s="172"/>
      <c r="N164" s="173"/>
      <c r="O164" s="173"/>
      <c r="P164" s="173"/>
      <c r="Q164" s="173"/>
      <c r="R164" s="173"/>
      <c r="S164" s="173"/>
      <c r="T164" s="174"/>
      <c r="AT164" s="169" t="s">
        <v>153</v>
      </c>
      <c r="AU164" s="169" t="s">
        <v>94</v>
      </c>
      <c r="AV164" s="13" t="s">
        <v>94</v>
      </c>
      <c r="AW164" s="13" t="s">
        <v>28</v>
      </c>
      <c r="AX164" s="13" t="s">
        <v>71</v>
      </c>
      <c r="AY164" s="169" t="s">
        <v>146</v>
      </c>
    </row>
    <row r="165" spans="1:65" s="13" customFormat="1" ht="11.25">
      <c r="B165" s="167"/>
      <c r="D165" s="168" t="s">
        <v>153</v>
      </c>
      <c r="E165" s="169" t="s">
        <v>1</v>
      </c>
      <c r="F165" s="170" t="s">
        <v>187</v>
      </c>
      <c r="H165" s="171">
        <v>5.625</v>
      </c>
      <c r="L165" s="167"/>
      <c r="M165" s="172"/>
      <c r="N165" s="173"/>
      <c r="O165" s="173"/>
      <c r="P165" s="173"/>
      <c r="Q165" s="173"/>
      <c r="R165" s="173"/>
      <c r="S165" s="173"/>
      <c r="T165" s="174"/>
      <c r="AT165" s="169" t="s">
        <v>153</v>
      </c>
      <c r="AU165" s="169" t="s">
        <v>94</v>
      </c>
      <c r="AV165" s="13" t="s">
        <v>94</v>
      </c>
      <c r="AW165" s="13" t="s">
        <v>28</v>
      </c>
      <c r="AX165" s="13" t="s">
        <v>71</v>
      </c>
      <c r="AY165" s="169" t="s">
        <v>146</v>
      </c>
    </row>
    <row r="166" spans="1:65" s="15" customFormat="1" ht="11.25">
      <c r="B166" s="182"/>
      <c r="D166" s="168" t="s">
        <v>153</v>
      </c>
      <c r="E166" s="183" t="s">
        <v>1</v>
      </c>
      <c r="F166" s="184" t="s">
        <v>190</v>
      </c>
      <c r="H166" s="183" t="s">
        <v>1</v>
      </c>
      <c r="L166" s="182"/>
      <c r="M166" s="185"/>
      <c r="N166" s="186"/>
      <c r="O166" s="186"/>
      <c r="P166" s="186"/>
      <c r="Q166" s="186"/>
      <c r="R166" s="186"/>
      <c r="S166" s="186"/>
      <c r="T166" s="187"/>
      <c r="AT166" s="183" t="s">
        <v>153</v>
      </c>
      <c r="AU166" s="183" t="s">
        <v>94</v>
      </c>
      <c r="AV166" s="15" t="s">
        <v>79</v>
      </c>
      <c r="AW166" s="15" t="s">
        <v>28</v>
      </c>
      <c r="AX166" s="15" t="s">
        <v>71</v>
      </c>
      <c r="AY166" s="183" t="s">
        <v>146</v>
      </c>
    </row>
    <row r="167" spans="1:65" s="13" customFormat="1" ht="11.25">
      <c r="B167" s="167"/>
      <c r="D167" s="168" t="s">
        <v>153</v>
      </c>
      <c r="E167" s="169" t="s">
        <v>1</v>
      </c>
      <c r="F167" s="170" t="s">
        <v>191</v>
      </c>
      <c r="H167" s="171">
        <v>6.7729999999999997</v>
      </c>
      <c r="L167" s="167"/>
      <c r="M167" s="172"/>
      <c r="N167" s="173"/>
      <c r="O167" s="173"/>
      <c r="P167" s="173"/>
      <c r="Q167" s="173"/>
      <c r="R167" s="173"/>
      <c r="S167" s="173"/>
      <c r="T167" s="174"/>
      <c r="AT167" s="169" t="s">
        <v>153</v>
      </c>
      <c r="AU167" s="169" t="s">
        <v>94</v>
      </c>
      <c r="AV167" s="13" t="s">
        <v>94</v>
      </c>
      <c r="AW167" s="13" t="s">
        <v>28</v>
      </c>
      <c r="AX167" s="13" t="s">
        <v>71</v>
      </c>
      <c r="AY167" s="169" t="s">
        <v>146</v>
      </c>
    </row>
    <row r="168" spans="1:65" s="13" customFormat="1" ht="11.25">
      <c r="B168" s="167"/>
      <c r="D168" s="168" t="s">
        <v>153</v>
      </c>
      <c r="E168" s="169" t="s">
        <v>1</v>
      </c>
      <c r="F168" s="170" t="s">
        <v>192</v>
      </c>
      <c r="H168" s="171">
        <v>3.0960000000000001</v>
      </c>
      <c r="L168" s="167"/>
      <c r="M168" s="172"/>
      <c r="N168" s="173"/>
      <c r="O168" s="173"/>
      <c r="P168" s="173"/>
      <c r="Q168" s="173"/>
      <c r="R168" s="173"/>
      <c r="S168" s="173"/>
      <c r="T168" s="174"/>
      <c r="AT168" s="169" t="s">
        <v>153</v>
      </c>
      <c r="AU168" s="169" t="s">
        <v>94</v>
      </c>
      <c r="AV168" s="13" t="s">
        <v>94</v>
      </c>
      <c r="AW168" s="13" t="s">
        <v>28</v>
      </c>
      <c r="AX168" s="13" t="s">
        <v>71</v>
      </c>
      <c r="AY168" s="169" t="s">
        <v>146</v>
      </c>
    </row>
    <row r="169" spans="1:65" s="13" customFormat="1" ht="11.25">
      <c r="B169" s="167"/>
      <c r="D169" s="168" t="s">
        <v>153</v>
      </c>
      <c r="E169" s="169" t="s">
        <v>1</v>
      </c>
      <c r="F169" s="170" t="s">
        <v>193</v>
      </c>
      <c r="H169" s="171">
        <v>3.75</v>
      </c>
      <c r="L169" s="167"/>
      <c r="M169" s="172"/>
      <c r="N169" s="173"/>
      <c r="O169" s="173"/>
      <c r="P169" s="173"/>
      <c r="Q169" s="173"/>
      <c r="R169" s="173"/>
      <c r="S169" s="173"/>
      <c r="T169" s="174"/>
      <c r="AT169" s="169" t="s">
        <v>153</v>
      </c>
      <c r="AU169" s="169" t="s">
        <v>94</v>
      </c>
      <c r="AV169" s="13" t="s">
        <v>94</v>
      </c>
      <c r="AW169" s="13" t="s">
        <v>28</v>
      </c>
      <c r="AX169" s="13" t="s">
        <v>71</v>
      </c>
      <c r="AY169" s="169" t="s">
        <v>146</v>
      </c>
    </row>
    <row r="170" spans="1:65" s="15" customFormat="1" ht="11.25">
      <c r="B170" s="182"/>
      <c r="D170" s="168" t="s">
        <v>153</v>
      </c>
      <c r="E170" s="183" t="s">
        <v>1</v>
      </c>
      <c r="F170" s="184" t="s">
        <v>194</v>
      </c>
      <c r="H170" s="183" t="s">
        <v>1</v>
      </c>
      <c r="L170" s="182"/>
      <c r="M170" s="185"/>
      <c r="N170" s="186"/>
      <c r="O170" s="186"/>
      <c r="P170" s="186"/>
      <c r="Q170" s="186"/>
      <c r="R170" s="186"/>
      <c r="S170" s="186"/>
      <c r="T170" s="187"/>
      <c r="AT170" s="183" t="s">
        <v>153</v>
      </c>
      <c r="AU170" s="183" t="s">
        <v>94</v>
      </c>
      <c r="AV170" s="15" t="s">
        <v>79</v>
      </c>
      <c r="AW170" s="15" t="s">
        <v>28</v>
      </c>
      <c r="AX170" s="15" t="s">
        <v>71</v>
      </c>
      <c r="AY170" s="183" t="s">
        <v>146</v>
      </c>
    </row>
    <row r="171" spans="1:65" s="13" customFormat="1" ht="11.25">
      <c r="B171" s="167"/>
      <c r="D171" s="168" t="s">
        <v>153</v>
      </c>
      <c r="E171" s="169" t="s">
        <v>1</v>
      </c>
      <c r="F171" s="170" t="s">
        <v>195</v>
      </c>
      <c r="H171" s="171">
        <v>88.69</v>
      </c>
      <c r="L171" s="167"/>
      <c r="M171" s="172"/>
      <c r="N171" s="173"/>
      <c r="O171" s="173"/>
      <c r="P171" s="173"/>
      <c r="Q171" s="173"/>
      <c r="R171" s="173"/>
      <c r="S171" s="173"/>
      <c r="T171" s="174"/>
      <c r="AT171" s="169" t="s">
        <v>153</v>
      </c>
      <c r="AU171" s="169" t="s">
        <v>94</v>
      </c>
      <c r="AV171" s="13" t="s">
        <v>94</v>
      </c>
      <c r="AW171" s="13" t="s">
        <v>28</v>
      </c>
      <c r="AX171" s="13" t="s">
        <v>71</v>
      </c>
      <c r="AY171" s="169" t="s">
        <v>146</v>
      </c>
    </row>
    <row r="172" spans="1:65" s="13" customFormat="1" ht="11.25">
      <c r="B172" s="167"/>
      <c r="D172" s="168" t="s">
        <v>153</v>
      </c>
      <c r="E172" s="169" t="s">
        <v>1</v>
      </c>
      <c r="F172" s="170" t="s">
        <v>196</v>
      </c>
      <c r="H172" s="171">
        <v>6.9480000000000004</v>
      </c>
      <c r="L172" s="167"/>
      <c r="M172" s="172"/>
      <c r="N172" s="173"/>
      <c r="O172" s="173"/>
      <c r="P172" s="173"/>
      <c r="Q172" s="173"/>
      <c r="R172" s="173"/>
      <c r="S172" s="173"/>
      <c r="T172" s="174"/>
      <c r="AT172" s="169" t="s">
        <v>153</v>
      </c>
      <c r="AU172" s="169" t="s">
        <v>94</v>
      </c>
      <c r="AV172" s="13" t="s">
        <v>94</v>
      </c>
      <c r="AW172" s="13" t="s">
        <v>28</v>
      </c>
      <c r="AX172" s="13" t="s">
        <v>71</v>
      </c>
      <c r="AY172" s="169" t="s">
        <v>146</v>
      </c>
    </row>
    <row r="173" spans="1:65" s="14" customFormat="1" ht="11.25">
      <c r="B173" s="175"/>
      <c r="D173" s="168" t="s">
        <v>153</v>
      </c>
      <c r="E173" s="176" t="s">
        <v>1</v>
      </c>
      <c r="F173" s="177" t="s">
        <v>156</v>
      </c>
      <c r="H173" s="178">
        <v>907.89300000000014</v>
      </c>
      <c r="L173" s="175"/>
      <c r="M173" s="179"/>
      <c r="N173" s="180"/>
      <c r="O173" s="180"/>
      <c r="P173" s="180"/>
      <c r="Q173" s="180"/>
      <c r="R173" s="180"/>
      <c r="S173" s="180"/>
      <c r="T173" s="181"/>
      <c r="AT173" s="176" t="s">
        <v>153</v>
      </c>
      <c r="AU173" s="176" t="s">
        <v>94</v>
      </c>
      <c r="AV173" s="14" t="s">
        <v>147</v>
      </c>
      <c r="AW173" s="14" t="s">
        <v>28</v>
      </c>
      <c r="AX173" s="14" t="s">
        <v>79</v>
      </c>
      <c r="AY173" s="176" t="s">
        <v>146</v>
      </c>
    </row>
    <row r="174" spans="1:65" s="2" customFormat="1" ht="33" customHeight="1">
      <c r="A174" s="30"/>
      <c r="B174" s="153"/>
      <c r="C174" s="154" t="s">
        <v>165</v>
      </c>
      <c r="D174" s="154" t="s">
        <v>149</v>
      </c>
      <c r="E174" s="155" t="s">
        <v>197</v>
      </c>
      <c r="F174" s="156" t="s">
        <v>198</v>
      </c>
      <c r="G174" s="157" t="s">
        <v>159</v>
      </c>
      <c r="H174" s="158">
        <v>55.511000000000003</v>
      </c>
      <c r="I174" s="159">
        <v>42.53</v>
      </c>
      <c r="J174" s="159">
        <f>ROUND(I174*H174,2)</f>
        <v>2360.88</v>
      </c>
      <c r="K174" s="160"/>
      <c r="L174" s="31"/>
      <c r="M174" s="161" t="s">
        <v>1</v>
      </c>
      <c r="N174" s="162" t="s">
        <v>37</v>
      </c>
      <c r="O174" s="163">
        <v>0</v>
      </c>
      <c r="P174" s="163">
        <f>O174*H174</f>
        <v>0</v>
      </c>
      <c r="Q174" s="163">
        <v>0</v>
      </c>
      <c r="R174" s="163">
        <f>Q174*H174</f>
        <v>0</v>
      </c>
      <c r="S174" s="163">
        <v>0</v>
      </c>
      <c r="T174" s="164">
        <f>S174*H174</f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65" t="s">
        <v>147</v>
      </c>
      <c r="AT174" s="165" t="s">
        <v>149</v>
      </c>
      <c r="AU174" s="165" t="s">
        <v>94</v>
      </c>
      <c r="AY174" s="18" t="s">
        <v>146</v>
      </c>
      <c r="BE174" s="166">
        <f>IF(N174="základná",J174,0)</f>
        <v>0</v>
      </c>
      <c r="BF174" s="166">
        <f>IF(N174="znížená",J174,0)</f>
        <v>2360.88</v>
      </c>
      <c r="BG174" s="166">
        <f>IF(N174="zákl. prenesená",J174,0)</f>
        <v>0</v>
      </c>
      <c r="BH174" s="166">
        <f>IF(N174="zníž. prenesená",J174,0)</f>
        <v>0</v>
      </c>
      <c r="BI174" s="166">
        <f>IF(N174="nulová",J174,0)</f>
        <v>0</v>
      </c>
      <c r="BJ174" s="18" t="s">
        <v>94</v>
      </c>
      <c r="BK174" s="166">
        <f>ROUND(I174*H174,2)</f>
        <v>2360.88</v>
      </c>
      <c r="BL174" s="18" t="s">
        <v>147</v>
      </c>
      <c r="BM174" s="165" t="s">
        <v>199</v>
      </c>
    </row>
    <row r="175" spans="1:65" s="2" customFormat="1" ht="44.25" customHeight="1">
      <c r="A175" s="30"/>
      <c r="B175" s="153"/>
      <c r="C175" s="154" t="s">
        <v>200</v>
      </c>
      <c r="D175" s="154" t="s">
        <v>149</v>
      </c>
      <c r="E175" s="155" t="s">
        <v>201</v>
      </c>
      <c r="F175" s="156" t="s">
        <v>202</v>
      </c>
      <c r="G175" s="157" t="s">
        <v>159</v>
      </c>
      <c r="H175" s="158">
        <v>55.005000000000003</v>
      </c>
      <c r="I175" s="159">
        <v>27.98</v>
      </c>
      <c r="J175" s="159">
        <f>ROUND(I175*H175,2)</f>
        <v>1539.04</v>
      </c>
      <c r="K175" s="160"/>
      <c r="L175" s="31"/>
      <c r="M175" s="161" t="s">
        <v>1</v>
      </c>
      <c r="N175" s="162" t="s">
        <v>37</v>
      </c>
      <c r="O175" s="163">
        <v>0</v>
      </c>
      <c r="P175" s="163">
        <f>O175*H175</f>
        <v>0</v>
      </c>
      <c r="Q175" s="163">
        <v>0</v>
      </c>
      <c r="R175" s="163">
        <f>Q175*H175</f>
        <v>0</v>
      </c>
      <c r="S175" s="163">
        <v>0</v>
      </c>
      <c r="T175" s="164">
        <f>S175*H175</f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65" t="s">
        <v>147</v>
      </c>
      <c r="AT175" s="165" t="s">
        <v>149</v>
      </c>
      <c r="AU175" s="165" t="s">
        <v>94</v>
      </c>
      <c r="AY175" s="18" t="s">
        <v>146</v>
      </c>
      <c r="BE175" s="166">
        <f>IF(N175="základná",J175,0)</f>
        <v>0</v>
      </c>
      <c r="BF175" s="166">
        <f>IF(N175="znížená",J175,0)</f>
        <v>1539.04</v>
      </c>
      <c r="BG175" s="166">
        <f>IF(N175="zákl. prenesená",J175,0)</f>
        <v>0</v>
      </c>
      <c r="BH175" s="166">
        <f>IF(N175="zníž. prenesená",J175,0)</f>
        <v>0</v>
      </c>
      <c r="BI175" s="166">
        <f>IF(N175="nulová",J175,0)</f>
        <v>0</v>
      </c>
      <c r="BJ175" s="18" t="s">
        <v>94</v>
      </c>
      <c r="BK175" s="166">
        <f>ROUND(I175*H175,2)</f>
        <v>1539.04</v>
      </c>
      <c r="BL175" s="18" t="s">
        <v>147</v>
      </c>
      <c r="BM175" s="165" t="s">
        <v>203</v>
      </c>
    </row>
    <row r="176" spans="1:65" s="15" customFormat="1" ht="11.25">
      <c r="B176" s="182"/>
      <c r="D176" s="168" t="s">
        <v>153</v>
      </c>
      <c r="E176" s="183" t="s">
        <v>1</v>
      </c>
      <c r="F176" s="184" t="s">
        <v>204</v>
      </c>
      <c r="H176" s="183" t="s">
        <v>1</v>
      </c>
      <c r="L176" s="182"/>
      <c r="M176" s="185"/>
      <c r="N176" s="186"/>
      <c r="O176" s="186"/>
      <c r="P176" s="186"/>
      <c r="Q176" s="186"/>
      <c r="R176" s="186"/>
      <c r="S176" s="186"/>
      <c r="T176" s="187"/>
      <c r="AT176" s="183" t="s">
        <v>153</v>
      </c>
      <c r="AU176" s="183" t="s">
        <v>94</v>
      </c>
      <c r="AV176" s="15" t="s">
        <v>79</v>
      </c>
      <c r="AW176" s="15" t="s">
        <v>28</v>
      </c>
      <c r="AX176" s="15" t="s">
        <v>71</v>
      </c>
      <c r="AY176" s="183" t="s">
        <v>146</v>
      </c>
    </row>
    <row r="177" spans="1:65" s="13" customFormat="1" ht="11.25">
      <c r="B177" s="167"/>
      <c r="D177" s="168" t="s">
        <v>153</v>
      </c>
      <c r="E177" s="169" t="s">
        <v>1</v>
      </c>
      <c r="F177" s="170" t="s">
        <v>205</v>
      </c>
      <c r="H177" s="171">
        <v>55.005000000000003</v>
      </c>
      <c r="L177" s="167"/>
      <c r="M177" s="172"/>
      <c r="N177" s="173"/>
      <c r="O177" s="173"/>
      <c r="P177" s="173"/>
      <c r="Q177" s="173"/>
      <c r="R177" s="173"/>
      <c r="S177" s="173"/>
      <c r="T177" s="174"/>
      <c r="AT177" s="169" t="s">
        <v>153</v>
      </c>
      <c r="AU177" s="169" t="s">
        <v>94</v>
      </c>
      <c r="AV177" s="13" t="s">
        <v>94</v>
      </c>
      <c r="AW177" s="13" t="s">
        <v>28</v>
      </c>
      <c r="AX177" s="13" t="s">
        <v>71</v>
      </c>
      <c r="AY177" s="169" t="s">
        <v>146</v>
      </c>
    </row>
    <row r="178" spans="1:65" s="14" customFormat="1" ht="11.25">
      <c r="B178" s="175"/>
      <c r="D178" s="168" t="s">
        <v>153</v>
      </c>
      <c r="E178" s="176" t="s">
        <v>1</v>
      </c>
      <c r="F178" s="177" t="s">
        <v>156</v>
      </c>
      <c r="H178" s="178">
        <v>55.005000000000003</v>
      </c>
      <c r="L178" s="175"/>
      <c r="M178" s="179"/>
      <c r="N178" s="180"/>
      <c r="O178" s="180"/>
      <c r="P178" s="180"/>
      <c r="Q178" s="180"/>
      <c r="R178" s="180"/>
      <c r="S178" s="180"/>
      <c r="T178" s="181"/>
      <c r="AT178" s="176" t="s">
        <v>153</v>
      </c>
      <c r="AU178" s="176" t="s">
        <v>94</v>
      </c>
      <c r="AV178" s="14" t="s">
        <v>147</v>
      </c>
      <c r="AW178" s="14" t="s">
        <v>28</v>
      </c>
      <c r="AX178" s="14" t="s">
        <v>79</v>
      </c>
      <c r="AY178" s="176" t="s">
        <v>146</v>
      </c>
    </row>
    <row r="179" spans="1:65" s="2" customFormat="1" ht="24.2" customHeight="1">
      <c r="A179" s="30"/>
      <c r="B179" s="153"/>
      <c r="C179" s="188" t="s">
        <v>169</v>
      </c>
      <c r="D179" s="188" t="s">
        <v>206</v>
      </c>
      <c r="E179" s="189" t="s">
        <v>207</v>
      </c>
      <c r="F179" s="190" t="s">
        <v>208</v>
      </c>
      <c r="G179" s="191" t="s">
        <v>159</v>
      </c>
      <c r="H179" s="192">
        <v>56.655000000000001</v>
      </c>
      <c r="I179" s="193">
        <v>33.5</v>
      </c>
      <c r="J179" s="193">
        <f>ROUND(I179*H179,2)</f>
        <v>1897.94</v>
      </c>
      <c r="K179" s="194"/>
      <c r="L179" s="195"/>
      <c r="M179" s="196" t="s">
        <v>1</v>
      </c>
      <c r="N179" s="197" t="s">
        <v>37</v>
      </c>
      <c r="O179" s="163">
        <v>0</v>
      </c>
      <c r="P179" s="163">
        <f>O179*H179</f>
        <v>0</v>
      </c>
      <c r="Q179" s="163">
        <v>0</v>
      </c>
      <c r="R179" s="163">
        <f>Q179*H179</f>
        <v>0</v>
      </c>
      <c r="S179" s="163">
        <v>0</v>
      </c>
      <c r="T179" s="164">
        <f>S179*H179</f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65" t="s">
        <v>169</v>
      </c>
      <c r="AT179" s="165" t="s">
        <v>206</v>
      </c>
      <c r="AU179" s="165" t="s">
        <v>94</v>
      </c>
      <c r="AY179" s="18" t="s">
        <v>146</v>
      </c>
      <c r="BE179" s="166">
        <f>IF(N179="základná",J179,0)</f>
        <v>0</v>
      </c>
      <c r="BF179" s="166">
        <f>IF(N179="znížená",J179,0)</f>
        <v>1897.94</v>
      </c>
      <c r="BG179" s="166">
        <f>IF(N179="zákl. prenesená",J179,0)</f>
        <v>0</v>
      </c>
      <c r="BH179" s="166">
        <f>IF(N179="zníž. prenesená",J179,0)</f>
        <v>0</v>
      </c>
      <c r="BI179" s="166">
        <f>IF(N179="nulová",J179,0)</f>
        <v>0</v>
      </c>
      <c r="BJ179" s="18" t="s">
        <v>94</v>
      </c>
      <c r="BK179" s="166">
        <f>ROUND(I179*H179,2)</f>
        <v>1897.94</v>
      </c>
      <c r="BL179" s="18" t="s">
        <v>147</v>
      </c>
      <c r="BM179" s="165" t="s">
        <v>209</v>
      </c>
    </row>
    <row r="180" spans="1:65" s="12" customFormat="1" ht="22.9" customHeight="1">
      <c r="B180" s="141"/>
      <c r="D180" s="142" t="s">
        <v>70</v>
      </c>
      <c r="E180" s="151" t="s">
        <v>210</v>
      </c>
      <c r="F180" s="151" t="s">
        <v>211</v>
      </c>
      <c r="J180" s="152">
        <f>BK180</f>
        <v>22502.52</v>
      </c>
      <c r="L180" s="141"/>
      <c r="M180" s="145"/>
      <c r="N180" s="146"/>
      <c r="O180" s="146"/>
      <c r="P180" s="147">
        <f>SUM(P181:P278)</f>
        <v>487.14346899999998</v>
      </c>
      <c r="Q180" s="146"/>
      <c r="R180" s="147">
        <f>SUM(R181:R278)</f>
        <v>0</v>
      </c>
      <c r="S180" s="146"/>
      <c r="T180" s="148">
        <f>SUM(T181:T278)</f>
        <v>85.166116999999986</v>
      </c>
      <c r="AR180" s="142" t="s">
        <v>79</v>
      </c>
      <c r="AT180" s="149" t="s">
        <v>70</v>
      </c>
      <c r="AU180" s="149" t="s">
        <v>79</v>
      </c>
      <c r="AY180" s="142" t="s">
        <v>146</v>
      </c>
      <c r="BK180" s="150">
        <f>SUM(BK181:BK278)</f>
        <v>22502.52</v>
      </c>
    </row>
    <row r="181" spans="1:65" s="2" customFormat="1" ht="21.75" customHeight="1">
      <c r="A181" s="30"/>
      <c r="B181" s="153"/>
      <c r="C181" s="154" t="s">
        <v>210</v>
      </c>
      <c r="D181" s="154" t="s">
        <v>149</v>
      </c>
      <c r="E181" s="155" t="s">
        <v>212</v>
      </c>
      <c r="F181" s="156" t="s">
        <v>213</v>
      </c>
      <c r="G181" s="157" t="s">
        <v>152</v>
      </c>
      <c r="H181" s="158">
        <v>10.3</v>
      </c>
      <c r="I181" s="159">
        <v>55.96</v>
      </c>
      <c r="J181" s="159">
        <f>ROUND(I181*H181,2)</f>
        <v>576.39</v>
      </c>
      <c r="K181" s="160"/>
      <c r="L181" s="31"/>
      <c r="M181" s="161" t="s">
        <v>1</v>
      </c>
      <c r="N181" s="162" t="s">
        <v>37</v>
      </c>
      <c r="O181" s="163">
        <v>0</v>
      </c>
      <c r="P181" s="163">
        <f>O181*H181</f>
        <v>0</v>
      </c>
      <c r="Q181" s="163">
        <v>0</v>
      </c>
      <c r="R181" s="163">
        <f>Q181*H181</f>
        <v>0</v>
      </c>
      <c r="S181" s="163">
        <v>0</v>
      </c>
      <c r="T181" s="164">
        <f>S181*H181</f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65" t="s">
        <v>147</v>
      </c>
      <c r="AT181" s="165" t="s">
        <v>149</v>
      </c>
      <c r="AU181" s="165" t="s">
        <v>94</v>
      </c>
      <c r="AY181" s="18" t="s">
        <v>146</v>
      </c>
      <c r="BE181" s="166">
        <f>IF(N181="základná",J181,0)</f>
        <v>0</v>
      </c>
      <c r="BF181" s="166">
        <f>IF(N181="znížená",J181,0)</f>
        <v>576.39</v>
      </c>
      <c r="BG181" s="166">
        <f>IF(N181="zákl. prenesená",J181,0)</f>
        <v>0</v>
      </c>
      <c r="BH181" s="166">
        <f>IF(N181="zníž. prenesená",J181,0)</f>
        <v>0</v>
      </c>
      <c r="BI181" s="166">
        <f>IF(N181="nulová",J181,0)</f>
        <v>0</v>
      </c>
      <c r="BJ181" s="18" t="s">
        <v>94</v>
      </c>
      <c r="BK181" s="166">
        <f>ROUND(I181*H181,2)</f>
        <v>576.39</v>
      </c>
      <c r="BL181" s="18" t="s">
        <v>147</v>
      </c>
      <c r="BM181" s="165" t="s">
        <v>214</v>
      </c>
    </row>
    <row r="182" spans="1:65" s="15" customFormat="1" ht="11.25">
      <c r="B182" s="182"/>
      <c r="D182" s="168" t="s">
        <v>153</v>
      </c>
      <c r="E182" s="183" t="s">
        <v>1</v>
      </c>
      <c r="F182" s="184" t="s">
        <v>215</v>
      </c>
      <c r="H182" s="183" t="s">
        <v>1</v>
      </c>
      <c r="L182" s="182"/>
      <c r="M182" s="185"/>
      <c r="N182" s="186"/>
      <c r="O182" s="186"/>
      <c r="P182" s="186"/>
      <c r="Q182" s="186"/>
      <c r="R182" s="186"/>
      <c r="S182" s="186"/>
      <c r="T182" s="187"/>
      <c r="AT182" s="183" t="s">
        <v>153</v>
      </c>
      <c r="AU182" s="183" t="s">
        <v>94</v>
      </c>
      <c r="AV182" s="15" t="s">
        <v>79</v>
      </c>
      <c r="AW182" s="15" t="s">
        <v>28</v>
      </c>
      <c r="AX182" s="15" t="s">
        <v>71</v>
      </c>
      <c r="AY182" s="183" t="s">
        <v>146</v>
      </c>
    </row>
    <row r="183" spans="1:65" s="15" customFormat="1" ht="11.25">
      <c r="B183" s="182"/>
      <c r="D183" s="168" t="s">
        <v>153</v>
      </c>
      <c r="E183" s="183" t="s">
        <v>1</v>
      </c>
      <c r="F183" s="184" t="s">
        <v>216</v>
      </c>
      <c r="H183" s="183" t="s">
        <v>1</v>
      </c>
      <c r="L183" s="182"/>
      <c r="M183" s="185"/>
      <c r="N183" s="186"/>
      <c r="O183" s="186"/>
      <c r="P183" s="186"/>
      <c r="Q183" s="186"/>
      <c r="R183" s="186"/>
      <c r="S183" s="186"/>
      <c r="T183" s="187"/>
      <c r="AT183" s="183" t="s">
        <v>153</v>
      </c>
      <c r="AU183" s="183" t="s">
        <v>94</v>
      </c>
      <c r="AV183" s="15" t="s">
        <v>79</v>
      </c>
      <c r="AW183" s="15" t="s">
        <v>28</v>
      </c>
      <c r="AX183" s="15" t="s">
        <v>71</v>
      </c>
      <c r="AY183" s="183" t="s">
        <v>146</v>
      </c>
    </row>
    <row r="184" spans="1:65" s="13" customFormat="1" ht="11.25">
      <c r="B184" s="167"/>
      <c r="D184" s="168" t="s">
        <v>153</v>
      </c>
      <c r="E184" s="169" t="s">
        <v>1</v>
      </c>
      <c r="F184" s="170" t="s">
        <v>217</v>
      </c>
      <c r="H184" s="171">
        <v>3.3740000000000001</v>
      </c>
      <c r="L184" s="167"/>
      <c r="M184" s="172"/>
      <c r="N184" s="173"/>
      <c r="O184" s="173"/>
      <c r="P184" s="173"/>
      <c r="Q184" s="173"/>
      <c r="R184" s="173"/>
      <c r="S184" s="173"/>
      <c r="T184" s="174"/>
      <c r="AT184" s="169" t="s">
        <v>153</v>
      </c>
      <c r="AU184" s="169" t="s">
        <v>94</v>
      </c>
      <c r="AV184" s="13" t="s">
        <v>94</v>
      </c>
      <c r="AW184" s="13" t="s">
        <v>28</v>
      </c>
      <c r="AX184" s="13" t="s">
        <v>71</v>
      </c>
      <c r="AY184" s="169" t="s">
        <v>146</v>
      </c>
    </row>
    <row r="185" spans="1:65" s="13" customFormat="1" ht="11.25">
      <c r="B185" s="167"/>
      <c r="D185" s="168" t="s">
        <v>153</v>
      </c>
      <c r="E185" s="169" t="s">
        <v>1</v>
      </c>
      <c r="F185" s="170" t="s">
        <v>218</v>
      </c>
      <c r="H185" s="171">
        <v>1.1499999999999999</v>
      </c>
      <c r="L185" s="167"/>
      <c r="M185" s="172"/>
      <c r="N185" s="173"/>
      <c r="O185" s="173"/>
      <c r="P185" s="173"/>
      <c r="Q185" s="173"/>
      <c r="R185" s="173"/>
      <c r="S185" s="173"/>
      <c r="T185" s="174"/>
      <c r="AT185" s="169" t="s">
        <v>153</v>
      </c>
      <c r="AU185" s="169" t="s">
        <v>94</v>
      </c>
      <c r="AV185" s="13" t="s">
        <v>94</v>
      </c>
      <c r="AW185" s="13" t="s">
        <v>28</v>
      </c>
      <c r="AX185" s="13" t="s">
        <v>71</v>
      </c>
      <c r="AY185" s="169" t="s">
        <v>146</v>
      </c>
    </row>
    <row r="186" spans="1:65" s="15" customFormat="1" ht="11.25">
      <c r="B186" s="182"/>
      <c r="D186" s="168" t="s">
        <v>153</v>
      </c>
      <c r="E186" s="183" t="s">
        <v>1</v>
      </c>
      <c r="F186" s="184" t="s">
        <v>219</v>
      </c>
      <c r="H186" s="183" t="s">
        <v>1</v>
      </c>
      <c r="L186" s="182"/>
      <c r="M186" s="185"/>
      <c r="N186" s="186"/>
      <c r="O186" s="186"/>
      <c r="P186" s="186"/>
      <c r="Q186" s="186"/>
      <c r="R186" s="186"/>
      <c r="S186" s="186"/>
      <c r="T186" s="187"/>
      <c r="AT186" s="183" t="s">
        <v>153</v>
      </c>
      <c r="AU186" s="183" t="s">
        <v>94</v>
      </c>
      <c r="AV186" s="15" t="s">
        <v>79</v>
      </c>
      <c r="AW186" s="15" t="s">
        <v>28</v>
      </c>
      <c r="AX186" s="15" t="s">
        <v>71</v>
      </c>
      <c r="AY186" s="183" t="s">
        <v>146</v>
      </c>
    </row>
    <row r="187" spans="1:65" s="13" customFormat="1" ht="11.25">
      <c r="B187" s="167"/>
      <c r="D187" s="168" t="s">
        <v>153</v>
      </c>
      <c r="E187" s="169" t="s">
        <v>1</v>
      </c>
      <c r="F187" s="170" t="s">
        <v>220</v>
      </c>
      <c r="H187" s="171">
        <v>3.7160000000000002</v>
      </c>
      <c r="L187" s="167"/>
      <c r="M187" s="172"/>
      <c r="N187" s="173"/>
      <c r="O187" s="173"/>
      <c r="P187" s="173"/>
      <c r="Q187" s="173"/>
      <c r="R187" s="173"/>
      <c r="S187" s="173"/>
      <c r="T187" s="174"/>
      <c r="AT187" s="169" t="s">
        <v>153</v>
      </c>
      <c r="AU187" s="169" t="s">
        <v>94</v>
      </c>
      <c r="AV187" s="13" t="s">
        <v>94</v>
      </c>
      <c r="AW187" s="13" t="s">
        <v>28</v>
      </c>
      <c r="AX187" s="13" t="s">
        <v>71</v>
      </c>
      <c r="AY187" s="169" t="s">
        <v>146</v>
      </c>
    </row>
    <row r="188" spans="1:65" s="13" customFormat="1" ht="11.25">
      <c r="B188" s="167"/>
      <c r="D188" s="168" t="s">
        <v>153</v>
      </c>
      <c r="E188" s="169" t="s">
        <v>1</v>
      </c>
      <c r="F188" s="170" t="s">
        <v>221</v>
      </c>
      <c r="H188" s="171">
        <v>1.7250000000000001</v>
      </c>
      <c r="L188" s="167"/>
      <c r="M188" s="172"/>
      <c r="N188" s="173"/>
      <c r="O188" s="173"/>
      <c r="P188" s="173"/>
      <c r="Q188" s="173"/>
      <c r="R188" s="173"/>
      <c r="S188" s="173"/>
      <c r="T188" s="174"/>
      <c r="AT188" s="169" t="s">
        <v>153</v>
      </c>
      <c r="AU188" s="169" t="s">
        <v>94</v>
      </c>
      <c r="AV188" s="13" t="s">
        <v>94</v>
      </c>
      <c r="AW188" s="13" t="s">
        <v>28</v>
      </c>
      <c r="AX188" s="13" t="s">
        <v>71</v>
      </c>
      <c r="AY188" s="169" t="s">
        <v>146</v>
      </c>
    </row>
    <row r="189" spans="1:65" s="13" customFormat="1" ht="11.25">
      <c r="B189" s="167"/>
      <c r="D189" s="168" t="s">
        <v>153</v>
      </c>
      <c r="E189" s="169" t="s">
        <v>1</v>
      </c>
      <c r="F189" s="170" t="s">
        <v>222</v>
      </c>
      <c r="H189" s="171">
        <v>0.33500000000000002</v>
      </c>
      <c r="L189" s="167"/>
      <c r="M189" s="172"/>
      <c r="N189" s="173"/>
      <c r="O189" s="173"/>
      <c r="P189" s="173"/>
      <c r="Q189" s="173"/>
      <c r="R189" s="173"/>
      <c r="S189" s="173"/>
      <c r="T189" s="174"/>
      <c r="AT189" s="169" t="s">
        <v>153</v>
      </c>
      <c r="AU189" s="169" t="s">
        <v>94</v>
      </c>
      <c r="AV189" s="13" t="s">
        <v>94</v>
      </c>
      <c r="AW189" s="13" t="s">
        <v>28</v>
      </c>
      <c r="AX189" s="13" t="s">
        <v>71</v>
      </c>
      <c r="AY189" s="169" t="s">
        <v>146</v>
      </c>
    </row>
    <row r="190" spans="1:65" s="14" customFormat="1" ht="11.25">
      <c r="B190" s="175"/>
      <c r="D190" s="168" t="s">
        <v>153</v>
      </c>
      <c r="E190" s="176" t="s">
        <v>1</v>
      </c>
      <c r="F190" s="177" t="s">
        <v>156</v>
      </c>
      <c r="H190" s="178">
        <v>10.3</v>
      </c>
      <c r="L190" s="175"/>
      <c r="M190" s="179"/>
      <c r="N190" s="180"/>
      <c r="O190" s="180"/>
      <c r="P190" s="180"/>
      <c r="Q190" s="180"/>
      <c r="R190" s="180"/>
      <c r="S190" s="180"/>
      <c r="T190" s="181"/>
      <c r="AT190" s="176" t="s">
        <v>153</v>
      </c>
      <c r="AU190" s="176" t="s">
        <v>94</v>
      </c>
      <c r="AV190" s="14" t="s">
        <v>147</v>
      </c>
      <c r="AW190" s="14" t="s">
        <v>28</v>
      </c>
      <c r="AX190" s="14" t="s">
        <v>79</v>
      </c>
      <c r="AY190" s="176" t="s">
        <v>146</v>
      </c>
    </row>
    <row r="191" spans="1:65" s="2" customFormat="1" ht="33" customHeight="1">
      <c r="A191" s="30"/>
      <c r="B191" s="153"/>
      <c r="C191" s="154" t="s">
        <v>107</v>
      </c>
      <c r="D191" s="154" t="s">
        <v>149</v>
      </c>
      <c r="E191" s="155" t="s">
        <v>223</v>
      </c>
      <c r="F191" s="156" t="s">
        <v>224</v>
      </c>
      <c r="G191" s="157" t="s">
        <v>152</v>
      </c>
      <c r="H191" s="158">
        <v>32.433</v>
      </c>
      <c r="I191" s="159">
        <v>44.77</v>
      </c>
      <c r="J191" s="159">
        <f>ROUND(I191*H191,2)</f>
        <v>1452.03</v>
      </c>
      <c r="K191" s="160"/>
      <c r="L191" s="31"/>
      <c r="M191" s="161" t="s">
        <v>1</v>
      </c>
      <c r="N191" s="162" t="s">
        <v>37</v>
      </c>
      <c r="O191" s="163">
        <v>1.2450000000000001</v>
      </c>
      <c r="P191" s="163">
        <f>O191*H191</f>
        <v>40.379085000000003</v>
      </c>
      <c r="Q191" s="163">
        <v>0</v>
      </c>
      <c r="R191" s="163">
        <f>Q191*H191</f>
        <v>0</v>
      </c>
      <c r="S191" s="163">
        <v>1.4</v>
      </c>
      <c r="T191" s="164">
        <f>S191*H191</f>
        <v>45.406199999999998</v>
      </c>
      <c r="U191" s="30"/>
      <c r="V191" s="30"/>
      <c r="W191" s="30"/>
      <c r="X191" s="30"/>
      <c r="Y191" s="30"/>
      <c r="Z191" s="30"/>
      <c r="AA191" s="30"/>
      <c r="AB191" s="30"/>
      <c r="AC191" s="30"/>
      <c r="AD191" s="30"/>
      <c r="AE191" s="30"/>
      <c r="AR191" s="165" t="s">
        <v>147</v>
      </c>
      <c r="AT191" s="165" t="s">
        <v>149</v>
      </c>
      <c r="AU191" s="165" t="s">
        <v>94</v>
      </c>
      <c r="AY191" s="18" t="s">
        <v>146</v>
      </c>
      <c r="BE191" s="166">
        <f>IF(N191="základná",J191,0)</f>
        <v>0</v>
      </c>
      <c r="BF191" s="166">
        <f>IF(N191="znížená",J191,0)</f>
        <v>1452.03</v>
      </c>
      <c r="BG191" s="166">
        <f>IF(N191="zákl. prenesená",J191,0)</f>
        <v>0</v>
      </c>
      <c r="BH191" s="166">
        <f>IF(N191="zníž. prenesená",J191,0)</f>
        <v>0</v>
      </c>
      <c r="BI191" s="166">
        <f>IF(N191="nulová",J191,0)</f>
        <v>0</v>
      </c>
      <c r="BJ191" s="18" t="s">
        <v>94</v>
      </c>
      <c r="BK191" s="166">
        <f>ROUND(I191*H191,2)</f>
        <v>1452.03</v>
      </c>
      <c r="BL191" s="18" t="s">
        <v>147</v>
      </c>
      <c r="BM191" s="165" t="s">
        <v>7</v>
      </c>
    </row>
    <row r="192" spans="1:65" s="15" customFormat="1" ht="11.25">
      <c r="B192" s="182"/>
      <c r="D192" s="168" t="s">
        <v>153</v>
      </c>
      <c r="E192" s="183" t="s">
        <v>1</v>
      </c>
      <c r="F192" s="184" t="s">
        <v>225</v>
      </c>
      <c r="H192" s="183" t="s">
        <v>1</v>
      </c>
      <c r="L192" s="182"/>
      <c r="M192" s="185"/>
      <c r="N192" s="186"/>
      <c r="O192" s="186"/>
      <c r="P192" s="186"/>
      <c r="Q192" s="186"/>
      <c r="R192" s="186"/>
      <c r="S192" s="186"/>
      <c r="T192" s="187"/>
      <c r="AT192" s="183" t="s">
        <v>153</v>
      </c>
      <c r="AU192" s="183" t="s">
        <v>94</v>
      </c>
      <c r="AV192" s="15" t="s">
        <v>79</v>
      </c>
      <c r="AW192" s="15" t="s">
        <v>28</v>
      </c>
      <c r="AX192" s="15" t="s">
        <v>71</v>
      </c>
      <c r="AY192" s="183" t="s">
        <v>146</v>
      </c>
    </row>
    <row r="193" spans="2:51" s="15" customFormat="1" ht="11.25">
      <c r="B193" s="182"/>
      <c r="D193" s="168" t="s">
        <v>153</v>
      </c>
      <c r="E193" s="183" t="s">
        <v>1</v>
      </c>
      <c r="F193" s="184" t="s">
        <v>226</v>
      </c>
      <c r="H193" s="183" t="s">
        <v>1</v>
      </c>
      <c r="L193" s="182"/>
      <c r="M193" s="185"/>
      <c r="N193" s="186"/>
      <c r="O193" s="186"/>
      <c r="P193" s="186"/>
      <c r="Q193" s="186"/>
      <c r="R193" s="186"/>
      <c r="S193" s="186"/>
      <c r="T193" s="187"/>
      <c r="AT193" s="183" t="s">
        <v>153</v>
      </c>
      <c r="AU193" s="183" t="s">
        <v>94</v>
      </c>
      <c r="AV193" s="15" t="s">
        <v>79</v>
      </c>
      <c r="AW193" s="15" t="s">
        <v>28</v>
      </c>
      <c r="AX193" s="15" t="s">
        <v>71</v>
      </c>
      <c r="AY193" s="183" t="s">
        <v>146</v>
      </c>
    </row>
    <row r="194" spans="2:51" s="13" customFormat="1" ht="11.25">
      <c r="B194" s="167"/>
      <c r="D194" s="168" t="s">
        <v>153</v>
      </c>
      <c r="E194" s="169" t="s">
        <v>1</v>
      </c>
      <c r="F194" s="170" t="s">
        <v>227</v>
      </c>
      <c r="H194" s="171">
        <v>0.375</v>
      </c>
      <c r="L194" s="167"/>
      <c r="M194" s="172"/>
      <c r="N194" s="173"/>
      <c r="O194" s="173"/>
      <c r="P194" s="173"/>
      <c r="Q194" s="173"/>
      <c r="R194" s="173"/>
      <c r="S194" s="173"/>
      <c r="T194" s="174"/>
      <c r="AT194" s="169" t="s">
        <v>153</v>
      </c>
      <c r="AU194" s="169" t="s">
        <v>94</v>
      </c>
      <c r="AV194" s="13" t="s">
        <v>94</v>
      </c>
      <c r="AW194" s="13" t="s">
        <v>28</v>
      </c>
      <c r="AX194" s="13" t="s">
        <v>71</v>
      </c>
      <c r="AY194" s="169" t="s">
        <v>146</v>
      </c>
    </row>
    <row r="195" spans="2:51" s="13" customFormat="1" ht="11.25">
      <c r="B195" s="167"/>
      <c r="D195" s="168" t="s">
        <v>153</v>
      </c>
      <c r="E195" s="169" t="s">
        <v>1</v>
      </c>
      <c r="F195" s="170" t="s">
        <v>228</v>
      </c>
      <c r="H195" s="171">
        <v>0.42199999999999999</v>
      </c>
      <c r="L195" s="167"/>
      <c r="M195" s="172"/>
      <c r="N195" s="173"/>
      <c r="O195" s="173"/>
      <c r="P195" s="173"/>
      <c r="Q195" s="173"/>
      <c r="R195" s="173"/>
      <c r="S195" s="173"/>
      <c r="T195" s="174"/>
      <c r="AT195" s="169" t="s">
        <v>153</v>
      </c>
      <c r="AU195" s="169" t="s">
        <v>94</v>
      </c>
      <c r="AV195" s="13" t="s">
        <v>94</v>
      </c>
      <c r="AW195" s="13" t="s">
        <v>28</v>
      </c>
      <c r="AX195" s="13" t="s">
        <v>71</v>
      </c>
      <c r="AY195" s="169" t="s">
        <v>146</v>
      </c>
    </row>
    <row r="196" spans="2:51" s="15" customFormat="1" ht="11.25">
      <c r="B196" s="182"/>
      <c r="D196" s="168" t="s">
        <v>153</v>
      </c>
      <c r="E196" s="183" t="s">
        <v>1</v>
      </c>
      <c r="F196" s="184" t="s">
        <v>229</v>
      </c>
      <c r="H196" s="183" t="s">
        <v>1</v>
      </c>
      <c r="L196" s="182"/>
      <c r="M196" s="185"/>
      <c r="N196" s="186"/>
      <c r="O196" s="186"/>
      <c r="P196" s="186"/>
      <c r="Q196" s="186"/>
      <c r="R196" s="186"/>
      <c r="S196" s="186"/>
      <c r="T196" s="187"/>
      <c r="AT196" s="183" t="s">
        <v>153</v>
      </c>
      <c r="AU196" s="183" t="s">
        <v>94</v>
      </c>
      <c r="AV196" s="15" t="s">
        <v>79</v>
      </c>
      <c r="AW196" s="15" t="s">
        <v>28</v>
      </c>
      <c r="AX196" s="15" t="s">
        <v>71</v>
      </c>
      <c r="AY196" s="183" t="s">
        <v>146</v>
      </c>
    </row>
    <row r="197" spans="2:51" s="15" customFormat="1" ht="11.25">
      <c r="B197" s="182"/>
      <c r="D197" s="168" t="s">
        <v>153</v>
      </c>
      <c r="E197" s="183" t="s">
        <v>1</v>
      </c>
      <c r="F197" s="184" t="s">
        <v>226</v>
      </c>
      <c r="H197" s="183" t="s">
        <v>1</v>
      </c>
      <c r="L197" s="182"/>
      <c r="M197" s="185"/>
      <c r="N197" s="186"/>
      <c r="O197" s="186"/>
      <c r="P197" s="186"/>
      <c r="Q197" s="186"/>
      <c r="R197" s="186"/>
      <c r="S197" s="186"/>
      <c r="T197" s="187"/>
      <c r="AT197" s="183" t="s">
        <v>153</v>
      </c>
      <c r="AU197" s="183" t="s">
        <v>94</v>
      </c>
      <c r="AV197" s="15" t="s">
        <v>79</v>
      </c>
      <c r="AW197" s="15" t="s">
        <v>28</v>
      </c>
      <c r="AX197" s="15" t="s">
        <v>71</v>
      </c>
      <c r="AY197" s="183" t="s">
        <v>146</v>
      </c>
    </row>
    <row r="198" spans="2:51" s="13" customFormat="1" ht="11.25">
      <c r="B198" s="167"/>
      <c r="D198" s="168" t="s">
        <v>153</v>
      </c>
      <c r="E198" s="169" t="s">
        <v>1</v>
      </c>
      <c r="F198" s="170" t="s">
        <v>227</v>
      </c>
      <c r="H198" s="171">
        <v>0.375</v>
      </c>
      <c r="L198" s="167"/>
      <c r="M198" s="172"/>
      <c r="N198" s="173"/>
      <c r="O198" s="173"/>
      <c r="P198" s="173"/>
      <c r="Q198" s="173"/>
      <c r="R198" s="173"/>
      <c r="S198" s="173"/>
      <c r="T198" s="174"/>
      <c r="AT198" s="169" t="s">
        <v>153</v>
      </c>
      <c r="AU198" s="169" t="s">
        <v>94</v>
      </c>
      <c r="AV198" s="13" t="s">
        <v>94</v>
      </c>
      <c r="AW198" s="13" t="s">
        <v>28</v>
      </c>
      <c r="AX198" s="13" t="s">
        <v>71</v>
      </c>
      <c r="AY198" s="169" t="s">
        <v>146</v>
      </c>
    </row>
    <row r="199" spans="2:51" s="13" customFormat="1" ht="11.25">
      <c r="B199" s="167"/>
      <c r="D199" s="168" t="s">
        <v>153</v>
      </c>
      <c r="E199" s="169" t="s">
        <v>1</v>
      </c>
      <c r="F199" s="170" t="s">
        <v>228</v>
      </c>
      <c r="H199" s="171">
        <v>0.42199999999999999</v>
      </c>
      <c r="L199" s="167"/>
      <c r="M199" s="172"/>
      <c r="N199" s="173"/>
      <c r="O199" s="173"/>
      <c r="P199" s="173"/>
      <c r="Q199" s="173"/>
      <c r="R199" s="173"/>
      <c r="S199" s="173"/>
      <c r="T199" s="174"/>
      <c r="AT199" s="169" t="s">
        <v>153</v>
      </c>
      <c r="AU199" s="169" t="s">
        <v>94</v>
      </c>
      <c r="AV199" s="13" t="s">
        <v>94</v>
      </c>
      <c r="AW199" s="13" t="s">
        <v>28</v>
      </c>
      <c r="AX199" s="13" t="s">
        <v>71</v>
      </c>
      <c r="AY199" s="169" t="s">
        <v>146</v>
      </c>
    </row>
    <row r="200" spans="2:51" s="15" customFormat="1" ht="11.25">
      <c r="B200" s="182"/>
      <c r="D200" s="168" t="s">
        <v>153</v>
      </c>
      <c r="E200" s="183" t="s">
        <v>1</v>
      </c>
      <c r="F200" s="184" t="s">
        <v>216</v>
      </c>
      <c r="H200" s="183" t="s">
        <v>1</v>
      </c>
      <c r="L200" s="182"/>
      <c r="M200" s="185"/>
      <c r="N200" s="186"/>
      <c r="O200" s="186"/>
      <c r="P200" s="186"/>
      <c r="Q200" s="186"/>
      <c r="R200" s="186"/>
      <c r="S200" s="186"/>
      <c r="T200" s="187"/>
      <c r="AT200" s="183" t="s">
        <v>153</v>
      </c>
      <c r="AU200" s="183" t="s">
        <v>94</v>
      </c>
      <c r="AV200" s="15" t="s">
        <v>79</v>
      </c>
      <c r="AW200" s="15" t="s">
        <v>28</v>
      </c>
      <c r="AX200" s="15" t="s">
        <v>71</v>
      </c>
      <c r="AY200" s="183" t="s">
        <v>146</v>
      </c>
    </row>
    <row r="201" spans="2:51" s="15" customFormat="1" ht="11.25">
      <c r="B201" s="182"/>
      <c r="D201" s="168" t="s">
        <v>153</v>
      </c>
      <c r="E201" s="183" t="s">
        <v>1</v>
      </c>
      <c r="F201" s="184" t="s">
        <v>226</v>
      </c>
      <c r="H201" s="183" t="s">
        <v>1</v>
      </c>
      <c r="L201" s="182"/>
      <c r="M201" s="185"/>
      <c r="N201" s="186"/>
      <c r="O201" s="186"/>
      <c r="P201" s="186"/>
      <c r="Q201" s="186"/>
      <c r="R201" s="186"/>
      <c r="S201" s="186"/>
      <c r="T201" s="187"/>
      <c r="AT201" s="183" t="s">
        <v>153</v>
      </c>
      <c r="AU201" s="183" t="s">
        <v>94</v>
      </c>
      <c r="AV201" s="15" t="s">
        <v>79</v>
      </c>
      <c r="AW201" s="15" t="s">
        <v>28</v>
      </c>
      <c r="AX201" s="15" t="s">
        <v>71</v>
      </c>
      <c r="AY201" s="183" t="s">
        <v>146</v>
      </c>
    </row>
    <row r="202" spans="2:51" s="13" customFormat="1" ht="11.25">
      <c r="B202" s="167"/>
      <c r="D202" s="168" t="s">
        <v>153</v>
      </c>
      <c r="E202" s="169" t="s">
        <v>1</v>
      </c>
      <c r="F202" s="170" t="s">
        <v>227</v>
      </c>
      <c r="H202" s="171">
        <v>0.375</v>
      </c>
      <c r="L202" s="167"/>
      <c r="M202" s="172"/>
      <c r="N202" s="173"/>
      <c r="O202" s="173"/>
      <c r="P202" s="173"/>
      <c r="Q202" s="173"/>
      <c r="R202" s="173"/>
      <c r="S202" s="173"/>
      <c r="T202" s="174"/>
      <c r="AT202" s="169" t="s">
        <v>153</v>
      </c>
      <c r="AU202" s="169" t="s">
        <v>94</v>
      </c>
      <c r="AV202" s="13" t="s">
        <v>94</v>
      </c>
      <c r="AW202" s="13" t="s">
        <v>28</v>
      </c>
      <c r="AX202" s="13" t="s">
        <v>71</v>
      </c>
      <c r="AY202" s="169" t="s">
        <v>146</v>
      </c>
    </row>
    <row r="203" spans="2:51" s="13" customFormat="1" ht="11.25">
      <c r="B203" s="167"/>
      <c r="D203" s="168" t="s">
        <v>153</v>
      </c>
      <c r="E203" s="169" t="s">
        <v>1</v>
      </c>
      <c r="F203" s="170" t="s">
        <v>228</v>
      </c>
      <c r="H203" s="171">
        <v>0.42199999999999999</v>
      </c>
      <c r="L203" s="167"/>
      <c r="M203" s="172"/>
      <c r="N203" s="173"/>
      <c r="O203" s="173"/>
      <c r="P203" s="173"/>
      <c r="Q203" s="173"/>
      <c r="R203" s="173"/>
      <c r="S203" s="173"/>
      <c r="T203" s="174"/>
      <c r="AT203" s="169" t="s">
        <v>153</v>
      </c>
      <c r="AU203" s="169" t="s">
        <v>94</v>
      </c>
      <c r="AV203" s="13" t="s">
        <v>94</v>
      </c>
      <c r="AW203" s="13" t="s">
        <v>28</v>
      </c>
      <c r="AX203" s="13" t="s">
        <v>71</v>
      </c>
      <c r="AY203" s="169" t="s">
        <v>146</v>
      </c>
    </row>
    <row r="204" spans="2:51" s="15" customFormat="1" ht="11.25">
      <c r="B204" s="182"/>
      <c r="D204" s="168" t="s">
        <v>153</v>
      </c>
      <c r="E204" s="183" t="s">
        <v>1</v>
      </c>
      <c r="F204" s="184" t="s">
        <v>230</v>
      </c>
      <c r="H204" s="183" t="s">
        <v>1</v>
      </c>
      <c r="L204" s="182"/>
      <c r="M204" s="185"/>
      <c r="N204" s="186"/>
      <c r="O204" s="186"/>
      <c r="P204" s="186"/>
      <c r="Q204" s="186"/>
      <c r="R204" s="186"/>
      <c r="S204" s="186"/>
      <c r="T204" s="187"/>
      <c r="AT204" s="183" t="s">
        <v>153</v>
      </c>
      <c r="AU204" s="183" t="s">
        <v>94</v>
      </c>
      <c r="AV204" s="15" t="s">
        <v>79</v>
      </c>
      <c r="AW204" s="15" t="s">
        <v>28</v>
      </c>
      <c r="AX204" s="15" t="s">
        <v>71</v>
      </c>
      <c r="AY204" s="183" t="s">
        <v>146</v>
      </c>
    </row>
    <row r="205" spans="2:51" s="13" customFormat="1" ht="11.25">
      <c r="B205" s="167"/>
      <c r="D205" s="168" t="s">
        <v>153</v>
      </c>
      <c r="E205" s="169" t="s">
        <v>1</v>
      </c>
      <c r="F205" s="170" t="s">
        <v>231</v>
      </c>
      <c r="H205" s="171">
        <v>4.6740000000000004</v>
      </c>
      <c r="L205" s="167"/>
      <c r="M205" s="172"/>
      <c r="N205" s="173"/>
      <c r="O205" s="173"/>
      <c r="P205" s="173"/>
      <c r="Q205" s="173"/>
      <c r="R205" s="173"/>
      <c r="S205" s="173"/>
      <c r="T205" s="174"/>
      <c r="AT205" s="169" t="s">
        <v>153</v>
      </c>
      <c r="AU205" s="169" t="s">
        <v>94</v>
      </c>
      <c r="AV205" s="13" t="s">
        <v>94</v>
      </c>
      <c r="AW205" s="13" t="s">
        <v>28</v>
      </c>
      <c r="AX205" s="13" t="s">
        <v>71</v>
      </c>
      <c r="AY205" s="169" t="s">
        <v>146</v>
      </c>
    </row>
    <row r="206" spans="2:51" s="15" customFormat="1" ht="11.25">
      <c r="B206" s="182"/>
      <c r="D206" s="168" t="s">
        <v>153</v>
      </c>
      <c r="E206" s="183" t="s">
        <v>1</v>
      </c>
      <c r="F206" s="184" t="s">
        <v>219</v>
      </c>
      <c r="H206" s="183" t="s">
        <v>1</v>
      </c>
      <c r="L206" s="182"/>
      <c r="M206" s="185"/>
      <c r="N206" s="186"/>
      <c r="O206" s="186"/>
      <c r="P206" s="186"/>
      <c r="Q206" s="186"/>
      <c r="R206" s="186"/>
      <c r="S206" s="186"/>
      <c r="T206" s="187"/>
      <c r="AT206" s="183" t="s">
        <v>153</v>
      </c>
      <c r="AU206" s="183" t="s">
        <v>94</v>
      </c>
      <c r="AV206" s="15" t="s">
        <v>79</v>
      </c>
      <c r="AW206" s="15" t="s">
        <v>28</v>
      </c>
      <c r="AX206" s="15" t="s">
        <v>71</v>
      </c>
      <c r="AY206" s="183" t="s">
        <v>146</v>
      </c>
    </row>
    <row r="207" spans="2:51" s="15" customFormat="1" ht="11.25">
      <c r="B207" s="182"/>
      <c r="D207" s="168" t="s">
        <v>153</v>
      </c>
      <c r="E207" s="183" t="s">
        <v>1</v>
      </c>
      <c r="F207" s="184" t="s">
        <v>232</v>
      </c>
      <c r="H207" s="183" t="s">
        <v>1</v>
      </c>
      <c r="L207" s="182"/>
      <c r="M207" s="185"/>
      <c r="N207" s="186"/>
      <c r="O207" s="186"/>
      <c r="P207" s="186"/>
      <c r="Q207" s="186"/>
      <c r="R207" s="186"/>
      <c r="S207" s="186"/>
      <c r="T207" s="187"/>
      <c r="AT207" s="183" t="s">
        <v>153</v>
      </c>
      <c r="AU207" s="183" t="s">
        <v>94</v>
      </c>
      <c r="AV207" s="15" t="s">
        <v>79</v>
      </c>
      <c r="AW207" s="15" t="s">
        <v>28</v>
      </c>
      <c r="AX207" s="15" t="s">
        <v>71</v>
      </c>
      <c r="AY207" s="183" t="s">
        <v>146</v>
      </c>
    </row>
    <row r="208" spans="2:51" s="13" customFormat="1" ht="11.25">
      <c r="B208" s="167"/>
      <c r="D208" s="168" t="s">
        <v>153</v>
      </c>
      <c r="E208" s="169" t="s">
        <v>1</v>
      </c>
      <c r="F208" s="170" t="s">
        <v>233</v>
      </c>
      <c r="H208" s="171">
        <v>0.14699999999999999</v>
      </c>
      <c r="L208" s="167"/>
      <c r="M208" s="172"/>
      <c r="N208" s="173"/>
      <c r="O208" s="173"/>
      <c r="P208" s="173"/>
      <c r="Q208" s="173"/>
      <c r="R208" s="173"/>
      <c r="S208" s="173"/>
      <c r="T208" s="174"/>
      <c r="AT208" s="169" t="s">
        <v>153</v>
      </c>
      <c r="AU208" s="169" t="s">
        <v>94</v>
      </c>
      <c r="AV208" s="13" t="s">
        <v>94</v>
      </c>
      <c r="AW208" s="13" t="s">
        <v>28</v>
      </c>
      <c r="AX208" s="13" t="s">
        <v>71</v>
      </c>
      <c r="AY208" s="169" t="s">
        <v>146</v>
      </c>
    </row>
    <row r="209" spans="1:65" s="13" customFormat="1" ht="11.25">
      <c r="B209" s="167"/>
      <c r="D209" s="168" t="s">
        <v>153</v>
      </c>
      <c r="E209" s="169" t="s">
        <v>1</v>
      </c>
      <c r="F209" s="170" t="s">
        <v>234</v>
      </c>
      <c r="H209" s="171">
        <v>0.16600000000000001</v>
      </c>
      <c r="L209" s="167"/>
      <c r="M209" s="172"/>
      <c r="N209" s="173"/>
      <c r="O209" s="173"/>
      <c r="P209" s="173"/>
      <c r="Q209" s="173"/>
      <c r="R209" s="173"/>
      <c r="S209" s="173"/>
      <c r="T209" s="174"/>
      <c r="AT209" s="169" t="s">
        <v>153</v>
      </c>
      <c r="AU209" s="169" t="s">
        <v>94</v>
      </c>
      <c r="AV209" s="13" t="s">
        <v>94</v>
      </c>
      <c r="AW209" s="13" t="s">
        <v>28</v>
      </c>
      <c r="AX209" s="13" t="s">
        <v>71</v>
      </c>
      <c r="AY209" s="169" t="s">
        <v>146</v>
      </c>
    </row>
    <row r="210" spans="1:65" s="15" customFormat="1" ht="11.25">
      <c r="B210" s="182"/>
      <c r="D210" s="168" t="s">
        <v>153</v>
      </c>
      <c r="E210" s="183" t="s">
        <v>1</v>
      </c>
      <c r="F210" s="184" t="s">
        <v>235</v>
      </c>
      <c r="H210" s="183" t="s">
        <v>1</v>
      </c>
      <c r="L210" s="182"/>
      <c r="M210" s="185"/>
      <c r="N210" s="186"/>
      <c r="O210" s="186"/>
      <c r="P210" s="186"/>
      <c r="Q210" s="186"/>
      <c r="R210" s="186"/>
      <c r="S210" s="186"/>
      <c r="T210" s="187"/>
      <c r="AT210" s="183" t="s">
        <v>153</v>
      </c>
      <c r="AU210" s="183" t="s">
        <v>94</v>
      </c>
      <c r="AV210" s="15" t="s">
        <v>79</v>
      </c>
      <c r="AW210" s="15" t="s">
        <v>28</v>
      </c>
      <c r="AX210" s="15" t="s">
        <v>71</v>
      </c>
      <c r="AY210" s="183" t="s">
        <v>146</v>
      </c>
    </row>
    <row r="211" spans="1:65" s="13" customFormat="1" ht="11.25">
      <c r="B211" s="167"/>
      <c r="D211" s="168" t="s">
        <v>153</v>
      </c>
      <c r="E211" s="169" t="s">
        <v>1</v>
      </c>
      <c r="F211" s="170" t="s">
        <v>236</v>
      </c>
      <c r="H211" s="171">
        <v>5.4740000000000002</v>
      </c>
      <c r="L211" s="167"/>
      <c r="M211" s="172"/>
      <c r="N211" s="173"/>
      <c r="O211" s="173"/>
      <c r="P211" s="173"/>
      <c r="Q211" s="173"/>
      <c r="R211" s="173"/>
      <c r="S211" s="173"/>
      <c r="T211" s="174"/>
      <c r="AT211" s="169" t="s">
        <v>153</v>
      </c>
      <c r="AU211" s="169" t="s">
        <v>94</v>
      </c>
      <c r="AV211" s="13" t="s">
        <v>94</v>
      </c>
      <c r="AW211" s="13" t="s">
        <v>28</v>
      </c>
      <c r="AX211" s="13" t="s">
        <v>71</v>
      </c>
      <c r="AY211" s="169" t="s">
        <v>146</v>
      </c>
    </row>
    <row r="212" spans="1:65" s="15" customFormat="1" ht="11.25">
      <c r="B212" s="182"/>
      <c r="D212" s="168" t="s">
        <v>153</v>
      </c>
      <c r="E212" s="183" t="s">
        <v>1</v>
      </c>
      <c r="F212" s="184" t="s">
        <v>237</v>
      </c>
      <c r="H212" s="183" t="s">
        <v>1</v>
      </c>
      <c r="L212" s="182"/>
      <c r="M212" s="185"/>
      <c r="N212" s="186"/>
      <c r="O212" s="186"/>
      <c r="P212" s="186"/>
      <c r="Q212" s="186"/>
      <c r="R212" s="186"/>
      <c r="S212" s="186"/>
      <c r="T212" s="187"/>
      <c r="AT212" s="183" t="s">
        <v>153</v>
      </c>
      <c r="AU212" s="183" t="s">
        <v>94</v>
      </c>
      <c r="AV212" s="15" t="s">
        <v>79</v>
      </c>
      <c r="AW212" s="15" t="s">
        <v>28</v>
      </c>
      <c r="AX212" s="15" t="s">
        <v>71</v>
      </c>
      <c r="AY212" s="183" t="s">
        <v>146</v>
      </c>
    </row>
    <row r="213" spans="1:65" s="15" customFormat="1" ht="11.25">
      <c r="B213" s="182"/>
      <c r="D213" s="168" t="s">
        <v>153</v>
      </c>
      <c r="E213" s="183" t="s">
        <v>1</v>
      </c>
      <c r="F213" s="184" t="s">
        <v>238</v>
      </c>
      <c r="H213" s="183" t="s">
        <v>1</v>
      </c>
      <c r="L213" s="182"/>
      <c r="M213" s="185"/>
      <c r="N213" s="186"/>
      <c r="O213" s="186"/>
      <c r="P213" s="186"/>
      <c r="Q213" s="186"/>
      <c r="R213" s="186"/>
      <c r="S213" s="186"/>
      <c r="T213" s="187"/>
      <c r="AT213" s="183" t="s">
        <v>153</v>
      </c>
      <c r="AU213" s="183" t="s">
        <v>94</v>
      </c>
      <c r="AV213" s="15" t="s">
        <v>79</v>
      </c>
      <c r="AW213" s="15" t="s">
        <v>28</v>
      </c>
      <c r="AX213" s="15" t="s">
        <v>71</v>
      </c>
      <c r="AY213" s="183" t="s">
        <v>146</v>
      </c>
    </row>
    <row r="214" spans="1:65" s="13" customFormat="1" ht="11.25">
      <c r="B214" s="167"/>
      <c r="D214" s="168" t="s">
        <v>153</v>
      </c>
      <c r="E214" s="169" t="s">
        <v>1</v>
      </c>
      <c r="F214" s="170" t="s">
        <v>239</v>
      </c>
      <c r="H214" s="171">
        <v>2.194</v>
      </c>
      <c r="L214" s="167"/>
      <c r="M214" s="172"/>
      <c r="N214" s="173"/>
      <c r="O214" s="173"/>
      <c r="P214" s="173"/>
      <c r="Q214" s="173"/>
      <c r="R214" s="173"/>
      <c r="S214" s="173"/>
      <c r="T214" s="174"/>
      <c r="AT214" s="169" t="s">
        <v>153</v>
      </c>
      <c r="AU214" s="169" t="s">
        <v>94</v>
      </c>
      <c r="AV214" s="13" t="s">
        <v>94</v>
      </c>
      <c r="AW214" s="13" t="s">
        <v>28</v>
      </c>
      <c r="AX214" s="13" t="s">
        <v>71</v>
      </c>
      <c r="AY214" s="169" t="s">
        <v>146</v>
      </c>
    </row>
    <row r="215" spans="1:65" s="16" customFormat="1" ht="11.25">
      <c r="B215" s="198"/>
      <c r="D215" s="168" t="s">
        <v>153</v>
      </c>
      <c r="E215" s="199" t="s">
        <v>1</v>
      </c>
      <c r="F215" s="200" t="s">
        <v>240</v>
      </c>
      <c r="H215" s="201">
        <v>15.045999999999999</v>
      </c>
      <c r="L215" s="198"/>
      <c r="M215" s="202"/>
      <c r="N215" s="203"/>
      <c r="O215" s="203"/>
      <c r="P215" s="203"/>
      <c r="Q215" s="203"/>
      <c r="R215" s="203"/>
      <c r="S215" s="203"/>
      <c r="T215" s="204"/>
      <c r="AT215" s="199" t="s">
        <v>153</v>
      </c>
      <c r="AU215" s="199" t="s">
        <v>94</v>
      </c>
      <c r="AV215" s="16" t="s">
        <v>162</v>
      </c>
      <c r="AW215" s="16" t="s">
        <v>28</v>
      </c>
      <c r="AX215" s="16" t="s">
        <v>71</v>
      </c>
      <c r="AY215" s="199" t="s">
        <v>146</v>
      </c>
    </row>
    <row r="216" spans="1:65" s="15" customFormat="1" ht="11.25">
      <c r="B216" s="182"/>
      <c r="D216" s="168" t="s">
        <v>153</v>
      </c>
      <c r="E216" s="183" t="s">
        <v>1</v>
      </c>
      <c r="F216" s="184" t="s">
        <v>241</v>
      </c>
      <c r="H216" s="183" t="s">
        <v>1</v>
      </c>
      <c r="L216" s="182"/>
      <c r="M216" s="185"/>
      <c r="N216" s="186"/>
      <c r="O216" s="186"/>
      <c r="P216" s="186"/>
      <c r="Q216" s="186"/>
      <c r="R216" s="186"/>
      <c r="S216" s="186"/>
      <c r="T216" s="187"/>
      <c r="AT216" s="183" t="s">
        <v>153</v>
      </c>
      <c r="AU216" s="183" t="s">
        <v>94</v>
      </c>
      <c r="AV216" s="15" t="s">
        <v>79</v>
      </c>
      <c r="AW216" s="15" t="s">
        <v>28</v>
      </c>
      <c r="AX216" s="15" t="s">
        <v>71</v>
      </c>
      <c r="AY216" s="183" t="s">
        <v>146</v>
      </c>
    </row>
    <row r="217" spans="1:65" s="13" customFormat="1" ht="11.25">
      <c r="B217" s="167"/>
      <c r="D217" s="168" t="s">
        <v>153</v>
      </c>
      <c r="E217" s="169" t="s">
        <v>1</v>
      </c>
      <c r="F217" s="170" t="s">
        <v>242</v>
      </c>
      <c r="H217" s="171">
        <v>0.60099999999999998</v>
      </c>
      <c r="L217" s="167"/>
      <c r="M217" s="172"/>
      <c r="N217" s="173"/>
      <c r="O217" s="173"/>
      <c r="P217" s="173"/>
      <c r="Q217" s="173"/>
      <c r="R217" s="173"/>
      <c r="S217" s="173"/>
      <c r="T217" s="174"/>
      <c r="AT217" s="169" t="s">
        <v>153</v>
      </c>
      <c r="AU217" s="169" t="s">
        <v>94</v>
      </c>
      <c r="AV217" s="13" t="s">
        <v>94</v>
      </c>
      <c r="AW217" s="13" t="s">
        <v>28</v>
      </c>
      <c r="AX217" s="13" t="s">
        <v>71</v>
      </c>
      <c r="AY217" s="169" t="s">
        <v>146</v>
      </c>
    </row>
    <row r="218" spans="1:65" s="15" customFormat="1" ht="11.25">
      <c r="B218" s="182"/>
      <c r="D218" s="168" t="s">
        <v>153</v>
      </c>
      <c r="E218" s="183" t="s">
        <v>1</v>
      </c>
      <c r="F218" s="184" t="s">
        <v>243</v>
      </c>
      <c r="H218" s="183" t="s">
        <v>1</v>
      </c>
      <c r="L218" s="182"/>
      <c r="M218" s="185"/>
      <c r="N218" s="186"/>
      <c r="O218" s="186"/>
      <c r="P218" s="186"/>
      <c r="Q218" s="186"/>
      <c r="R218" s="186"/>
      <c r="S218" s="186"/>
      <c r="T218" s="187"/>
      <c r="AT218" s="183" t="s">
        <v>153</v>
      </c>
      <c r="AU218" s="183" t="s">
        <v>94</v>
      </c>
      <c r="AV218" s="15" t="s">
        <v>79</v>
      </c>
      <c r="AW218" s="15" t="s">
        <v>28</v>
      </c>
      <c r="AX218" s="15" t="s">
        <v>71</v>
      </c>
      <c r="AY218" s="183" t="s">
        <v>146</v>
      </c>
    </row>
    <row r="219" spans="1:65" s="15" customFormat="1" ht="11.25">
      <c r="B219" s="182"/>
      <c r="D219" s="168" t="s">
        <v>153</v>
      </c>
      <c r="E219" s="183" t="s">
        <v>1</v>
      </c>
      <c r="F219" s="184" t="s">
        <v>244</v>
      </c>
      <c r="H219" s="183" t="s">
        <v>1</v>
      </c>
      <c r="L219" s="182"/>
      <c r="M219" s="185"/>
      <c r="N219" s="186"/>
      <c r="O219" s="186"/>
      <c r="P219" s="186"/>
      <c r="Q219" s="186"/>
      <c r="R219" s="186"/>
      <c r="S219" s="186"/>
      <c r="T219" s="187"/>
      <c r="AT219" s="183" t="s">
        <v>153</v>
      </c>
      <c r="AU219" s="183" t="s">
        <v>94</v>
      </c>
      <c r="AV219" s="15" t="s">
        <v>79</v>
      </c>
      <c r="AW219" s="15" t="s">
        <v>28</v>
      </c>
      <c r="AX219" s="15" t="s">
        <v>71</v>
      </c>
      <c r="AY219" s="183" t="s">
        <v>146</v>
      </c>
    </row>
    <row r="220" spans="1:65" s="13" customFormat="1" ht="22.5">
      <c r="B220" s="167"/>
      <c r="D220" s="168" t="s">
        <v>153</v>
      </c>
      <c r="E220" s="169" t="s">
        <v>1</v>
      </c>
      <c r="F220" s="170" t="s">
        <v>245</v>
      </c>
      <c r="H220" s="171">
        <v>16.786000000000001</v>
      </c>
      <c r="L220" s="167"/>
      <c r="M220" s="172"/>
      <c r="N220" s="173"/>
      <c r="O220" s="173"/>
      <c r="P220" s="173"/>
      <c r="Q220" s="173"/>
      <c r="R220" s="173"/>
      <c r="S220" s="173"/>
      <c r="T220" s="174"/>
      <c r="AT220" s="169" t="s">
        <v>153</v>
      </c>
      <c r="AU220" s="169" t="s">
        <v>94</v>
      </c>
      <c r="AV220" s="13" t="s">
        <v>94</v>
      </c>
      <c r="AW220" s="13" t="s">
        <v>28</v>
      </c>
      <c r="AX220" s="13" t="s">
        <v>71</v>
      </c>
      <c r="AY220" s="169" t="s">
        <v>146</v>
      </c>
    </row>
    <row r="221" spans="1:65" s="16" customFormat="1" ht="11.25">
      <c r="B221" s="198"/>
      <c r="D221" s="168" t="s">
        <v>153</v>
      </c>
      <c r="E221" s="199" t="s">
        <v>1</v>
      </c>
      <c r="F221" s="200" t="s">
        <v>240</v>
      </c>
      <c r="H221" s="201">
        <v>17.387</v>
      </c>
      <c r="L221" s="198"/>
      <c r="M221" s="202"/>
      <c r="N221" s="203"/>
      <c r="O221" s="203"/>
      <c r="P221" s="203"/>
      <c r="Q221" s="203"/>
      <c r="R221" s="203"/>
      <c r="S221" s="203"/>
      <c r="T221" s="204"/>
      <c r="AT221" s="199" t="s">
        <v>153</v>
      </c>
      <c r="AU221" s="199" t="s">
        <v>94</v>
      </c>
      <c r="AV221" s="16" t="s">
        <v>162</v>
      </c>
      <c r="AW221" s="16" t="s">
        <v>28</v>
      </c>
      <c r="AX221" s="16" t="s">
        <v>71</v>
      </c>
      <c r="AY221" s="199" t="s">
        <v>146</v>
      </c>
    </row>
    <row r="222" spans="1:65" s="14" customFormat="1" ht="11.25">
      <c r="B222" s="175"/>
      <c r="D222" s="168" t="s">
        <v>153</v>
      </c>
      <c r="E222" s="176" t="s">
        <v>1</v>
      </c>
      <c r="F222" s="177" t="s">
        <v>156</v>
      </c>
      <c r="H222" s="178">
        <v>32.433</v>
      </c>
      <c r="L222" s="175"/>
      <c r="M222" s="179"/>
      <c r="N222" s="180"/>
      <c r="O222" s="180"/>
      <c r="P222" s="180"/>
      <c r="Q222" s="180"/>
      <c r="R222" s="180"/>
      <c r="S222" s="180"/>
      <c r="T222" s="181"/>
      <c r="AT222" s="176" t="s">
        <v>153</v>
      </c>
      <c r="AU222" s="176" t="s">
        <v>94</v>
      </c>
      <c r="AV222" s="14" t="s">
        <v>147</v>
      </c>
      <c r="AW222" s="14" t="s">
        <v>28</v>
      </c>
      <c r="AX222" s="14" t="s">
        <v>79</v>
      </c>
      <c r="AY222" s="176" t="s">
        <v>146</v>
      </c>
    </row>
    <row r="223" spans="1:65" s="2" customFormat="1" ht="24.2" customHeight="1">
      <c r="A223" s="30"/>
      <c r="B223" s="153"/>
      <c r="C223" s="154" t="s">
        <v>246</v>
      </c>
      <c r="D223" s="154" t="s">
        <v>149</v>
      </c>
      <c r="E223" s="155" t="s">
        <v>247</v>
      </c>
      <c r="F223" s="156" t="s">
        <v>248</v>
      </c>
      <c r="G223" s="157" t="s">
        <v>152</v>
      </c>
      <c r="H223" s="158">
        <v>26.635999999999999</v>
      </c>
      <c r="I223" s="159">
        <v>44.77</v>
      </c>
      <c r="J223" s="159">
        <f>ROUND(I223*H223,2)</f>
        <v>1192.49</v>
      </c>
      <c r="K223" s="160"/>
      <c r="L223" s="31"/>
      <c r="M223" s="161" t="s">
        <v>1</v>
      </c>
      <c r="N223" s="162" t="s">
        <v>37</v>
      </c>
      <c r="O223" s="163">
        <v>1.0409999999999999</v>
      </c>
      <c r="P223" s="163">
        <f>O223*H223</f>
        <v>27.728075999999998</v>
      </c>
      <c r="Q223" s="163">
        <v>0</v>
      </c>
      <c r="R223" s="163">
        <f>Q223*H223</f>
        <v>0</v>
      </c>
      <c r="S223" s="163">
        <v>1.4</v>
      </c>
      <c r="T223" s="164">
        <f>S223*H223</f>
        <v>37.290399999999998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165" t="s">
        <v>147</v>
      </c>
      <c r="AT223" s="165" t="s">
        <v>149</v>
      </c>
      <c r="AU223" s="165" t="s">
        <v>94</v>
      </c>
      <c r="AY223" s="18" t="s">
        <v>146</v>
      </c>
      <c r="BE223" s="166">
        <f>IF(N223="základná",J223,0)</f>
        <v>0</v>
      </c>
      <c r="BF223" s="166">
        <f>IF(N223="znížená",J223,0)</f>
        <v>1192.49</v>
      </c>
      <c r="BG223" s="166">
        <f>IF(N223="zákl. prenesená",J223,0)</f>
        <v>0</v>
      </c>
      <c r="BH223" s="166">
        <f>IF(N223="zníž. prenesená",J223,0)</f>
        <v>0</v>
      </c>
      <c r="BI223" s="166">
        <f>IF(N223="nulová",J223,0)</f>
        <v>0</v>
      </c>
      <c r="BJ223" s="18" t="s">
        <v>94</v>
      </c>
      <c r="BK223" s="166">
        <f>ROUND(I223*H223,2)</f>
        <v>1192.49</v>
      </c>
      <c r="BL223" s="18" t="s">
        <v>147</v>
      </c>
      <c r="BM223" s="165" t="s">
        <v>249</v>
      </c>
    </row>
    <row r="224" spans="1:65" s="15" customFormat="1" ht="11.25">
      <c r="B224" s="182"/>
      <c r="D224" s="168" t="s">
        <v>153</v>
      </c>
      <c r="E224" s="183" t="s">
        <v>1</v>
      </c>
      <c r="F224" s="184" t="s">
        <v>250</v>
      </c>
      <c r="H224" s="183" t="s">
        <v>1</v>
      </c>
      <c r="L224" s="182"/>
      <c r="M224" s="185"/>
      <c r="N224" s="186"/>
      <c r="O224" s="186"/>
      <c r="P224" s="186"/>
      <c r="Q224" s="186"/>
      <c r="R224" s="186"/>
      <c r="S224" s="186"/>
      <c r="T224" s="187"/>
      <c r="AT224" s="183" t="s">
        <v>153</v>
      </c>
      <c r="AU224" s="183" t="s">
        <v>94</v>
      </c>
      <c r="AV224" s="15" t="s">
        <v>79</v>
      </c>
      <c r="AW224" s="15" t="s">
        <v>28</v>
      </c>
      <c r="AX224" s="15" t="s">
        <v>71</v>
      </c>
      <c r="AY224" s="183" t="s">
        <v>146</v>
      </c>
    </row>
    <row r="225" spans="1:65" s="13" customFormat="1" ht="11.25">
      <c r="B225" s="167"/>
      <c r="D225" s="168" t="s">
        <v>153</v>
      </c>
      <c r="E225" s="169" t="s">
        <v>1</v>
      </c>
      <c r="F225" s="170" t="s">
        <v>251</v>
      </c>
      <c r="H225" s="171">
        <v>12.268000000000001</v>
      </c>
      <c r="L225" s="167"/>
      <c r="M225" s="172"/>
      <c r="N225" s="173"/>
      <c r="O225" s="173"/>
      <c r="P225" s="173"/>
      <c r="Q225" s="173"/>
      <c r="R225" s="173"/>
      <c r="S225" s="173"/>
      <c r="T225" s="174"/>
      <c r="AT225" s="169" t="s">
        <v>153</v>
      </c>
      <c r="AU225" s="169" t="s">
        <v>94</v>
      </c>
      <c r="AV225" s="13" t="s">
        <v>94</v>
      </c>
      <c r="AW225" s="13" t="s">
        <v>28</v>
      </c>
      <c r="AX225" s="13" t="s">
        <v>71</v>
      </c>
      <c r="AY225" s="169" t="s">
        <v>146</v>
      </c>
    </row>
    <row r="226" spans="1:65" s="15" customFormat="1" ht="11.25">
      <c r="B226" s="182"/>
      <c r="D226" s="168" t="s">
        <v>153</v>
      </c>
      <c r="E226" s="183" t="s">
        <v>1</v>
      </c>
      <c r="F226" s="184" t="s">
        <v>235</v>
      </c>
      <c r="H226" s="183" t="s">
        <v>1</v>
      </c>
      <c r="L226" s="182"/>
      <c r="M226" s="185"/>
      <c r="N226" s="186"/>
      <c r="O226" s="186"/>
      <c r="P226" s="186"/>
      <c r="Q226" s="186"/>
      <c r="R226" s="186"/>
      <c r="S226" s="186"/>
      <c r="T226" s="187"/>
      <c r="AT226" s="183" t="s">
        <v>153</v>
      </c>
      <c r="AU226" s="183" t="s">
        <v>94</v>
      </c>
      <c r="AV226" s="15" t="s">
        <v>79</v>
      </c>
      <c r="AW226" s="15" t="s">
        <v>28</v>
      </c>
      <c r="AX226" s="15" t="s">
        <v>71</v>
      </c>
      <c r="AY226" s="183" t="s">
        <v>146</v>
      </c>
    </row>
    <row r="227" spans="1:65" s="13" customFormat="1" ht="11.25">
      <c r="B227" s="167"/>
      <c r="D227" s="168" t="s">
        <v>153</v>
      </c>
      <c r="E227" s="169" t="s">
        <v>1</v>
      </c>
      <c r="F227" s="170" t="s">
        <v>252</v>
      </c>
      <c r="H227" s="171">
        <v>14.368</v>
      </c>
      <c r="L227" s="167"/>
      <c r="M227" s="172"/>
      <c r="N227" s="173"/>
      <c r="O227" s="173"/>
      <c r="P227" s="173"/>
      <c r="Q227" s="173"/>
      <c r="R227" s="173"/>
      <c r="S227" s="173"/>
      <c r="T227" s="174"/>
      <c r="AT227" s="169" t="s">
        <v>153</v>
      </c>
      <c r="AU227" s="169" t="s">
        <v>94</v>
      </c>
      <c r="AV227" s="13" t="s">
        <v>94</v>
      </c>
      <c r="AW227" s="13" t="s">
        <v>28</v>
      </c>
      <c r="AX227" s="13" t="s">
        <v>71</v>
      </c>
      <c r="AY227" s="169" t="s">
        <v>146</v>
      </c>
    </row>
    <row r="228" spans="1:65" s="14" customFormat="1" ht="11.25">
      <c r="B228" s="175"/>
      <c r="D228" s="168" t="s">
        <v>153</v>
      </c>
      <c r="E228" s="176" t="s">
        <v>1</v>
      </c>
      <c r="F228" s="177" t="s">
        <v>156</v>
      </c>
      <c r="H228" s="178">
        <v>26.636000000000003</v>
      </c>
      <c r="L228" s="175"/>
      <c r="M228" s="179"/>
      <c r="N228" s="180"/>
      <c r="O228" s="180"/>
      <c r="P228" s="180"/>
      <c r="Q228" s="180"/>
      <c r="R228" s="180"/>
      <c r="S228" s="180"/>
      <c r="T228" s="181"/>
      <c r="AT228" s="176" t="s">
        <v>153</v>
      </c>
      <c r="AU228" s="176" t="s">
        <v>94</v>
      </c>
      <c r="AV228" s="14" t="s">
        <v>147</v>
      </c>
      <c r="AW228" s="14" t="s">
        <v>28</v>
      </c>
      <c r="AX228" s="14" t="s">
        <v>79</v>
      </c>
      <c r="AY228" s="176" t="s">
        <v>146</v>
      </c>
    </row>
    <row r="229" spans="1:65" s="2" customFormat="1" ht="24.2" customHeight="1">
      <c r="A229" s="30"/>
      <c r="B229" s="153"/>
      <c r="C229" s="154" t="s">
        <v>199</v>
      </c>
      <c r="D229" s="154" t="s">
        <v>149</v>
      </c>
      <c r="E229" s="155" t="s">
        <v>253</v>
      </c>
      <c r="F229" s="156" t="s">
        <v>254</v>
      </c>
      <c r="G229" s="157" t="s">
        <v>159</v>
      </c>
      <c r="H229" s="158">
        <v>33.829000000000001</v>
      </c>
      <c r="I229" s="159">
        <v>3.36</v>
      </c>
      <c r="J229" s="159">
        <f>ROUND(I229*H229,2)</f>
        <v>113.67</v>
      </c>
      <c r="K229" s="160"/>
      <c r="L229" s="31"/>
      <c r="M229" s="161" t="s">
        <v>1</v>
      </c>
      <c r="N229" s="162" t="s">
        <v>37</v>
      </c>
      <c r="O229" s="163">
        <v>0.45100000000000001</v>
      </c>
      <c r="P229" s="163">
        <f>O229*H229</f>
        <v>15.256879000000001</v>
      </c>
      <c r="Q229" s="163">
        <v>0</v>
      </c>
      <c r="R229" s="163">
        <f>Q229*H229</f>
        <v>0</v>
      </c>
      <c r="S229" s="163">
        <v>7.2999999999999995E-2</v>
      </c>
      <c r="T229" s="164">
        <f>S229*H229</f>
        <v>2.4695169999999997</v>
      </c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R229" s="165" t="s">
        <v>147</v>
      </c>
      <c r="AT229" s="165" t="s">
        <v>149</v>
      </c>
      <c r="AU229" s="165" t="s">
        <v>94</v>
      </c>
      <c r="AY229" s="18" t="s">
        <v>146</v>
      </c>
      <c r="BE229" s="166">
        <f>IF(N229="základná",J229,0)</f>
        <v>0</v>
      </c>
      <c r="BF229" s="166">
        <f>IF(N229="znížená",J229,0)</f>
        <v>113.67</v>
      </c>
      <c r="BG229" s="166">
        <f>IF(N229="zákl. prenesená",J229,0)</f>
        <v>0</v>
      </c>
      <c r="BH229" s="166">
        <f>IF(N229="zníž. prenesená",J229,0)</f>
        <v>0</v>
      </c>
      <c r="BI229" s="166">
        <f>IF(N229="nulová",J229,0)</f>
        <v>0</v>
      </c>
      <c r="BJ229" s="18" t="s">
        <v>94</v>
      </c>
      <c r="BK229" s="166">
        <f>ROUND(I229*H229,2)</f>
        <v>113.67</v>
      </c>
      <c r="BL229" s="18" t="s">
        <v>147</v>
      </c>
      <c r="BM229" s="165" t="s">
        <v>255</v>
      </c>
    </row>
    <row r="230" spans="1:65" s="2" customFormat="1" ht="24.2" customHeight="1">
      <c r="A230" s="30"/>
      <c r="B230" s="153"/>
      <c r="C230" s="154" t="s">
        <v>256</v>
      </c>
      <c r="D230" s="154" t="s">
        <v>149</v>
      </c>
      <c r="E230" s="155" t="s">
        <v>257</v>
      </c>
      <c r="F230" s="156" t="s">
        <v>258</v>
      </c>
      <c r="G230" s="157" t="s">
        <v>159</v>
      </c>
      <c r="H230" s="158">
        <v>658.73900000000003</v>
      </c>
      <c r="I230" s="159">
        <v>3.36</v>
      </c>
      <c r="J230" s="159">
        <f>ROUND(I230*H230,2)</f>
        <v>2213.36</v>
      </c>
      <c r="K230" s="160"/>
      <c r="L230" s="31"/>
      <c r="M230" s="161" t="s">
        <v>1</v>
      </c>
      <c r="N230" s="162" t="s">
        <v>37</v>
      </c>
      <c r="O230" s="163">
        <v>0</v>
      </c>
      <c r="P230" s="163">
        <f>O230*H230</f>
        <v>0</v>
      </c>
      <c r="Q230" s="163">
        <v>0</v>
      </c>
      <c r="R230" s="163">
        <f>Q230*H230</f>
        <v>0</v>
      </c>
      <c r="S230" s="163">
        <v>0</v>
      </c>
      <c r="T230" s="164">
        <f>S230*H230</f>
        <v>0</v>
      </c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R230" s="165" t="s">
        <v>147</v>
      </c>
      <c r="AT230" s="165" t="s">
        <v>149</v>
      </c>
      <c r="AU230" s="165" t="s">
        <v>94</v>
      </c>
      <c r="AY230" s="18" t="s">
        <v>146</v>
      </c>
      <c r="BE230" s="166">
        <f>IF(N230="základná",J230,0)</f>
        <v>0</v>
      </c>
      <c r="BF230" s="166">
        <f>IF(N230="znížená",J230,0)</f>
        <v>2213.36</v>
      </c>
      <c r="BG230" s="166">
        <f>IF(N230="zákl. prenesená",J230,0)</f>
        <v>0</v>
      </c>
      <c r="BH230" s="166">
        <f>IF(N230="zníž. prenesená",J230,0)</f>
        <v>0</v>
      </c>
      <c r="BI230" s="166">
        <f>IF(N230="nulová",J230,0)</f>
        <v>0</v>
      </c>
      <c r="BJ230" s="18" t="s">
        <v>94</v>
      </c>
      <c r="BK230" s="166">
        <f>ROUND(I230*H230,2)</f>
        <v>2213.36</v>
      </c>
      <c r="BL230" s="18" t="s">
        <v>147</v>
      </c>
      <c r="BM230" s="165" t="s">
        <v>259</v>
      </c>
    </row>
    <row r="231" spans="1:65" s="2" customFormat="1" ht="24.2" customHeight="1">
      <c r="A231" s="30"/>
      <c r="B231" s="153"/>
      <c r="C231" s="154" t="s">
        <v>203</v>
      </c>
      <c r="D231" s="154" t="s">
        <v>149</v>
      </c>
      <c r="E231" s="155" t="s">
        <v>260</v>
      </c>
      <c r="F231" s="156" t="s">
        <v>261</v>
      </c>
      <c r="G231" s="157" t="s">
        <v>159</v>
      </c>
      <c r="H231" s="158">
        <v>1127.4949999999999</v>
      </c>
      <c r="I231" s="159">
        <v>3.36</v>
      </c>
      <c r="J231" s="159">
        <f>ROUND(I231*H231,2)</f>
        <v>3788.38</v>
      </c>
      <c r="K231" s="160"/>
      <c r="L231" s="31"/>
      <c r="M231" s="161" t="s">
        <v>1</v>
      </c>
      <c r="N231" s="162" t="s">
        <v>37</v>
      </c>
      <c r="O231" s="163">
        <v>0</v>
      </c>
      <c r="P231" s="163">
        <f>O231*H231</f>
        <v>0</v>
      </c>
      <c r="Q231" s="163">
        <v>0</v>
      </c>
      <c r="R231" s="163">
        <f>Q231*H231</f>
        <v>0</v>
      </c>
      <c r="S231" s="163">
        <v>0</v>
      </c>
      <c r="T231" s="164">
        <f>S231*H231</f>
        <v>0</v>
      </c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R231" s="165" t="s">
        <v>147</v>
      </c>
      <c r="AT231" s="165" t="s">
        <v>149</v>
      </c>
      <c r="AU231" s="165" t="s">
        <v>94</v>
      </c>
      <c r="AY231" s="18" t="s">
        <v>146</v>
      </c>
      <c r="BE231" s="166">
        <f>IF(N231="základná",J231,0)</f>
        <v>0</v>
      </c>
      <c r="BF231" s="166">
        <f>IF(N231="znížená",J231,0)</f>
        <v>3788.38</v>
      </c>
      <c r="BG231" s="166">
        <f>IF(N231="zákl. prenesená",J231,0)</f>
        <v>0</v>
      </c>
      <c r="BH231" s="166">
        <f>IF(N231="zníž. prenesená",J231,0)</f>
        <v>0</v>
      </c>
      <c r="BI231" s="166">
        <f>IF(N231="nulová",J231,0)</f>
        <v>0</v>
      </c>
      <c r="BJ231" s="18" t="s">
        <v>94</v>
      </c>
      <c r="BK231" s="166">
        <f>ROUND(I231*H231,2)</f>
        <v>3788.38</v>
      </c>
      <c r="BL231" s="18" t="s">
        <v>147</v>
      </c>
      <c r="BM231" s="165" t="s">
        <v>262</v>
      </c>
    </row>
    <row r="232" spans="1:65" s="15" customFormat="1" ht="11.25">
      <c r="B232" s="182"/>
      <c r="D232" s="168" t="s">
        <v>153</v>
      </c>
      <c r="E232" s="183" t="s">
        <v>1</v>
      </c>
      <c r="F232" s="184" t="s">
        <v>225</v>
      </c>
      <c r="H232" s="183" t="s">
        <v>1</v>
      </c>
      <c r="L232" s="182"/>
      <c r="M232" s="185"/>
      <c r="N232" s="186"/>
      <c r="O232" s="186"/>
      <c r="P232" s="186"/>
      <c r="Q232" s="186"/>
      <c r="R232" s="186"/>
      <c r="S232" s="186"/>
      <c r="T232" s="187"/>
      <c r="AT232" s="183" t="s">
        <v>153</v>
      </c>
      <c r="AU232" s="183" t="s">
        <v>94</v>
      </c>
      <c r="AV232" s="15" t="s">
        <v>79</v>
      </c>
      <c r="AW232" s="15" t="s">
        <v>28</v>
      </c>
      <c r="AX232" s="15" t="s">
        <v>71</v>
      </c>
      <c r="AY232" s="183" t="s">
        <v>146</v>
      </c>
    </row>
    <row r="233" spans="1:65" s="15" customFormat="1" ht="11.25">
      <c r="B233" s="182"/>
      <c r="D233" s="168" t="s">
        <v>153</v>
      </c>
      <c r="E233" s="183" t="s">
        <v>1</v>
      </c>
      <c r="F233" s="184" t="s">
        <v>263</v>
      </c>
      <c r="H233" s="183" t="s">
        <v>1</v>
      </c>
      <c r="L233" s="182"/>
      <c r="M233" s="185"/>
      <c r="N233" s="186"/>
      <c r="O233" s="186"/>
      <c r="P233" s="186"/>
      <c r="Q233" s="186"/>
      <c r="R233" s="186"/>
      <c r="S233" s="186"/>
      <c r="T233" s="187"/>
      <c r="AT233" s="183" t="s">
        <v>153</v>
      </c>
      <c r="AU233" s="183" t="s">
        <v>94</v>
      </c>
      <c r="AV233" s="15" t="s">
        <v>79</v>
      </c>
      <c r="AW233" s="15" t="s">
        <v>28</v>
      </c>
      <c r="AX233" s="15" t="s">
        <v>71</v>
      </c>
      <c r="AY233" s="183" t="s">
        <v>146</v>
      </c>
    </row>
    <row r="234" spans="1:65" s="15" customFormat="1" ht="11.25">
      <c r="B234" s="182"/>
      <c r="D234" s="168" t="s">
        <v>153</v>
      </c>
      <c r="E234" s="183" t="s">
        <v>1</v>
      </c>
      <c r="F234" s="184" t="s">
        <v>264</v>
      </c>
      <c r="H234" s="183" t="s">
        <v>1</v>
      </c>
      <c r="L234" s="182"/>
      <c r="M234" s="185"/>
      <c r="N234" s="186"/>
      <c r="O234" s="186"/>
      <c r="P234" s="186"/>
      <c r="Q234" s="186"/>
      <c r="R234" s="186"/>
      <c r="S234" s="186"/>
      <c r="T234" s="187"/>
      <c r="AT234" s="183" t="s">
        <v>153</v>
      </c>
      <c r="AU234" s="183" t="s">
        <v>94</v>
      </c>
      <c r="AV234" s="15" t="s">
        <v>79</v>
      </c>
      <c r="AW234" s="15" t="s">
        <v>28</v>
      </c>
      <c r="AX234" s="15" t="s">
        <v>71</v>
      </c>
      <c r="AY234" s="183" t="s">
        <v>146</v>
      </c>
    </row>
    <row r="235" spans="1:65" s="13" customFormat="1" ht="11.25">
      <c r="B235" s="167"/>
      <c r="D235" s="168" t="s">
        <v>153</v>
      </c>
      <c r="E235" s="169" t="s">
        <v>1</v>
      </c>
      <c r="F235" s="170" t="s">
        <v>265</v>
      </c>
      <c r="H235" s="171">
        <v>457.834</v>
      </c>
      <c r="L235" s="167"/>
      <c r="M235" s="172"/>
      <c r="N235" s="173"/>
      <c r="O235" s="173"/>
      <c r="P235" s="173"/>
      <c r="Q235" s="173"/>
      <c r="R235" s="173"/>
      <c r="S235" s="173"/>
      <c r="T235" s="174"/>
      <c r="AT235" s="169" t="s">
        <v>153</v>
      </c>
      <c r="AU235" s="169" t="s">
        <v>94</v>
      </c>
      <c r="AV235" s="13" t="s">
        <v>94</v>
      </c>
      <c r="AW235" s="13" t="s">
        <v>28</v>
      </c>
      <c r="AX235" s="13" t="s">
        <v>71</v>
      </c>
      <c r="AY235" s="169" t="s">
        <v>146</v>
      </c>
    </row>
    <row r="236" spans="1:65" s="15" customFormat="1" ht="11.25">
      <c r="B236" s="182"/>
      <c r="D236" s="168" t="s">
        <v>153</v>
      </c>
      <c r="E236" s="183" t="s">
        <v>1</v>
      </c>
      <c r="F236" s="184" t="s">
        <v>229</v>
      </c>
      <c r="H236" s="183" t="s">
        <v>1</v>
      </c>
      <c r="L236" s="182"/>
      <c r="M236" s="185"/>
      <c r="N236" s="186"/>
      <c r="O236" s="186"/>
      <c r="P236" s="186"/>
      <c r="Q236" s="186"/>
      <c r="R236" s="186"/>
      <c r="S236" s="186"/>
      <c r="T236" s="187"/>
      <c r="AT236" s="183" t="s">
        <v>153</v>
      </c>
      <c r="AU236" s="183" t="s">
        <v>94</v>
      </c>
      <c r="AV236" s="15" t="s">
        <v>79</v>
      </c>
      <c r="AW236" s="15" t="s">
        <v>28</v>
      </c>
      <c r="AX236" s="15" t="s">
        <v>71</v>
      </c>
      <c r="AY236" s="183" t="s">
        <v>146</v>
      </c>
    </row>
    <row r="237" spans="1:65" s="15" customFormat="1" ht="11.25">
      <c r="B237" s="182"/>
      <c r="D237" s="168" t="s">
        <v>153</v>
      </c>
      <c r="E237" s="183" t="s">
        <v>1</v>
      </c>
      <c r="F237" s="184" t="s">
        <v>263</v>
      </c>
      <c r="H237" s="183" t="s">
        <v>1</v>
      </c>
      <c r="L237" s="182"/>
      <c r="M237" s="185"/>
      <c r="N237" s="186"/>
      <c r="O237" s="186"/>
      <c r="P237" s="186"/>
      <c r="Q237" s="186"/>
      <c r="R237" s="186"/>
      <c r="S237" s="186"/>
      <c r="T237" s="187"/>
      <c r="AT237" s="183" t="s">
        <v>153</v>
      </c>
      <c r="AU237" s="183" t="s">
        <v>94</v>
      </c>
      <c r="AV237" s="15" t="s">
        <v>79</v>
      </c>
      <c r="AW237" s="15" t="s">
        <v>28</v>
      </c>
      <c r="AX237" s="15" t="s">
        <v>71</v>
      </c>
      <c r="AY237" s="183" t="s">
        <v>146</v>
      </c>
    </row>
    <row r="238" spans="1:65" s="15" customFormat="1" ht="11.25">
      <c r="B238" s="182"/>
      <c r="D238" s="168" t="s">
        <v>153</v>
      </c>
      <c r="E238" s="183" t="s">
        <v>1</v>
      </c>
      <c r="F238" s="184" t="s">
        <v>264</v>
      </c>
      <c r="H238" s="183" t="s">
        <v>1</v>
      </c>
      <c r="L238" s="182"/>
      <c r="M238" s="185"/>
      <c r="N238" s="186"/>
      <c r="O238" s="186"/>
      <c r="P238" s="186"/>
      <c r="Q238" s="186"/>
      <c r="R238" s="186"/>
      <c r="S238" s="186"/>
      <c r="T238" s="187"/>
      <c r="AT238" s="183" t="s">
        <v>153</v>
      </c>
      <c r="AU238" s="183" t="s">
        <v>94</v>
      </c>
      <c r="AV238" s="15" t="s">
        <v>79</v>
      </c>
      <c r="AW238" s="15" t="s">
        <v>28</v>
      </c>
      <c r="AX238" s="15" t="s">
        <v>71</v>
      </c>
      <c r="AY238" s="183" t="s">
        <v>146</v>
      </c>
    </row>
    <row r="239" spans="1:65" s="13" customFormat="1" ht="11.25">
      <c r="B239" s="167"/>
      <c r="D239" s="168" t="s">
        <v>153</v>
      </c>
      <c r="E239" s="169" t="s">
        <v>1</v>
      </c>
      <c r="F239" s="170" t="s">
        <v>265</v>
      </c>
      <c r="H239" s="171">
        <v>457.834</v>
      </c>
      <c r="L239" s="167"/>
      <c r="M239" s="172"/>
      <c r="N239" s="173"/>
      <c r="O239" s="173"/>
      <c r="P239" s="173"/>
      <c r="Q239" s="173"/>
      <c r="R239" s="173"/>
      <c r="S239" s="173"/>
      <c r="T239" s="174"/>
      <c r="AT239" s="169" t="s">
        <v>153</v>
      </c>
      <c r="AU239" s="169" t="s">
        <v>94</v>
      </c>
      <c r="AV239" s="13" t="s">
        <v>94</v>
      </c>
      <c r="AW239" s="13" t="s">
        <v>28</v>
      </c>
      <c r="AX239" s="13" t="s">
        <v>71</v>
      </c>
      <c r="AY239" s="169" t="s">
        <v>146</v>
      </c>
    </row>
    <row r="240" spans="1:65" s="15" customFormat="1" ht="11.25">
      <c r="B240" s="182"/>
      <c r="D240" s="168" t="s">
        <v>153</v>
      </c>
      <c r="E240" s="183" t="s">
        <v>1</v>
      </c>
      <c r="F240" s="184" t="s">
        <v>216</v>
      </c>
      <c r="H240" s="183" t="s">
        <v>1</v>
      </c>
      <c r="L240" s="182"/>
      <c r="M240" s="185"/>
      <c r="N240" s="186"/>
      <c r="O240" s="186"/>
      <c r="P240" s="186"/>
      <c r="Q240" s="186"/>
      <c r="R240" s="186"/>
      <c r="S240" s="186"/>
      <c r="T240" s="187"/>
      <c r="AT240" s="183" t="s">
        <v>153</v>
      </c>
      <c r="AU240" s="183" t="s">
        <v>94</v>
      </c>
      <c r="AV240" s="15" t="s">
        <v>79</v>
      </c>
      <c r="AW240" s="15" t="s">
        <v>28</v>
      </c>
      <c r="AX240" s="15" t="s">
        <v>71</v>
      </c>
      <c r="AY240" s="183" t="s">
        <v>146</v>
      </c>
    </row>
    <row r="241" spans="1:65" s="15" customFormat="1" ht="11.25">
      <c r="B241" s="182"/>
      <c r="D241" s="168" t="s">
        <v>153</v>
      </c>
      <c r="E241" s="183" t="s">
        <v>1</v>
      </c>
      <c r="F241" s="184" t="s">
        <v>266</v>
      </c>
      <c r="H241" s="183" t="s">
        <v>1</v>
      </c>
      <c r="L241" s="182"/>
      <c r="M241" s="185"/>
      <c r="N241" s="186"/>
      <c r="O241" s="186"/>
      <c r="P241" s="186"/>
      <c r="Q241" s="186"/>
      <c r="R241" s="186"/>
      <c r="S241" s="186"/>
      <c r="T241" s="187"/>
      <c r="AT241" s="183" t="s">
        <v>153</v>
      </c>
      <c r="AU241" s="183" t="s">
        <v>94</v>
      </c>
      <c r="AV241" s="15" t="s">
        <v>79</v>
      </c>
      <c r="AW241" s="15" t="s">
        <v>28</v>
      </c>
      <c r="AX241" s="15" t="s">
        <v>71</v>
      </c>
      <c r="AY241" s="183" t="s">
        <v>146</v>
      </c>
    </row>
    <row r="242" spans="1:65" s="13" customFormat="1" ht="11.25">
      <c r="B242" s="167"/>
      <c r="D242" s="168" t="s">
        <v>153</v>
      </c>
      <c r="E242" s="169" t="s">
        <v>1</v>
      </c>
      <c r="F242" s="170" t="s">
        <v>267</v>
      </c>
      <c r="H242" s="171">
        <v>128.69999999999999</v>
      </c>
      <c r="L242" s="167"/>
      <c r="M242" s="172"/>
      <c r="N242" s="173"/>
      <c r="O242" s="173"/>
      <c r="P242" s="173"/>
      <c r="Q242" s="173"/>
      <c r="R242" s="173"/>
      <c r="S242" s="173"/>
      <c r="T242" s="174"/>
      <c r="AT242" s="169" t="s">
        <v>153</v>
      </c>
      <c r="AU242" s="169" t="s">
        <v>94</v>
      </c>
      <c r="AV242" s="13" t="s">
        <v>94</v>
      </c>
      <c r="AW242" s="13" t="s">
        <v>28</v>
      </c>
      <c r="AX242" s="13" t="s">
        <v>71</v>
      </c>
      <c r="AY242" s="169" t="s">
        <v>146</v>
      </c>
    </row>
    <row r="243" spans="1:65" s="15" customFormat="1" ht="11.25">
      <c r="B243" s="182"/>
      <c r="D243" s="168" t="s">
        <v>153</v>
      </c>
      <c r="E243" s="183" t="s">
        <v>1</v>
      </c>
      <c r="F243" s="184" t="s">
        <v>268</v>
      </c>
      <c r="H243" s="183" t="s">
        <v>1</v>
      </c>
      <c r="L243" s="182"/>
      <c r="M243" s="185"/>
      <c r="N243" s="186"/>
      <c r="O243" s="186"/>
      <c r="P243" s="186"/>
      <c r="Q243" s="186"/>
      <c r="R243" s="186"/>
      <c r="S243" s="186"/>
      <c r="T243" s="187"/>
      <c r="AT243" s="183" t="s">
        <v>153</v>
      </c>
      <c r="AU243" s="183" t="s">
        <v>94</v>
      </c>
      <c r="AV243" s="15" t="s">
        <v>79</v>
      </c>
      <c r="AW243" s="15" t="s">
        <v>28</v>
      </c>
      <c r="AX243" s="15" t="s">
        <v>71</v>
      </c>
      <c r="AY243" s="183" t="s">
        <v>146</v>
      </c>
    </row>
    <row r="244" spans="1:65" s="15" customFormat="1" ht="11.25">
      <c r="B244" s="182"/>
      <c r="D244" s="168" t="s">
        <v>153</v>
      </c>
      <c r="E244" s="183" t="s">
        <v>1</v>
      </c>
      <c r="F244" s="184" t="s">
        <v>269</v>
      </c>
      <c r="H244" s="183" t="s">
        <v>1</v>
      </c>
      <c r="L244" s="182"/>
      <c r="M244" s="185"/>
      <c r="N244" s="186"/>
      <c r="O244" s="186"/>
      <c r="P244" s="186"/>
      <c r="Q244" s="186"/>
      <c r="R244" s="186"/>
      <c r="S244" s="186"/>
      <c r="T244" s="187"/>
      <c r="AT244" s="183" t="s">
        <v>153</v>
      </c>
      <c r="AU244" s="183" t="s">
        <v>94</v>
      </c>
      <c r="AV244" s="15" t="s">
        <v>79</v>
      </c>
      <c r="AW244" s="15" t="s">
        <v>28</v>
      </c>
      <c r="AX244" s="15" t="s">
        <v>71</v>
      </c>
      <c r="AY244" s="183" t="s">
        <v>146</v>
      </c>
    </row>
    <row r="245" spans="1:65" s="13" customFormat="1" ht="11.25">
      <c r="B245" s="167"/>
      <c r="D245" s="168" t="s">
        <v>153</v>
      </c>
      <c r="E245" s="169" t="s">
        <v>1</v>
      </c>
      <c r="F245" s="170" t="s">
        <v>270</v>
      </c>
      <c r="H245" s="171">
        <v>83.126999999999995</v>
      </c>
      <c r="L245" s="167"/>
      <c r="M245" s="172"/>
      <c r="N245" s="173"/>
      <c r="O245" s="173"/>
      <c r="P245" s="173"/>
      <c r="Q245" s="173"/>
      <c r="R245" s="173"/>
      <c r="S245" s="173"/>
      <c r="T245" s="174"/>
      <c r="AT245" s="169" t="s">
        <v>153</v>
      </c>
      <c r="AU245" s="169" t="s">
        <v>94</v>
      </c>
      <c r="AV245" s="13" t="s">
        <v>94</v>
      </c>
      <c r="AW245" s="13" t="s">
        <v>28</v>
      </c>
      <c r="AX245" s="13" t="s">
        <v>71</v>
      </c>
      <c r="AY245" s="169" t="s">
        <v>146</v>
      </c>
    </row>
    <row r="246" spans="1:65" s="14" customFormat="1" ht="11.25">
      <c r="B246" s="175"/>
      <c r="D246" s="168" t="s">
        <v>153</v>
      </c>
      <c r="E246" s="176" t="s">
        <v>1</v>
      </c>
      <c r="F246" s="177" t="s">
        <v>156</v>
      </c>
      <c r="H246" s="178">
        <v>1127.4949999999999</v>
      </c>
      <c r="L246" s="175"/>
      <c r="M246" s="179"/>
      <c r="N246" s="180"/>
      <c r="O246" s="180"/>
      <c r="P246" s="180"/>
      <c r="Q246" s="180"/>
      <c r="R246" s="180"/>
      <c r="S246" s="180"/>
      <c r="T246" s="181"/>
      <c r="AT246" s="176" t="s">
        <v>153</v>
      </c>
      <c r="AU246" s="176" t="s">
        <v>94</v>
      </c>
      <c r="AV246" s="14" t="s">
        <v>147</v>
      </c>
      <c r="AW246" s="14" t="s">
        <v>28</v>
      </c>
      <c r="AX246" s="14" t="s">
        <v>79</v>
      </c>
      <c r="AY246" s="176" t="s">
        <v>146</v>
      </c>
    </row>
    <row r="247" spans="1:65" s="2" customFormat="1" ht="24.2" customHeight="1">
      <c r="A247" s="30"/>
      <c r="B247" s="153"/>
      <c r="C247" s="154" t="s">
        <v>271</v>
      </c>
      <c r="D247" s="154" t="s">
        <v>149</v>
      </c>
      <c r="E247" s="155" t="s">
        <v>272</v>
      </c>
      <c r="F247" s="156" t="s">
        <v>273</v>
      </c>
      <c r="G247" s="157" t="s">
        <v>159</v>
      </c>
      <c r="H247" s="158">
        <v>117.77200000000001</v>
      </c>
      <c r="I247" s="159">
        <v>3.36</v>
      </c>
      <c r="J247" s="159">
        <f>ROUND(I247*H247,2)</f>
        <v>395.71</v>
      </c>
      <c r="K247" s="160"/>
      <c r="L247" s="31"/>
      <c r="M247" s="161" t="s">
        <v>1</v>
      </c>
      <c r="N247" s="162" t="s">
        <v>37</v>
      </c>
      <c r="O247" s="163">
        <v>0</v>
      </c>
      <c r="P247" s="163">
        <f>O247*H247</f>
        <v>0</v>
      </c>
      <c r="Q247" s="163">
        <v>0</v>
      </c>
      <c r="R247" s="163">
        <f>Q247*H247</f>
        <v>0</v>
      </c>
      <c r="S247" s="163">
        <v>0</v>
      </c>
      <c r="T247" s="164">
        <f>S247*H247</f>
        <v>0</v>
      </c>
      <c r="U247" s="30"/>
      <c r="V247" s="30"/>
      <c r="W247" s="30"/>
      <c r="X247" s="30"/>
      <c r="Y247" s="30"/>
      <c r="Z247" s="30"/>
      <c r="AA247" s="30"/>
      <c r="AB247" s="30"/>
      <c r="AC247" s="30"/>
      <c r="AD247" s="30"/>
      <c r="AE247" s="30"/>
      <c r="AR247" s="165" t="s">
        <v>147</v>
      </c>
      <c r="AT247" s="165" t="s">
        <v>149</v>
      </c>
      <c r="AU247" s="165" t="s">
        <v>94</v>
      </c>
      <c r="AY247" s="18" t="s">
        <v>146</v>
      </c>
      <c r="BE247" s="166">
        <f>IF(N247="základná",J247,0)</f>
        <v>0</v>
      </c>
      <c r="BF247" s="166">
        <f>IF(N247="znížená",J247,0)</f>
        <v>395.71</v>
      </c>
      <c r="BG247" s="166">
        <f>IF(N247="zákl. prenesená",J247,0)</f>
        <v>0</v>
      </c>
      <c r="BH247" s="166">
        <f>IF(N247="zníž. prenesená",J247,0)</f>
        <v>0</v>
      </c>
      <c r="BI247" s="166">
        <f>IF(N247="nulová",J247,0)</f>
        <v>0</v>
      </c>
      <c r="BJ247" s="18" t="s">
        <v>94</v>
      </c>
      <c r="BK247" s="166">
        <f>ROUND(I247*H247,2)</f>
        <v>395.71</v>
      </c>
      <c r="BL247" s="18" t="s">
        <v>147</v>
      </c>
      <c r="BM247" s="165" t="s">
        <v>274</v>
      </c>
    </row>
    <row r="248" spans="1:65" s="2" customFormat="1" ht="33" customHeight="1">
      <c r="A248" s="30"/>
      <c r="B248" s="153"/>
      <c r="C248" s="154" t="s">
        <v>209</v>
      </c>
      <c r="D248" s="154" t="s">
        <v>149</v>
      </c>
      <c r="E248" s="155" t="s">
        <v>275</v>
      </c>
      <c r="F248" s="156" t="s">
        <v>276</v>
      </c>
      <c r="G248" s="157" t="s">
        <v>159</v>
      </c>
      <c r="H248" s="158">
        <v>64.349999999999994</v>
      </c>
      <c r="I248" s="159">
        <v>3.77</v>
      </c>
      <c r="J248" s="159">
        <f>ROUND(I248*H248,2)</f>
        <v>242.6</v>
      </c>
      <c r="K248" s="160"/>
      <c r="L248" s="31"/>
      <c r="M248" s="161" t="s">
        <v>1</v>
      </c>
      <c r="N248" s="162" t="s">
        <v>37</v>
      </c>
      <c r="O248" s="163">
        <v>0.35099999999999998</v>
      </c>
      <c r="P248" s="163">
        <f>O248*H248</f>
        <v>22.586849999999998</v>
      </c>
      <c r="Q248" s="163">
        <v>0</v>
      </c>
      <c r="R248" s="163">
        <f>Q248*H248</f>
        <v>0</v>
      </c>
      <c r="S248" s="163">
        <v>0</v>
      </c>
      <c r="T248" s="164">
        <f>S248*H248</f>
        <v>0</v>
      </c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R248" s="165" t="s">
        <v>147</v>
      </c>
      <c r="AT248" s="165" t="s">
        <v>149</v>
      </c>
      <c r="AU248" s="165" t="s">
        <v>94</v>
      </c>
      <c r="AY248" s="18" t="s">
        <v>146</v>
      </c>
      <c r="BE248" s="166">
        <f>IF(N248="základná",J248,0)</f>
        <v>0</v>
      </c>
      <c r="BF248" s="166">
        <f>IF(N248="znížená",J248,0)</f>
        <v>242.6</v>
      </c>
      <c r="BG248" s="166">
        <f>IF(N248="zákl. prenesená",J248,0)</f>
        <v>0</v>
      </c>
      <c r="BH248" s="166">
        <f>IF(N248="zníž. prenesená",J248,0)</f>
        <v>0</v>
      </c>
      <c r="BI248" s="166">
        <f>IF(N248="nulová",J248,0)</f>
        <v>0</v>
      </c>
      <c r="BJ248" s="18" t="s">
        <v>94</v>
      </c>
      <c r="BK248" s="166">
        <f>ROUND(I248*H248,2)</f>
        <v>242.6</v>
      </c>
      <c r="BL248" s="18" t="s">
        <v>147</v>
      </c>
      <c r="BM248" s="165" t="s">
        <v>277</v>
      </c>
    </row>
    <row r="249" spans="1:65" s="15" customFormat="1" ht="11.25">
      <c r="B249" s="182"/>
      <c r="D249" s="168" t="s">
        <v>153</v>
      </c>
      <c r="E249" s="183" t="s">
        <v>1</v>
      </c>
      <c r="F249" s="184" t="s">
        <v>216</v>
      </c>
      <c r="H249" s="183" t="s">
        <v>1</v>
      </c>
      <c r="L249" s="182"/>
      <c r="M249" s="185"/>
      <c r="N249" s="186"/>
      <c r="O249" s="186"/>
      <c r="P249" s="186"/>
      <c r="Q249" s="186"/>
      <c r="R249" s="186"/>
      <c r="S249" s="186"/>
      <c r="T249" s="187"/>
      <c r="AT249" s="183" t="s">
        <v>153</v>
      </c>
      <c r="AU249" s="183" t="s">
        <v>94</v>
      </c>
      <c r="AV249" s="15" t="s">
        <v>79</v>
      </c>
      <c r="AW249" s="15" t="s">
        <v>28</v>
      </c>
      <c r="AX249" s="15" t="s">
        <v>71</v>
      </c>
      <c r="AY249" s="183" t="s">
        <v>146</v>
      </c>
    </row>
    <row r="250" spans="1:65" s="15" customFormat="1" ht="11.25">
      <c r="B250" s="182"/>
      <c r="D250" s="168" t="s">
        <v>153</v>
      </c>
      <c r="E250" s="183" t="s">
        <v>1</v>
      </c>
      <c r="F250" s="184" t="s">
        <v>278</v>
      </c>
      <c r="H250" s="183" t="s">
        <v>1</v>
      </c>
      <c r="L250" s="182"/>
      <c r="M250" s="185"/>
      <c r="N250" s="186"/>
      <c r="O250" s="186"/>
      <c r="P250" s="186"/>
      <c r="Q250" s="186"/>
      <c r="R250" s="186"/>
      <c r="S250" s="186"/>
      <c r="T250" s="187"/>
      <c r="AT250" s="183" t="s">
        <v>153</v>
      </c>
      <c r="AU250" s="183" t="s">
        <v>94</v>
      </c>
      <c r="AV250" s="15" t="s">
        <v>79</v>
      </c>
      <c r="AW250" s="15" t="s">
        <v>28</v>
      </c>
      <c r="AX250" s="15" t="s">
        <v>71</v>
      </c>
      <c r="AY250" s="183" t="s">
        <v>146</v>
      </c>
    </row>
    <row r="251" spans="1:65" s="13" customFormat="1" ht="11.25">
      <c r="B251" s="167"/>
      <c r="D251" s="168" t="s">
        <v>153</v>
      </c>
      <c r="E251" s="169" t="s">
        <v>1</v>
      </c>
      <c r="F251" s="170" t="s">
        <v>279</v>
      </c>
      <c r="H251" s="171">
        <v>64.349999999999994</v>
      </c>
      <c r="L251" s="167"/>
      <c r="M251" s="172"/>
      <c r="N251" s="173"/>
      <c r="O251" s="173"/>
      <c r="P251" s="173"/>
      <c r="Q251" s="173"/>
      <c r="R251" s="173"/>
      <c r="S251" s="173"/>
      <c r="T251" s="174"/>
      <c r="AT251" s="169" t="s">
        <v>153</v>
      </c>
      <c r="AU251" s="169" t="s">
        <v>94</v>
      </c>
      <c r="AV251" s="13" t="s">
        <v>94</v>
      </c>
      <c r="AW251" s="13" t="s">
        <v>28</v>
      </c>
      <c r="AX251" s="13" t="s">
        <v>71</v>
      </c>
      <c r="AY251" s="169" t="s">
        <v>146</v>
      </c>
    </row>
    <row r="252" spans="1:65" s="14" customFormat="1" ht="11.25">
      <c r="B252" s="175"/>
      <c r="D252" s="168" t="s">
        <v>153</v>
      </c>
      <c r="E252" s="176" t="s">
        <v>1</v>
      </c>
      <c r="F252" s="177" t="s">
        <v>156</v>
      </c>
      <c r="H252" s="178">
        <v>64.349999999999994</v>
      </c>
      <c r="L252" s="175"/>
      <c r="M252" s="179"/>
      <c r="N252" s="180"/>
      <c r="O252" s="180"/>
      <c r="P252" s="180"/>
      <c r="Q252" s="180"/>
      <c r="R252" s="180"/>
      <c r="S252" s="180"/>
      <c r="T252" s="181"/>
      <c r="AT252" s="176" t="s">
        <v>153</v>
      </c>
      <c r="AU252" s="176" t="s">
        <v>94</v>
      </c>
      <c r="AV252" s="14" t="s">
        <v>147</v>
      </c>
      <c r="AW252" s="14" t="s">
        <v>28</v>
      </c>
      <c r="AX252" s="14" t="s">
        <v>79</v>
      </c>
      <c r="AY252" s="176" t="s">
        <v>146</v>
      </c>
    </row>
    <row r="253" spans="1:65" s="2" customFormat="1" ht="21.75" customHeight="1">
      <c r="A253" s="30"/>
      <c r="B253" s="153"/>
      <c r="C253" s="154" t="s">
        <v>280</v>
      </c>
      <c r="D253" s="154" t="s">
        <v>149</v>
      </c>
      <c r="E253" s="155" t="s">
        <v>281</v>
      </c>
      <c r="F253" s="156" t="s">
        <v>282</v>
      </c>
      <c r="G253" s="157" t="s">
        <v>159</v>
      </c>
      <c r="H253" s="158">
        <v>64.349999999999994</v>
      </c>
      <c r="I253" s="159">
        <v>7</v>
      </c>
      <c r="J253" s="159">
        <f>ROUND(I253*H253,2)</f>
        <v>450.45</v>
      </c>
      <c r="K253" s="160"/>
      <c r="L253" s="31"/>
      <c r="M253" s="161" t="s">
        <v>1</v>
      </c>
      <c r="N253" s="162" t="s">
        <v>37</v>
      </c>
      <c r="O253" s="163">
        <v>0.58433999999999997</v>
      </c>
      <c r="P253" s="163">
        <f>O253*H253</f>
        <v>37.602278999999996</v>
      </c>
      <c r="Q253" s="163">
        <v>0</v>
      </c>
      <c r="R253" s="163">
        <f>Q253*H253</f>
        <v>0</v>
      </c>
      <c r="S253" s="163">
        <v>0</v>
      </c>
      <c r="T253" s="164">
        <f>S253*H253</f>
        <v>0</v>
      </c>
      <c r="U253" s="30"/>
      <c r="V253" s="30"/>
      <c r="W253" s="30"/>
      <c r="X253" s="30"/>
      <c r="Y253" s="30"/>
      <c r="Z253" s="30"/>
      <c r="AA253" s="30"/>
      <c r="AB253" s="30"/>
      <c r="AC253" s="30"/>
      <c r="AD253" s="30"/>
      <c r="AE253" s="30"/>
      <c r="AR253" s="165" t="s">
        <v>147</v>
      </c>
      <c r="AT253" s="165" t="s">
        <v>149</v>
      </c>
      <c r="AU253" s="165" t="s">
        <v>94</v>
      </c>
      <c r="AY253" s="18" t="s">
        <v>146</v>
      </c>
      <c r="BE253" s="166">
        <f>IF(N253="základná",J253,0)</f>
        <v>0</v>
      </c>
      <c r="BF253" s="166">
        <f>IF(N253="znížená",J253,0)</f>
        <v>450.45</v>
      </c>
      <c r="BG253" s="166">
        <f>IF(N253="zákl. prenesená",J253,0)</f>
        <v>0</v>
      </c>
      <c r="BH253" s="166">
        <f>IF(N253="zníž. prenesená",J253,0)</f>
        <v>0</v>
      </c>
      <c r="BI253" s="166">
        <f>IF(N253="nulová",J253,0)</f>
        <v>0</v>
      </c>
      <c r="BJ253" s="18" t="s">
        <v>94</v>
      </c>
      <c r="BK253" s="166">
        <f>ROUND(I253*H253,2)</f>
        <v>450.45</v>
      </c>
      <c r="BL253" s="18" t="s">
        <v>147</v>
      </c>
      <c r="BM253" s="165" t="s">
        <v>283</v>
      </c>
    </row>
    <row r="254" spans="1:65" s="15" customFormat="1" ht="11.25">
      <c r="B254" s="182"/>
      <c r="D254" s="168" t="s">
        <v>153</v>
      </c>
      <c r="E254" s="183" t="s">
        <v>1</v>
      </c>
      <c r="F254" s="184" t="s">
        <v>216</v>
      </c>
      <c r="H254" s="183" t="s">
        <v>1</v>
      </c>
      <c r="L254" s="182"/>
      <c r="M254" s="185"/>
      <c r="N254" s="186"/>
      <c r="O254" s="186"/>
      <c r="P254" s="186"/>
      <c r="Q254" s="186"/>
      <c r="R254" s="186"/>
      <c r="S254" s="186"/>
      <c r="T254" s="187"/>
      <c r="AT254" s="183" t="s">
        <v>153</v>
      </c>
      <c r="AU254" s="183" t="s">
        <v>94</v>
      </c>
      <c r="AV254" s="15" t="s">
        <v>79</v>
      </c>
      <c r="AW254" s="15" t="s">
        <v>28</v>
      </c>
      <c r="AX254" s="15" t="s">
        <v>71</v>
      </c>
      <c r="AY254" s="183" t="s">
        <v>146</v>
      </c>
    </row>
    <row r="255" spans="1:65" s="15" customFormat="1" ht="11.25">
      <c r="B255" s="182"/>
      <c r="D255" s="168" t="s">
        <v>153</v>
      </c>
      <c r="E255" s="183" t="s">
        <v>1</v>
      </c>
      <c r="F255" s="184" t="s">
        <v>278</v>
      </c>
      <c r="H255" s="183" t="s">
        <v>1</v>
      </c>
      <c r="L255" s="182"/>
      <c r="M255" s="185"/>
      <c r="N255" s="186"/>
      <c r="O255" s="186"/>
      <c r="P255" s="186"/>
      <c r="Q255" s="186"/>
      <c r="R255" s="186"/>
      <c r="S255" s="186"/>
      <c r="T255" s="187"/>
      <c r="AT255" s="183" t="s">
        <v>153</v>
      </c>
      <c r="AU255" s="183" t="s">
        <v>94</v>
      </c>
      <c r="AV255" s="15" t="s">
        <v>79</v>
      </c>
      <c r="AW255" s="15" t="s">
        <v>28</v>
      </c>
      <c r="AX255" s="15" t="s">
        <v>71</v>
      </c>
      <c r="AY255" s="183" t="s">
        <v>146</v>
      </c>
    </row>
    <row r="256" spans="1:65" s="13" customFormat="1" ht="11.25">
      <c r="B256" s="167"/>
      <c r="D256" s="168" t="s">
        <v>153</v>
      </c>
      <c r="E256" s="169" t="s">
        <v>1</v>
      </c>
      <c r="F256" s="170" t="s">
        <v>279</v>
      </c>
      <c r="H256" s="171">
        <v>64.349999999999994</v>
      </c>
      <c r="L256" s="167"/>
      <c r="M256" s="172"/>
      <c r="N256" s="173"/>
      <c r="O256" s="173"/>
      <c r="P256" s="173"/>
      <c r="Q256" s="173"/>
      <c r="R256" s="173"/>
      <c r="S256" s="173"/>
      <c r="T256" s="174"/>
      <c r="AT256" s="169" t="s">
        <v>153</v>
      </c>
      <c r="AU256" s="169" t="s">
        <v>94</v>
      </c>
      <c r="AV256" s="13" t="s">
        <v>94</v>
      </c>
      <c r="AW256" s="13" t="s">
        <v>28</v>
      </c>
      <c r="AX256" s="13" t="s">
        <v>71</v>
      </c>
      <c r="AY256" s="169" t="s">
        <v>146</v>
      </c>
    </row>
    <row r="257" spans="1:65" s="14" customFormat="1" ht="11.25">
      <c r="B257" s="175"/>
      <c r="D257" s="168" t="s">
        <v>153</v>
      </c>
      <c r="E257" s="176" t="s">
        <v>1</v>
      </c>
      <c r="F257" s="177" t="s">
        <v>156</v>
      </c>
      <c r="H257" s="178">
        <v>64.349999999999994</v>
      </c>
      <c r="L257" s="175"/>
      <c r="M257" s="179"/>
      <c r="N257" s="180"/>
      <c r="O257" s="180"/>
      <c r="P257" s="180"/>
      <c r="Q257" s="180"/>
      <c r="R257" s="180"/>
      <c r="S257" s="180"/>
      <c r="T257" s="181"/>
      <c r="AT257" s="176" t="s">
        <v>153</v>
      </c>
      <c r="AU257" s="176" t="s">
        <v>94</v>
      </c>
      <c r="AV257" s="14" t="s">
        <v>147</v>
      </c>
      <c r="AW257" s="14" t="s">
        <v>28</v>
      </c>
      <c r="AX257" s="14" t="s">
        <v>79</v>
      </c>
      <c r="AY257" s="176" t="s">
        <v>146</v>
      </c>
    </row>
    <row r="258" spans="1:65" s="2" customFormat="1" ht="24.2" customHeight="1">
      <c r="A258" s="30"/>
      <c r="B258" s="153"/>
      <c r="C258" s="154" t="s">
        <v>214</v>
      </c>
      <c r="D258" s="154" t="s">
        <v>149</v>
      </c>
      <c r="E258" s="155" t="s">
        <v>284</v>
      </c>
      <c r="F258" s="156" t="s">
        <v>285</v>
      </c>
      <c r="G258" s="157" t="s">
        <v>168</v>
      </c>
      <c r="H258" s="158">
        <v>127.35</v>
      </c>
      <c r="I258" s="159">
        <v>9.49</v>
      </c>
      <c r="J258" s="159">
        <f>ROUND(I258*H258,2)</f>
        <v>1208.55</v>
      </c>
      <c r="K258" s="160"/>
      <c r="L258" s="31"/>
      <c r="M258" s="161" t="s">
        <v>1</v>
      </c>
      <c r="N258" s="162" t="s">
        <v>37</v>
      </c>
      <c r="O258" s="163">
        <v>0.88200000000000001</v>
      </c>
      <c r="P258" s="163">
        <f>O258*H258</f>
        <v>112.3227</v>
      </c>
      <c r="Q258" s="163">
        <v>0</v>
      </c>
      <c r="R258" s="163">
        <f>Q258*H258</f>
        <v>0</v>
      </c>
      <c r="S258" s="163">
        <v>0</v>
      </c>
      <c r="T258" s="164">
        <f>S258*H258</f>
        <v>0</v>
      </c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R258" s="165" t="s">
        <v>147</v>
      </c>
      <c r="AT258" s="165" t="s">
        <v>149</v>
      </c>
      <c r="AU258" s="165" t="s">
        <v>94</v>
      </c>
      <c r="AY258" s="18" t="s">
        <v>146</v>
      </c>
      <c r="BE258" s="166">
        <f>IF(N258="základná",J258,0)</f>
        <v>0</v>
      </c>
      <c r="BF258" s="166">
        <f>IF(N258="znížená",J258,0)</f>
        <v>1208.55</v>
      </c>
      <c r="BG258" s="166">
        <f>IF(N258="zákl. prenesená",J258,0)</f>
        <v>0</v>
      </c>
      <c r="BH258" s="166">
        <f>IF(N258="zníž. prenesená",J258,0)</f>
        <v>0</v>
      </c>
      <c r="BI258" s="166">
        <f>IF(N258="nulová",J258,0)</f>
        <v>0</v>
      </c>
      <c r="BJ258" s="18" t="s">
        <v>94</v>
      </c>
      <c r="BK258" s="166">
        <f>ROUND(I258*H258,2)</f>
        <v>1208.55</v>
      </c>
      <c r="BL258" s="18" t="s">
        <v>147</v>
      </c>
      <c r="BM258" s="165" t="s">
        <v>286</v>
      </c>
    </row>
    <row r="259" spans="1:65" s="2" customFormat="1" ht="21.75" customHeight="1">
      <c r="A259" s="30"/>
      <c r="B259" s="153"/>
      <c r="C259" s="154" t="s">
        <v>287</v>
      </c>
      <c r="D259" s="154" t="s">
        <v>149</v>
      </c>
      <c r="E259" s="155" t="s">
        <v>288</v>
      </c>
      <c r="F259" s="156" t="s">
        <v>289</v>
      </c>
      <c r="G259" s="157" t="s">
        <v>168</v>
      </c>
      <c r="H259" s="158">
        <v>127.35</v>
      </c>
      <c r="I259" s="159">
        <v>10.63</v>
      </c>
      <c r="J259" s="159">
        <f>ROUND(I259*H259,2)</f>
        <v>1353.73</v>
      </c>
      <c r="K259" s="160"/>
      <c r="L259" s="31"/>
      <c r="M259" s="161" t="s">
        <v>1</v>
      </c>
      <c r="N259" s="162" t="s">
        <v>37</v>
      </c>
      <c r="O259" s="163">
        <v>0.59799999999999998</v>
      </c>
      <c r="P259" s="163">
        <f>O259*H259</f>
        <v>76.155299999999997</v>
      </c>
      <c r="Q259" s="163">
        <v>0</v>
      </c>
      <c r="R259" s="163">
        <f>Q259*H259</f>
        <v>0</v>
      </c>
      <c r="S259" s="163">
        <v>0</v>
      </c>
      <c r="T259" s="164">
        <f>S259*H259</f>
        <v>0</v>
      </c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R259" s="165" t="s">
        <v>147</v>
      </c>
      <c r="AT259" s="165" t="s">
        <v>149</v>
      </c>
      <c r="AU259" s="165" t="s">
        <v>94</v>
      </c>
      <c r="AY259" s="18" t="s">
        <v>146</v>
      </c>
      <c r="BE259" s="166">
        <f>IF(N259="základná",J259,0)</f>
        <v>0</v>
      </c>
      <c r="BF259" s="166">
        <f>IF(N259="znížená",J259,0)</f>
        <v>1353.73</v>
      </c>
      <c r="BG259" s="166">
        <f>IF(N259="zákl. prenesená",J259,0)</f>
        <v>0</v>
      </c>
      <c r="BH259" s="166">
        <f>IF(N259="zníž. prenesená",J259,0)</f>
        <v>0</v>
      </c>
      <c r="BI259" s="166">
        <f>IF(N259="nulová",J259,0)</f>
        <v>0</v>
      </c>
      <c r="BJ259" s="18" t="s">
        <v>94</v>
      </c>
      <c r="BK259" s="166">
        <f>ROUND(I259*H259,2)</f>
        <v>1353.73</v>
      </c>
      <c r="BL259" s="18" t="s">
        <v>147</v>
      </c>
      <c r="BM259" s="165" t="s">
        <v>290</v>
      </c>
    </row>
    <row r="260" spans="1:65" s="2" customFormat="1" ht="37.9" customHeight="1">
      <c r="A260" s="30"/>
      <c r="B260" s="153"/>
      <c r="C260" s="154" t="s">
        <v>7</v>
      </c>
      <c r="D260" s="154" t="s">
        <v>149</v>
      </c>
      <c r="E260" s="155" t="s">
        <v>291</v>
      </c>
      <c r="F260" s="156" t="s">
        <v>292</v>
      </c>
      <c r="G260" s="157" t="s">
        <v>168</v>
      </c>
      <c r="H260" s="158">
        <v>509.4</v>
      </c>
      <c r="I260" s="159">
        <v>0.3</v>
      </c>
      <c r="J260" s="159">
        <f>ROUND(I260*H260,2)</f>
        <v>152.82</v>
      </c>
      <c r="K260" s="160"/>
      <c r="L260" s="31"/>
      <c r="M260" s="161" t="s">
        <v>1</v>
      </c>
      <c r="N260" s="162" t="s">
        <v>37</v>
      </c>
      <c r="O260" s="163">
        <v>7.0000000000000001E-3</v>
      </c>
      <c r="P260" s="163">
        <f>O260*H260</f>
        <v>3.5657999999999999</v>
      </c>
      <c r="Q260" s="163">
        <v>0</v>
      </c>
      <c r="R260" s="163">
        <f>Q260*H260</f>
        <v>0</v>
      </c>
      <c r="S260" s="163">
        <v>0</v>
      </c>
      <c r="T260" s="164">
        <f>S260*H260</f>
        <v>0</v>
      </c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R260" s="165" t="s">
        <v>147</v>
      </c>
      <c r="AT260" s="165" t="s">
        <v>149</v>
      </c>
      <c r="AU260" s="165" t="s">
        <v>94</v>
      </c>
      <c r="AY260" s="18" t="s">
        <v>146</v>
      </c>
      <c r="BE260" s="166">
        <f>IF(N260="základná",J260,0)</f>
        <v>0</v>
      </c>
      <c r="BF260" s="166">
        <f>IF(N260="znížená",J260,0)</f>
        <v>152.82</v>
      </c>
      <c r="BG260" s="166">
        <f>IF(N260="zákl. prenesená",J260,0)</f>
        <v>0</v>
      </c>
      <c r="BH260" s="166">
        <f>IF(N260="zníž. prenesená",J260,0)</f>
        <v>0</v>
      </c>
      <c r="BI260" s="166">
        <f>IF(N260="nulová",J260,0)</f>
        <v>0</v>
      </c>
      <c r="BJ260" s="18" t="s">
        <v>94</v>
      </c>
      <c r="BK260" s="166">
        <f>ROUND(I260*H260,2)</f>
        <v>152.82</v>
      </c>
      <c r="BL260" s="18" t="s">
        <v>147</v>
      </c>
      <c r="BM260" s="165" t="s">
        <v>293</v>
      </c>
    </row>
    <row r="261" spans="1:65" s="13" customFormat="1" ht="11.25">
      <c r="B261" s="167"/>
      <c r="D261" s="168" t="s">
        <v>153</v>
      </c>
      <c r="E261" s="169" t="s">
        <v>1</v>
      </c>
      <c r="F261" s="170" t="s">
        <v>294</v>
      </c>
      <c r="H261" s="171">
        <v>509.4</v>
      </c>
      <c r="L261" s="167"/>
      <c r="M261" s="172"/>
      <c r="N261" s="173"/>
      <c r="O261" s="173"/>
      <c r="P261" s="173"/>
      <c r="Q261" s="173"/>
      <c r="R261" s="173"/>
      <c r="S261" s="173"/>
      <c r="T261" s="174"/>
      <c r="AT261" s="169" t="s">
        <v>153</v>
      </c>
      <c r="AU261" s="169" t="s">
        <v>94</v>
      </c>
      <c r="AV261" s="13" t="s">
        <v>94</v>
      </c>
      <c r="AW261" s="13" t="s">
        <v>28</v>
      </c>
      <c r="AX261" s="13" t="s">
        <v>71</v>
      </c>
      <c r="AY261" s="169" t="s">
        <v>146</v>
      </c>
    </row>
    <row r="262" spans="1:65" s="14" customFormat="1" ht="11.25">
      <c r="B262" s="175"/>
      <c r="D262" s="168" t="s">
        <v>153</v>
      </c>
      <c r="E262" s="176" t="s">
        <v>1</v>
      </c>
      <c r="F262" s="177" t="s">
        <v>156</v>
      </c>
      <c r="H262" s="178">
        <v>509.4</v>
      </c>
      <c r="L262" s="175"/>
      <c r="M262" s="179"/>
      <c r="N262" s="180"/>
      <c r="O262" s="180"/>
      <c r="P262" s="180"/>
      <c r="Q262" s="180"/>
      <c r="R262" s="180"/>
      <c r="S262" s="180"/>
      <c r="T262" s="181"/>
      <c r="AT262" s="176" t="s">
        <v>153</v>
      </c>
      <c r="AU262" s="176" t="s">
        <v>94</v>
      </c>
      <c r="AV262" s="14" t="s">
        <v>147</v>
      </c>
      <c r="AW262" s="14" t="s">
        <v>28</v>
      </c>
      <c r="AX262" s="14" t="s">
        <v>79</v>
      </c>
      <c r="AY262" s="176" t="s">
        <v>146</v>
      </c>
    </row>
    <row r="263" spans="1:65" s="2" customFormat="1" ht="24.2" customHeight="1">
      <c r="A263" s="30"/>
      <c r="B263" s="153"/>
      <c r="C263" s="154" t="s">
        <v>295</v>
      </c>
      <c r="D263" s="154" t="s">
        <v>149</v>
      </c>
      <c r="E263" s="155" t="s">
        <v>296</v>
      </c>
      <c r="F263" s="156" t="s">
        <v>297</v>
      </c>
      <c r="G263" s="157" t="s">
        <v>168</v>
      </c>
      <c r="H263" s="158">
        <v>127.35</v>
      </c>
      <c r="I263" s="159">
        <v>9.58</v>
      </c>
      <c r="J263" s="159">
        <f>ROUND(I263*H263,2)</f>
        <v>1220.01</v>
      </c>
      <c r="K263" s="160"/>
      <c r="L263" s="31"/>
      <c r="M263" s="161" t="s">
        <v>1</v>
      </c>
      <c r="N263" s="162" t="s">
        <v>37</v>
      </c>
      <c r="O263" s="163">
        <v>0.89</v>
      </c>
      <c r="P263" s="163">
        <f>O263*H263</f>
        <v>113.3415</v>
      </c>
      <c r="Q263" s="163">
        <v>0</v>
      </c>
      <c r="R263" s="163">
        <f>Q263*H263</f>
        <v>0</v>
      </c>
      <c r="S263" s="163">
        <v>0</v>
      </c>
      <c r="T263" s="164">
        <f>S263*H263</f>
        <v>0</v>
      </c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R263" s="165" t="s">
        <v>147</v>
      </c>
      <c r="AT263" s="165" t="s">
        <v>149</v>
      </c>
      <c r="AU263" s="165" t="s">
        <v>94</v>
      </c>
      <c r="AY263" s="18" t="s">
        <v>146</v>
      </c>
      <c r="BE263" s="166">
        <f>IF(N263="základná",J263,0)</f>
        <v>0</v>
      </c>
      <c r="BF263" s="166">
        <f>IF(N263="znížená",J263,0)</f>
        <v>1220.01</v>
      </c>
      <c r="BG263" s="166">
        <f>IF(N263="zákl. prenesená",J263,0)</f>
        <v>0</v>
      </c>
      <c r="BH263" s="166">
        <f>IF(N263="zníž. prenesená",J263,0)</f>
        <v>0</v>
      </c>
      <c r="BI263" s="166">
        <f>IF(N263="nulová",J263,0)</f>
        <v>0</v>
      </c>
      <c r="BJ263" s="18" t="s">
        <v>94</v>
      </c>
      <c r="BK263" s="166">
        <f>ROUND(I263*H263,2)</f>
        <v>1220.01</v>
      </c>
      <c r="BL263" s="18" t="s">
        <v>147</v>
      </c>
      <c r="BM263" s="165" t="s">
        <v>298</v>
      </c>
    </row>
    <row r="264" spans="1:65" s="2" customFormat="1" ht="24.2" customHeight="1">
      <c r="A264" s="30"/>
      <c r="B264" s="153"/>
      <c r="C264" s="154" t="s">
        <v>249</v>
      </c>
      <c r="D264" s="154" t="s">
        <v>149</v>
      </c>
      <c r="E264" s="155" t="s">
        <v>299</v>
      </c>
      <c r="F264" s="156" t="s">
        <v>300</v>
      </c>
      <c r="G264" s="157" t="s">
        <v>168</v>
      </c>
      <c r="H264" s="158">
        <v>382.05</v>
      </c>
      <c r="I264" s="159">
        <v>1.07</v>
      </c>
      <c r="J264" s="159">
        <f>ROUND(I264*H264,2)</f>
        <v>408.79</v>
      </c>
      <c r="K264" s="160"/>
      <c r="L264" s="31"/>
      <c r="M264" s="161" t="s">
        <v>1</v>
      </c>
      <c r="N264" s="162" t="s">
        <v>37</v>
      </c>
      <c r="O264" s="163">
        <v>0.1</v>
      </c>
      <c r="P264" s="163">
        <f>O264*H264</f>
        <v>38.205000000000005</v>
      </c>
      <c r="Q264" s="163">
        <v>0</v>
      </c>
      <c r="R264" s="163">
        <f>Q264*H264</f>
        <v>0</v>
      </c>
      <c r="S264" s="163">
        <v>0</v>
      </c>
      <c r="T264" s="164">
        <f>S264*H264</f>
        <v>0</v>
      </c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R264" s="165" t="s">
        <v>147</v>
      </c>
      <c r="AT264" s="165" t="s">
        <v>149</v>
      </c>
      <c r="AU264" s="165" t="s">
        <v>94</v>
      </c>
      <c r="AY264" s="18" t="s">
        <v>146</v>
      </c>
      <c r="BE264" s="166">
        <f>IF(N264="základná",J264,0)</f>
        <v>0</v>
      </c>
      <c r="BF264" s="166">
        <f>IF(N264="znížená",J264,0)</f>
        <v>408.79</v>
      </c>
      <c r="BG264" s="166">
        <f>IF(N264="zákl. prenesená",J264,0)</f>
        <v>0</v>
      </c>
      <c r="BH264" s="166">
        <f>IF(N264="zníž. prenesená",J264,0)</f>
        <v>0</v>
      </c>
      <c r="BI264" s="166">
        <f>IF(N264="nulová",J264,0)</f>
        <v>0</v>
      </c>
      <c r="BJ264" s="18" t="s">
        <v>94</v>
      </c>
      <c r="BK264" s="166">
        <f>ROUND(I264*H264,2)</f>
        <v>408.79</v>
      </c>
      <c r="BL264" s="18" t="s">
        <v>147</v>
      </c>
      <c r="BM264" s="165" t="s">
        <v>301</v>
      </c>
    </row>
    <row r="265" spans="1:65" s="13" customFormat="1" ht="11.25">
      <c r="B265" s="167"/>
      <c r="D265" s="168" t="s">
        <v>153</v>
      </c>
      <c r="E265" s="169" t="s">
        <v>1</v>
      </c>
      <c r="F265" s="170" t="s">
        <v>302</v>
      </c>
      <c r="H265" s="171">
        <v>382.05</v>
      </c>
      <c r="L265" s="167"/>
      <c r="M265" s="172"/>
      <c r="N265" s="173"/>
      <c r="O265" s="173"/>
      <c r="P265" s="173"/>
      <c r="Q265" s="173"/>
      <c r="R265" s="173"/>
      <c r="S265" s="173"/>
      <c r="T265" s="174"/>
      <c r="AT265" s="169" t="s">
        <v>153</v>
      </c>
      <c r="AU265" s="169" t="s">
        <v>94</v>
      </c>
      <c r="AV265" s="13" t="s">
        <v>94</v>
      </c>
      <c r="AW265" s="13" t="s">
        <v>28</v>
      </c>
      <c r="AX265" s="13" t="s">
        <v>71</v>
      </c>
      <c r="AY265" s="169" t="s">
        <v>146</v>
      </c>
    </row>
    <row r="266" spans="1:65" s="14" customFormat="1" ht="11.25">
      <c r="B266" s="175"/>
      <c r="D266" s="168" t="s">
        <v>153</v>
      </c>
      <c r="E266" s="176" t="s">
        <v>1</v>
      </c>
      <c r="F266" s="177" t="s">
        <v>156</v>
      </c>
      <c r="H266" s="178">
        <v>382.05</v>
      </c>
      <c r="L266" s="175"/>
      <c r="M266" s="179"/>
      <c r="N266" s="180"/>
      <c r="O266" s="180"/>
      <c r="P266" s="180"/>
      <c r="Q266" s="180"/>
      <c r="R266" s="180"/>
      <c r="S266" s="180"/>
      <c r="T266" s="181"/>
      <c r="AT266" s="176" t="s">
        <v>153</v>
      </c>
      <c r="AU266" s="176" t="s">
        <v>94</v>
      </c>
      <c r="AV266" s="14" t="s">
        <v>147</v>
      </c>
      <c r="AW266" s="14" t="s">
        <v>28</v>
      </c>
      <c r="AX266" s="14" t="s">
        <v>79</v>
      </c>
      <c r="AY266" s="176" t="s">
        <v>146</v>
      </c>
    </row>
    <row r="267" spans="1:65" s="2" customFormat="1" ht="24.2" customHeight="1">
      <c r="A267" s="30"/>
      <c r="B267" s="153"/>
      <c r="C267" s="154" t="s">
        <v>303</v>
      </c>
      <c r="D267" s="154" t="s">
        <v>149</v>
      </c>
      <c r="E267" s="155" t="s">
        <v>304</v>
      </c>
      <c r="F267" s="156" t="s">
        <v>305</v>
      </c>
      <c r="G267" s="157" t="s">
        <v>168</v>
      </c>
      <c r="H267" s="158">
        <v>107.032</v>
      </c>
      <c r="I267" s="159">
        <v>50.36</v>
      </c>
      <c r="J267" s="159">
        <f>ROUND(I267*H267,2)</f>
        <v>5390.13</v>
      </c>
      <c r="K267" s="160"/>
      <c r="L267" s="31"/>
      <c r="M267" s="161" t="s">
        <v>1</v>
      </c>
      <c r="N267" s="162" t="s">
        <v>37</v>
      </c>
      <c r="O267" s="163">
        <v>0</v>
      </c>
      <c r="P267" s="163">
        <f>O267*H267</f>
        <v>0</v>
      </c>
      <c r="Q267" s="163">
        <v>0</v>
      </c>
      <c r="R267" s="163">
        <f>Q267*H267</f>
        <v>0</v>
      </c>
      <c r="S267" s="163">
        <v>0</v>
      </c>
      <c r="T267" s="164">
        <f>S267*H267</f>
        <v>0</v>
      </c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R267" s="165" t="s">
        <v>147</v>
      </c>
      <c r="AT267" s="165" t="s">
        <v>149</v>
      </c>
      <c r="AU267" s="165" t="s">
        <v>94</v>
      </c>
      <c r="AY267" s="18" t="s">
        <v>146</v>
      </c>
      <c r="BE267" s="166">
        <f>IF(N267="základná",J267,0)</f>
        <v>0</v>
      </c>
      <c r="BF267" s="166">
        <f>IF(N267="znížená",J267,0)</f>
        <v>5390.13</v>
      </c>
      <c r="BG267" s="166">
        <f>IF(N267="zákl. prenesená",J267,0)</f>
        <v>0</v>
      </c>
      <c r="BH267" s="166">
        <f>IF(N267="zníž. prenesená",J267,0)</f>
        <v>0</v>
      </c>
      <c r="BI267" s="166">
        <f>IF(N267="nulová",J267,0)</f>
        <v>0</v>
      </c>
      <c r="BJ267" s="18" t="s">
        <v>94</v>
      </c>
      <c r="BK267" s="166">
        <f>ROUND(I267*H267,2)</f>
        <v>5390.13</v>
      </c>
      <c r="BL267" s="18" t="s">
        <v>147</v>
      </c>
      <c r="BM267" s="165" t="s">
        <v>306</v>
      </c>
    </row>
    <row r="268" spans="1:65" s="13" customFormat="1" ht="11.25">
      <c r="B268" s="167"/>
      <c r="D268" s="168" t="s">
        <v>153</v>
      </c>
      <c r="E268" s="169" t="s">
        <v>1</v>
      </c>
      <c r="F268" s="170" t="s">
        <v>307</v>
      </c>
      <c r="H268" s="171">
        <v>107.032</v>
      </c>
      <c r="L268" s="167"/>
      <c r="M268" s="172"/>
      <c r="N268" s="173"/>
      <c r="O268" s="173"/>
      <c r="P268" s="173"/>
      <c r="Q268" s="173"/>
      <c r="R268" s="173"/>
      <c r="S268" s="173"/>
      <c r="T268" s="174"/>
      <c r="AT268" s="169" t="s">
        <v>153</v>
      </c>
      <c r="AU268" s="169" t="s">
        <v>94</v>
      </c>
      <c r="AV268" s="13" t="s">
        <v>94</v>
      </c>
      <c r="AW268" s="13" t="s">
        <v>28</v>
      </c>
      <c r="AX268" s="13" t="s">
        <v>71</v>
      </c>
      <c r="AY268" s="169" t="s">
        <v>146</v>
      </c>
    </row>
    <row r="269" spans="1:65" s="14" customFormat="1" ht="11.25">
      <c r="B269" s="175"/>
      <c r="D269" s="168" t="s">
        <v>153</v>
      </c>
      <c r="E269" s="176" t="s">
        <v>1</v>
      </c>
      <c r="F269" s="177" t="s">
        <v>156</v>
      </c>
      <c r="H269" s="178">
        <v>107.032</v>
      </c>
      <c r="L269" s="175"/>
      <c r="M269" s="179"/>
      <c r="N269" s="180"/>
      <c r="O269" s="180"/>
      <c r="P269" s="180"/>
      <c r="Q269" s="180"/>
      <c r="R269" s="180"/>
      <c r="S269" s="180"/>
      <c r="T269" s="181"/>
      <c r="AT269" s="176" t="s">
        <v>153</v>
      </c>
      <c r="AU269" s="176" t="s">
        <v>94</v>
      </c>
      <c r="AV269" s="14" t="s">
        <v>147</v>
      </c>
      <c r="AW269" s="14" t="s">
        <v>28</v>
      </c>
      <c r="AX269" s="14" t="s">
        <v>79</v>
      </c>
      <c r="AY269" s="176" t="s">
        <v>146</v>
      </c>
    </row>
    <row r="270" spans="1:65" s="2" customFormat="1" ht="24.2" customHeight="1">
      <c r="A270" s="30"/>
      <c r="B270" s="153"/>
      <c r="C270" s="154" t="s">
        <v>255</v>
      </c>
      <c r="D270" s="154" t="s">
        <v>149</v>
      </c>
      <c r="E270" s="155" t="s">
        <v>308</v>
      </c>
      <c r="F270" s="156" t="s">
        <v>309</v>
      </c>
      <c r="G270" s="157" t="s">
        <v>168</v>
      </c>
      <c r="H270" s="158">
        <v>8.1259999999999994</v>
      </c>
      <c r="I270" s="159">
        <v>89.54</v>
      </c>
      <c r="J270" s="159">
        <f>ROUND(I270*H270,2)</f>
        <v>727.6</v>
      </c>
      <c r="K270" s="160"/>
      <c r="L270" s="31"/>
      <c r="M270" s="161" t="s">
        <v>1</v>
      </c>
      <c r="N270" s="162" t="s">
        <v>37</v>
      </c>
      <c r="O270" s="163">
        <v>0</v>
      </c>
      <c r="P270" s="163">
        <f>O270*H270</f>
        <v>0</v>
      </c>
      <c r="Q270" s="163">
        <v>0</v>
      </c>
      <c r="R270" s="163">
        <f>Q270*H270</f>
        <v>0</v>
      </c>
      <c r="S270" s="163">
        <v>0</v>
      </c>
      <c r="T270" s="164">
        <f>S270*H270</f>
        <v>0</v>
      </c>
      <c r="U270" s="30"/>
      <c r="V270" s="30"/>
      <c r="W270" s="30"/>
      <c r="X270" s="30"/>
      <c r="Y270" s="30"/>
      <c r="Z270" s="30"/>
      <c r="AA270" s="30"/>
      <c r="AB270" s="30"/>
      <c r="AC270" s="30"/>
      <c r="AD270" s="30"/>
      <c r="AE270" s="30"/>
      <c r="AR270" s="165" t="s">
        <v>147</v>
      </c>
      <c r="AT270" s="165" t="s">
        <v>149</v>
      </c>
      <c r="AU270" s="165" t="s">
        <v>94</v>
      </c>
      <c r="AY270" s="18" t="s">
        <v>146</v>
      </c>
      <c r="BE270" s="166">
        <f>IF(N270="základná",J270,0)</f>
        <v>0</v>
      </c>
      <c r="BF270" s="166">
        <f>IF(N270="znížená",J270,0)</f>
        <v>727.6</v>
      </c>
      <c r="BG270" s="166">
        <f>IF(N270="zákl. prenesená",J270,0)</f>
        <v>0</v>
      </c>
      <c r="BH270" s="166">
        <f>IF(N270="zníž. prenesená",J270,0)</f>
        <v>0</v>
      </c>
      <c r="BI270" s="166">
        <f>IF(N270="nulová",J270,0)</f>
        <v>0</v>
      </c>
      <c r="BJ270" s="18" t="s">
        <v>94</v>
      </c>
      <c r="BK270" s="166">
        <f>ROUND(I270*H270,2)</f>
        <v>727.6</v>
      </c>
      <c r="BL270" s="18" t="s">
        <v>147</v>
      </c>
      <c r="BM270" s="165" t="s">
        <v>310</v>
      </c>
    </row>
    <row r="271" spans="1:65" s="13" customFormat="1" ht="11.25">
      <c r="B271" s="167"/>
      <c r="D271" s="168" t="s">
        <v>153</v>
      </c>
      <c r="E271" s="169" t="s">
        <v>1</v>
      </c>
      <c r="F271" s="170" t="s">
        <v>311</v>
      </c>
      <c r="H271" s="171">
        <v>8.1259999999999994</v>
      </c>
      <c r="L271" s="167"/>
      <c r="M271" s="172"/>
      <c r="N271" s="173"/>
      <c r="O271" s="173"/>
      <c r="P271" s="173"/>
      <c r="Q271" s="173"/>
      <c r="R271" s="173"/>
      <c r="S271" s="173"/>
      <c r="T271" s="174"/>
      <c r="AT271" s="169" t="s">
        <v>153</v>
      </c>
      <c r="AU271" s="169" t="s">
        <v>94</v>
      </c>
      <c r="AV271" s="13" t="s">
        <v>94</v>
      </c>
      <c r="AW271" s="13" t="s">
        <v>28</v>
      </c>
      <c r="AX271" s="13" t="s">
        <v>71</v>
      </c>
      <c r="AY271" s="169" t="s">
        <v>146</v>
      </c>
    </row>
    <row r="272" spans="1:65" s="14" customFormat="1" ht="11.25">
      <c r="B272" s="175"/>
      <c r="D272" s="168" t="s">
        <v>153</v>
      </c>
      <c r="E272" s="176" t="s">
        <v>1</v>
      </c>
      <c r="F272" s="177" t="s">
        <v>156</v>
      </c>
      <c r="H272" s="178">
        <v>8.1259999999999994</v>
      </c>
      <c r="L272" s="175"/>
      <c r="M272" s="179"/>
      <c r="N272" s="180"/>
      <c r="O272" s="180"/>
      <c r="P272" s="180"/>
      <c r="Q272" s="180"/>
      <c r="R272" s="180"/>
      <c r="S272" s="180"/>
      <c r="T272" s="181"/>
      <c r="AT272" s="176" t="s">
        <v>153</v>
      </c>
      <c r="AU272" s="176" t="s">
        <v>94</v>
      </c>
      <c r="AV272" s="14" t="s">
        <v>147</v>
      </c>
      <c r="AW272" s="14" t="s">
        <v>28</v>
      </c>
      <c r="AX272" s="14" t="s">
        <v>79</v>
      </c>
      <c r="AY272" s="176" t="s">
        <v>146</v>
      </c>
    </row>
    <row r="273" spans="1:65" s="2" customFormat="1" ht="44.25" customHeight="1">
      <c r="A273" s="30"/>
      <c r="B273" s="153"/>
      <c r="C273" s="154" t="s">
        <v>312</v>
      </c>
      <c r="D273" s="154" t="s">
        <v>149</v>
      </c>
      <c r="E273" s="155" t="s">
        <v>313</v>
      </c>
      <c r="F273" s="156" t="s">
        <v>314</v>
      </c>
      <c r="G273" s="157" t="s">
        <v>168</v>
      </c>
      <c r="H273" s="158">
        <v>5.633</v>
      </c>
      <c r="I273" s="159">
        <v>78.34</v>
      </c>
      <c r="J273" s="159">
        <f>ROUND(I273*H273,2)</f>
        <v>441.29</v>
      </c>
      <c r="K273" s="160"/>
      <c r="L273" s="31"/>
      <c r="M273" s="161" t="s">
        <v>1</v>
      </c>
      <c r="N273" s="162" t="s">
        <v>37</v>
      </c>
      <c r="O273" s="163">
        <v>0</v>
      </c>
      <c r="P273" s="163">
        <f>O273*H273</f>
        <v>0</v>
      </c>
      <c r="Q273" s="163">
        <v>0</v>
      </c>
      <c r="R273" s="163">
        <f>Q273*H273</f>
        <v>0</v>
      </c>
      <c r="S273" s="163">
        <v>0</v>
      </c>
      <c r="T273" s="164">
        <f>S273*H273</f>
        <v>0</v>
      </c>
      <c r="U273" s="30"/>
      <c r="V273" s="30"/>
      <c r="W273" s="30"/>
      <c r="X273" s="30"/>
      <c r="Y273" s="30"/>
      <c r="Z273" s="30"/>
      <c r="AA273" s="30"/>
      <c r="AB273" s="30"/>
      <c r="AC273" s="30"/>
      <c r="AD273" s="30"/>
      <c r="AE273" s="30"/>
      <c r="AR273" s="165" t="s">
        <v>147</v>
      </c>
      <c r="AT273" s="165" t="s">
        <v>149</v>
      </c>
      <c r="AU273" s="165" t="s">
        <v>94</v>
      </c>
      <c r="AY273" s="18" t="s">
        <v>146</v>
      </c>
      <c r="BE273" s="166">
        <f>IF(N273="základná",J273,0)</f>
        <v>0</v>
      </c>
      <c r="BF273" s="166">
        <f>IF(N273="znížená",J273,0)</f>
        <v>441.29</v>
      </c>
      <c r="BG273" s="166">
        <f>IF(N273="zákl. prenesená",J273,0)</f>
        <v>0</v>
      </c>
      <c r="BH273" s="166">
        <f>IF(N273="zníž. prenesená",J273,0)</f>
        <v>0</v>
      </c>
      <c r="BI273" s="166">
        <f>IF(N273="nulová",J273,0)</f>
        <v>0</v>
      </c>
      <c r="BJ273" s="18" t="s">
        <v>94</v>
      </c>
      <c r="BK273" s="166">
        <f>ROUND(I273*H273,2)</f>
        <v>441.29</v>
      </c>
      <c r="BL273" s="18" t="s">
        <v>147</v>
      </c>
      <c r="BM273" s="165" t="s">
        <v>315</v>
      </c>
    </row>
    <row r="274" spans="1:65" s="13" customFormat="1" ht="11.25">
      <c r="B274" s="167"/>
      <c r="D274" s="168" t="s">
        <v>153</v>
      </c>
      <c r="E274" s="169" t="s">
        <v>1</v>
      </c>
      <c r="F274" s="170" t="s">
        <v>316</v>
      </c>
      <c r="H274" s="171">
        <v>5.633</v>
      </c>
      <c r="L274" s="167"/>
      <c r="M274" s="172"/>
      <c r="N274" s="173"/>
      <c r="O274" s="173"/>
      <c r="P274" s="173"/>
      <c r="Q274" s="173"/>
      <c r="R274" s="173"/>
      <c r="S274" s="173"/>
      <c r="T274" s="174"/>
      <c r="AT274" s="169" t="s">
        <v>153</v>
      </c>
      <c r="AU274" s="169" t="s">
        <v>94</v>
      </c>
      <c r="AV274" s="13" t="s">
        <v>94</v>
      </c>
      <c r="AW274" s="13" t="s">
        <v>28</v>
      </c>
      <c r="AX274" s="13" t="s">
        <v>71</v>
      </c>
      <c r="AY274" s="169" t="s">
        <v>146</v>
      </c>
    </row>
    <row r="275" spans="1:65" s="14" customFormat="1" ht="11.25">
      <c r="B275" s="175"/>
      <c r="D275" s="168" t="s">
        <v>153</v>
      </c>
      <c r="E275" s="176" t="s">
        <v>1</v>
      </c>
      <c r="F275" s="177" t="s">
        <v>156</v>
      </c>
      <c r="H275" s="178">
        <v>5.633</v>
      </c>
      <c r="L275" s="175"/>
      <c r="M275" s="179"/>
      <c r="N275" s="180"/>
      <c r="O275" s="180"/>
      <c r="P275" s="180"/>
      <c r="Q275" s="180"/>
      <c r="R275" s="180"/>
      <c r="S275" s="180"/>
      <c r="T275" s="181"/>
      <c r="AT275" s="176" t="s">
        <v>153</v>
      </c>
      <c r="AU275" s="176" t="s">
        <v>94</v>
      </c>
      <c r="AV275" s="14" t="s">
        <v>147</v>
      </c>
      <c r="AW275" s="14" t="s">
        <v>28</v>
      </c>
      <c r="AX275" s="14" t="s">
        <v>79</v>
      </c>
      <c r="AY275" s="176" t="s">
        <v>146</v>
      </c>
    </row>
    <row r="276" spans="1:65" s="2" customFormat="1" ht="49.15" customHeight="1">
      <c r="A276" s="30"/>
      <c r="B276" s="153"/>
      <c r="C276" s="154" t="s">
        <v>259</v>
      </c>
      <c r="D276" s="154" t="s">
        <v>149</v>
      </c>
      <c r="E276" s="155" t="s">
        <v>317</v>
      </c>
      <c r="F276" s="156" t="s">
        <v>318</v>
      </c>
      <c r="G276" s="157" t="s">
        <v>168</v>
      </c>
      <c r="H276" s="158">
        <v>6.5590000000000002</v>
      </c>
      <c r="I276" s="159">
        <v>179.07</v>
      </c>
      <c r="J276" s="159">
        <f>ROUND(I276*H276,2)</f>
        <v>1174.52</v>
      </c>
      <c r="K276" s="160"/>
      <c r="L276" s="31"/>
      <c r="M276" s="161" t="s">
        <v>1</v>
      </c>
      <c r="N276" s="162" t="s">
        <v>37</v>
      </c>
      <c r="O276" s="163">
        <v>0</v>
      </c>
      <c r="P276" s="163">
        <f>O276*H276</f>
        <v>0</v>
      </c>
      <c r="Q276" s="163">
        <v>0</v>
      </c>
      <c r="R276" s="163">
        <f>Q276*H276</f>
        <v>0</v>
      </c>
      <c r="S276" s="163">
        <v>0</v>
      </c>
      <c r="T276" s="164">
        <f>S276*H276</f>
        <v>0</v>
      </c>
      <c r="U276" s="30"/>
      <c r="V276" s="30"/>
      <c r="W276" s="30"/>
      <c r="X276" s="30"/>
      <c r="Y276" s="30"/>
      <c r="Z276" s="30"/>
      <c r="AA276" s="30"/>
      <c r="AB276" s="30"/>
      <c r="AC276" s="30"/>
      <c r="AD276" s="30"/>
      <c r="AE276" s="30"/>
      <c r="AR276" s="165" t="s">
        <v>147</v>
      </c>
      <c r="AT276" s="165" t="s">
        <v>149</v>
      </c>
      <c r="AU276" s="165" t="s">
        <v>94</v>
      </c>
      <c r="AY276" s="18" t="s">
        <v>146</v>
      </c>
      <c r="BE276" s="166">
        <f>IF(N276="základná",J276,0)</f>
        <v>0</v>
      </c>
      <c r="BF276" s="166">
        <f>IF(N276="znížená",J276,0)</f>
        <v>1174.52</v>
      </c>
      <c r="BG276" s="166">
        <f>IF(N276="zákl. prenesená",J276,0)</f>
        <v>0</v>
      </c>
      <c r="BH276" s="166">
        <f>IF(N276="zníž. prenesená",J276,0)</f>
        <v>0</v>
      </c>
      <c r="BI276" s="166">
        <f>IF(N276="nulová",J276,0)</f>
        <v>0</v>
      </c>
      <c r="BJ276" s="18" t="s">
        <v>94</v>
      </c>
      <c r="BK276" s="166">
        <f>ROUND(I276*H276,2)</f>
        <v>1174.52</v>
      </c>
      <c r="BL276" s="18" t="s">
        <v>147</v>
      </c>
      <c r="BM276" s="165" t="s">
        <v>319</v>
      </c>
    </row>
    <row r="277" spans="1:65" s="13" customFormat="1" ht="11.25">
      <c r="B277" s="167"/>
      <c r="D277" s="168" t="s">
        <v>153</v>
      </c>
      <c r="E277" s="169" t="s">
        <v>1</v>
      </c>
      <c r="F277" s="170" t="s">
        <v>320</v>
      </c>
      <c r="H277" s="171">
        <v>6.5590000000000002</v>
      </c>
      <c r="L277" s="167"/>
      <c r="M277" s="172"/>
      <c r="N277" s="173"/>
      <c r="O277" s="173"/>
      <c r="P277" s="173"/>
      <c r="Q277" s="173"/>
      <c r="R277" s="173"/>
      <c r="S277" s="173"/>
      <c r="T277" s="174"/>
      <c r="AT277" s="169" t="s">
        <v>153</v>
      </c>
      <c r="AU277" s="169" t="s">
        <v>94</v>
      </c>
      <c r="AV277" s="13" t="s">
        <v>94</v>
      </c>
      <c r="AW277" s="13" t="s">
        <v>28</v>
      </c>
      <c r="AX277" s="13" t="s">
        <v>71</v>
      </c>
      <c r="AY277" s="169" t="s">
        <v>146</v>
      </c>
    </row>
    <row r="278" spans="1:65" s="14" customFormat="1" ht="11.25">
      <c r="B278" s="175"/>
      <c r="D278" s="168" t="s">
        <v>153</v>
      </c>
      <c r="E278" s="176" t="s">
        <v>1</v>
      </c>
      <c r="F278" s="177" t="s">
        <v>156</v>
      </c>
      <c r="H278" s="178">
        <v>6.5590000000000002</v>
      </c>
      <c r="L278" s="175"/>
      <c r="M278" s="179"/>
      <c r="N278" s="180"/>
      <c r="O278" s="180"/>
      <c r="P278" s="180"/>
      <c r="Q278" s="180"/>
      <c r="R278" s="180"/>
      <c r="S278" s="180"/>
      <c r="T278" s="181"/>
      <c r="AT278" s="176" t="s">
        <v>153</v>
      </c>
      <c r="AU278" s="176" t="s">
        <v>94</v>
      </c>
      <c r="AV278" s="14" t="s">
        <v>147</v>
      </c>
      <c r="AW278" s="14" t="s">
        <v>28</v>
      </c>
      <c r="AX278" s="14" t="s">
        <v>79</v>
      </c>
      <c r="AY278" s="176" t="s">
        <v>146</v>
      </c>
    </row>
    <row r="279" spans="1:65" s="12" customFormat="1" ht="22.9" customHeight="1">
      <c r="B279" s="141"/>
      <c r="D279" s="142" t="s">
        <v>70</v>
      </c>
      <c r="E279" s="151" t="s">
        <v>321</v>
      </c>
      <c r="F279" s="151" t="s">
        <v>322</v>
      </c>
      <c r="J279" s="152">
        <f>BK279</f>
        <v>1539.69</v>
      </c>
      <c r="L279" s="141"/>
      <c r="M279" s="145"/>
      <c r="N279" s="146"/>
      <c r="O279" s="146"/>
      <c r="P279" s="147">
        <f>P280</f>
        <v>77.015546999999998</v>
      </c>
      <c r="Q279" s="146"/>
      <c r="R279" s="147">
        <f>R280</f>
        <v>0</v>
      </c>
      <c r="S279" s="146"/>
      <c r="T279" s="148">
        <f>T280</f>
        <v>0</v>
      </c>
      <c r="AR279" s="142" t="s">
        <v>79</v>
      </c>
      <c r="AT279" s="149" t="s">
        <v>70</v>
      </c>
      <c r="AU279" s="149" t="s">
        <v>79</v>
      </c>
      <c r="AY279" s="142" t="s">
        <v>146</v>
      </c>
      <c r="BK279" s="150">
        <f>BK280</f>
        <v>1539.69</v>
      </c>
    </row>
    <row r="280" spans="1:65" s="2" customFormat="1" ht="24.2" customHeight="1">
      <c r="A280" s="30"/>
      <c r="B280" s="153"/>
      <c r="C280" s="154" t="s">
        <v>323</v>
      </c>
      <c r="D280" s="154" t="s">
        <v>149</v>
      </c>
      <c r="E280" s="155" t="s">
        <v>324</v>
      </c>
      <c r="F280" s="156" t="s">
        <v>325</v>
      </c>
      <c r="G280" s="157" t="s">
        <v>168</v>
      </c>
      <c r="H280" s="158">
        <v>31.268999999999998</v>
      </c>
      <c r="I280" s="159">
        <v>49.24</v>
      </c>
      <c r="J280" s="159">
        <f>ROUND(I280*H280,2)</f>
        <v>1539.69</v>
      </c>
      <c r="K280" s="160"/>
      <c r="L280" s="31"/>
      <c r="M280" s="161" t="s">
        <v>1</v>
      </c>
      <c r="N280" s="162" t="s">
        <v>37</v>
      </c>
      <c r="O280" s="163">
        <v>2.4630000000000001</v>
      </c>
      <c r="P280" s="163">
        <f>O280*H280</f>
        <v>77.015546999999998</v>
      </c>
      <c r="Q280" s="163">
        <v>0</v>
      </c>
      <c r="R280" s="163">
        <f>Q280*H280</f>
        <v>0</v>
      </c>
      <c r="S280" s="163">
        <v>0</v>
      </c>
      <c r="T280" s="164">
        <f>S280*H280</f>
        <v>0</v>
      </c>
      <c r="U280" s="30"/>
      <c r="V280" s="30"/>
      <c r="W280" s="30"/>
      <c r="X280" s="30"/>
      <c r="Y280" s="30"/>
      <c r="Z280" s="30"/>
      <c r="AA280" s="30"/>
      <c r="AB280" s="30"/>
      <c r="AC280" s="30"/>
      <c r="AD280" s="30"/>
      <c r="AE280" s="30"/>
      <c r="AR280" s="165" t="s">
        <v>147</v>
      </c>
      <c r="AT280" s="165" t="s">
        <v>149</v>
      </c>
      <c r="AU280" s="165" t="s">
        <v>94</v>
      </c>
      <c r="AY280" s="18" t="s">
        <v>146</v>
      </c>
      <c r="BE280" s="166">
        <f>IF(N280="základná",J280,0)</f>
        <v>0</v>
      </c>
      <c r="BF280" s="166">
        <f>IF(N280="znížená",J280,0)</f>
        <v>1539.69</v>
      </c>
      <c r="BG280" s="166">
        <f>IF(N280="zákl. prenesená",J280,0)</f>
        <v>0</v>
      </c>
      <c r="BH280" s="166">
        <f>IF(N280="zníž. prenesená",J280,0)</f>
        <v>0</v>
      </c>
      <c r="BI280" s="166">
        <f>IF(N280="nulová",J280,0)</f>
        <v>0</v>
      </c>
      <c r="BJ280" s="18" t="s">
        <v>94</v>
      </c>
      <c r="BK280" s="166">
        <f>ROUND(I280*H280,2)</f>
        <v>1539.69</v>
      </c>
      <c r="BL280" s="18" t="s">
        <v>147</v>
      </c>
      <c r="BM280" s="165" t="s">
        <v>326</v>
      </c>
    </row>
    <row r="281" spans="1:65" s="12" customFormat="1" ht="25.9" customHeight="1">
      <c r="B281" s="141"/>
      <c r="D281" s="142" t="s">
        <v>70</v>
      </c>
      <c r="E281" s="143" t="s">
        <v>327</v>
      </c>
      <c r="F281" s="143" t="s">
        <v>328</v>
      </c>
      <c r="J281" s="144">
        <f>BK281</f>
        <v>104124.82</v>
      </c>
      <c r="L281" s="141"/>
      <c r="M281" s="145"/>
      <c r="N281" s="146"/>
      <c r="O281" s="146"/>
      <c r="P281" s="147">
        <f>P282+P397+P570+P576+P583+P645</f>
        <v>1968.9140046339999</v>
      </c>
      <c r="Q281" s="146"/>
      <c r="R281" s="147">
        <f>R282+R397+R570+R576+R583+R645</f>
        <v>5.3221365835399999</v>
      </c>
      <c r="S281" s="146"/>
      <c r="T281" s="148">
        <f>T282+T397+T570+T576+T583+T645</f>
        <v>7.3249489999999993</v>
      </c>
      <c r="AR281" s="142" t="s">
        <v>94</v>
      </c>
      <c r="AT281" s="149" t="s">
        <v>70</v>
      </c>
      <c r="AU281" s="149" t="s">
        <v>71</v>
      </c>
      <c r="AY281" s="142" t="s">
        <v>146</v>
      </c>
      <c r="BK281" s="150">
        <f>BK282+BK397+BK570+BK576+BK583+BK645</f>
        <v>104124.82</v>
      </c>
    </row>
    <row r="282" spans="1:65" s="12" customFormat="1" ht="22.9" customHeight="1">
      <c r="B282" s="141"/>
      <c r="D282" s="142" t="s">
        <v>70</v>
      </c>
      <c r="E282" s="151" t="s">
        <v>329</v>
      </c>
      <c r="F282" s="151" t="s">
        <v>330</v>
      </c>
      <c r="J282" s="152">
        <f>BK282</f>
        <v>40968.430000000008</v>
      </c>
      <c r="L282" s="141"/>
      <c r="M282" s="145"/>
      <c r="N282" s="146"/>
      <c r="O282" s="146"/>
      <c r="P282" s="147">
        <f>SUM(P283:P396)</f>
        <v>711.21929597000008</v>
      </c>
      <c r="Q282" s="146"/>
      <c r="R282" s="147">
        <f>SUM(R283:R396)</f>
        <v>1.0244099999999999E-2</v>
      </c>
      <c r="S282" s="146"/>
      <c r="T282" s="148">
        <f>SUM(T283:T396)</f>
        <v>0</v>
      </c>
      <c r="AR282" s="142" t="s">
        <v>94</v>
      </c>
      <c r="AT282" s="149" t="s">
        <v>70</v>
      </c>
      <c r="AU282" s="149" t="s">
        <v>79</v>
      </c>
      <c r="AY282" s="142" t="s">
        <v>146</v>
      </c>
      <c r="BK282" s="150">
        <f>SUM(BK283:BK396)</f>
        <v>40968.430000000008</v>
      </c>
    </row>
    <row r="283" spans="1:65" s="2" customFormat="1" ht="24.2" customHeight="1">
      <c r="A283" s="30"/>
      <c r="B283" s="153"/>
      <c r="C283" s="154" t="s">
        <v>262</v>
      </c>
      <c r="D283" s="154" t="s">
        <v>149</v>
      </c>
      <c r="E283" s="155" t="s">
        <v>331</v>
      </c>
      <c r="F283" s="156" t="s">
        <v>332</v>
      </c>
      <c r="G283" s="157" t="s">
        <v>159</v>
      </c>
      <c r="H283" s="158">
        <v>64.349999999999994</v>
      </c>
      <c r="I283" s="159">
        <v>1.21</v>
      </c>
      <c r="J283" s="159">
        <f>ROUND(I283*H283,2)</f>
        <v>77.86</v>
      </c>
      <c r="K283" s="160"/>
      <c r="L283" s="31"/>
      <c r="M283" s="161" t="s">
        <v>1</v>
      </c>
      <c r="N283" s="162" t="s">
        <v>37</v>
      </c>
      <c r="O283" s="163">
        <v>0.11002000000000001</v>
      </c>
      <c r="P283" s="163">
        <f>O283*H283</f>
        <v>7.0797869999999996</v>
      </c>
      <c r="Q283" s="163">
        <v>1.9999999999999999E-6</v>
      </c>
      <c r="R283" s="163">
        <f>Q283*H283</f>
        <v>1.2869999999999998E-4</v>
      </c>
      <c r="S283" s="163">
        <v>0</v>
      </c>
      <c r="T283" s="164">
        <f>S283*H283</f>
        <v>0</v>
      </c>
      <c r="U283" s="30"/>
      <c r="V283" s="30"/>
      <c r="W283" s="30"/>
      <c r="X283" s="30"/>
      <c r="Y283" s="30"/>
      <c r="Z283" s="30"/>
      <c r="AA283" s="30"/>
      <c r="AB283" s="30"/>
      <c r="AC283" s="30"/>
      <c r="AD283" s="30"/>
      <c r="AE283" s="30"/>
      <c r="AR283" s="165" t="s">
        <v>209</v>
      </c>
      <c r="AT283" s="165" t="s">
        <v>149</v>
      </c>
      <c r="AU283" s="165" t="s">
        <v>94</v>
      </c>
      <c r="AY283" s="18" t="s">
        <v>146</v>
      </c>
      <c r="BE283" s="166">
        <f>IF(N283="základná",J283,0)</f>
        <v>0</v>
      </c>
      <c r="BF283" s="166">
        <f>IF(N283="znížená",J283,0)</f>
        <v>77.86</v>
      </c>
      <c r="BG283" s="166">
        <f>IF(N283="zákl. prenesená",J283,0)</f>
        <v>0</v>
      </c>
      <c r="BH283" s="166">
        <f>IF(N283="zníž. prenesená",J283,0)</f>
        <v>0</v>
      </c>
      <c r="BI283" s="166">
        <f>IF(N283="nulová",J283,0)</f>
        <v>0</v>
      </c>
      <c r="BJ283" s="18" t="s">
        <v>94</v>
      </c>
      <c r="BK283" s="166">
        <f>ROUND(I283*H283,2)</f>
        <v>77.86</v>
      </c>
      <c r="BL283" s="18" t="s">
        <v>209</v>
      </c>
      <c r="BM283" s="165" t="s">
        <v>333</v>
      </c>
    </row>
    <row r="284" spans="1:65" s="15" customFormat="1" ht="11.25">
      <c r="B284" s="182"/>
      <c r="D284" s="168" t="s">
        <v>153</v>
      </c>
      <c r="E284" s="183" t="s">
        <v>1</v>
      </c>
      <c r="F284" s="184" t="s">
        <v>216</v>
      </c>
      <c r="H284" s="183" t="s">
        <v>1</v>
      </c>
      <c r="L284" s="182"/>
      <c r="M284" s="185"/>
      <c r="N284" s="186"/>
      <c r="O284" s="186"/>
      <c r="P284" s="186"/>
      <c r="Q284" s="186"/>
      <c r="R284" s="186"/>
      <c r="S284" s="186"/>
      <c r="T284" s="187"/>
      <c r="AT284" s="183" t="s">
        <v>153</v>
      </c>
      <c r="AU284" s="183" t="s">
        <v>94</v>
      </c>
      <c r="AV284" s="15" t="s">
        <v>79</v>
      </c>
      <c r="AW284" s="15" t="s">
        <v>28</v>
      </c>
      <c r="AX284" s="15" t="s">
        <v>71</v>
      </c>
      <c r="AY284" s="183" t="s">
        <v>146</v>
      </c>
    </row>
    <row r="285" spans="1:65" s="15" customFormat="1" ht="11.25">
      <c r="B285" s="182"/>
      <c r="D285" s="168" t="s">
        <v>153</v>
      </c>
      <c r="E285" s="183" t="s">
        <v>1</v>
      </c>
      <c r="F285" s="184" t="s">
        <v>334</v>
      </c>
      <c r="H285" s="183" t="s">
        <v>1</v>
      </c>
      <c r="L285" s="182"/>
      <c r="M285" s="185"/>
      <c r="N285" s="186"/>
      <c r="O285" s="186"/>
      <c r="P285" s="186"/>
      <c r="Q285" s="186"/>
      <c r="R285" s="186"/>
      <c r="S285" s="186"/>
      <c r="T285" s="187"/>
      <c r="AT285" s="183" t="s">
        <v>153</v>
      </c>
      <c r="AU285" s="183" t="s">
        <v>94</v>
      </c>
      <c r="AV285" s="15" t="s">
        <v>79</v>
      </c>
      <c r="AW285" s="15" t="s">
        <v>28</v>
      </c>
      <c r="AX285" s="15" t="s">
        <v>71</v>
      </c>
      <c r="AY285" s="183" t="s">
        <v>146</v>
      </c>
    </row>
    <row r="286" spans="1:65" s="13" customFormat="1" ht="11.25">
      <c r="B286" s="167"/>
      <c r="D286" s="168" t="s">
        <v>153</v>
      </c>
      <c r="E286" s="169" t="s">
        <v>1</v>
      </c>
      <c r="F286" s="170" t="s">
        <v>279</v>
      </c>
      <c r="H286" s="171">
        <v>64.349999999999994</v>
      </c>
      <c r="L286" s="167"/>
      <c r="M286" s="172"/>
      <c r="N286" s="173"/>
      <c r="O286" s="173"/>
      <c r="P286" s="173"/>
      <c r="Q286" s="173"/>
      <c r="R286" s="173"/>
      <c r="S286" s="173"/>
      <c r="T286" s="174"/>
      <c r="AT286" s="169" t="s">
        <v>153</v>
      </c>
      <c r="AU286" s="169" t="s">
        <v>94</v>
      </c>
      <c r="AV286" s="13" t="s">
        <v>94</v>
      </c>
      <c r="AW286" s="13" t="s">
        <v>28</v>
      </c>
      <c r="AX286" s="13" t="s">
        <v>71</v>
      </c>
      <c r="AY286" s="169" t="s">
        <v>146</v>
      </c>
    </row>
    <row r="287" spans="1:65" s="14" customFormat="1" ht="11.25">
      <c r="B287" s="175"/>
      <c r="D287" s="168" t="s">
        <v>153</v>
      </c>
      <c r="E287" s="176" t="s">
        <v>1</v>
      </c>
      <c r="F287" s="177" t="s">
        <v>156</v>
      </c>
      <c r="H287" s="178">
        <v>64.349999999999994</v>
      </c>
      <c r="L287" s="175"/>
      <c r="M287" s="179"/>
      <c r="N287" s="180"/>
      <c r="O287" s="180"/>
      <c r="P287" s="180"/>
      <c r="Q287" s="180"/>
      <c r="R287" s="180"/>
      <c r="S287" s="180"/>
      <c r="T287" s="181"/>
      <c r="AT287" s="176" t="s">
        <v>153</v>
      </c>
      <c r="AU287" s="176" t="s">
        <v>94</v>
      </c>
      <c r="AV287" s="14" t="s">
        <v>147</v>
      </c>
      <c r="AW287" s="14" t="s">
        <v>28</v>
      </c>
      <c r="AX287" s="14" t="s">
        <v>79</v>
      </c>
      <c r="AY287" s="176" t="s">
        <v>146</v>
      </c>
    </row>
    <row r="288" spans="1:65" s="2" customFormat="1" ht="24.2" customHeight="1">
      <c r="A288" s="30"/>
      <c r="B288" s="153"/>
      <c r="C288" s="154" t="s">
        <v>335</v>
      </c>
      <c r="D288" s="154" t="s">
        <v>149</v>
      </c>
      <c r="E288" s="155" t="s">
        <v>336</v>
      </c>
      <c r="F288" s="156" t="s">
        <v>337</v>
      </c>
      <c r="G288" s="157" t="s">
        <v>159</v>
      </c>
      <c r="H288" s="158">
        <v>563.74800000000005</v>
      </c>
      <c r="I288" s="159">
        <v>1.1200000000000001</v>
      </c>
      <c r="J288" s="159">
        <f>ROUND(I288*H288,2)</f>
        <v>631.4</v>
      </c>
      <c r="K288" s="160"/>
      <c r="L288" s="31"/>
      <c r="M288" s="161" t="s">
        <v>1</v>
      </c>
      <c r="N288" s="162" t="s">
        <v>37</v>
      </c>
      <c r="O288" s="163">
        <v>0</v>
      </c>
      <c r="P288" s="163">
        <f>O288*H288</f>
        <v>0</v>
      </c>
      <c r="Q288" s="163">
        <v>0</v>
      </c>
      <c r="R288" s="163">
        <f>Q288*H288</f>
        <v>0</v>
      </c>
      <c r="S288" s="163">
        <v>0</v>
      </c>
      <c r="T288" s="164">
        <f>S288*H288</f>
        <v>0</v>
      </c>
      <c r="U288" s="30"/>
      <c r="V288" s="30"/>
      <c r="W288" s="30"/>
      <c r="X288" s="30"/>
      <c r="Y288" s="30"/>
      <c r="Z288" s="30"/>
      <c r="AA288" s="30"/>
      <c r="AB288" s="30"/>
      <c r="AC288" s="30"/>
      <c r="AD288" s="30"/>
      <c r="AE288" s="30"/>
      <c r="AR288" s="165" t="s">
        <v>209</v>
      </c>
      <c r="AT288" s="165" t="s">
        <v>149</v>
      </c>
      <c r="AU288" s="165" t="s">
        <v>94</v>
      </c>
      <c r="AY288" s="18" t="s">
        <v>146</v>
      </c>
      <c r="BE288" s="166">
        <f>IF(N288="základná",J288,0)</f>
        <v>0</v>
      </c>
      <c r="BF288" s="166">
        <f>IF(N288="znížená",J288,0)</f>
        <v>631.4</v>
      </c>
      <c r="BG288" s="166">
        <f>IF(N288="zákl. prenesená",J288,0)</f>
        <v>0</v>
      </c>
      <c r="BH288" s="166">
        <f>IF(N288="zníž. prenesená",J288,0)</f>
        <v>0</v>
      </c>
      <c r="BI288" s="166">
        <f>IF(N288="nulová",J288,0)</f>
        <v>0</v>
      </c>
      <c r="BJ288" s="18" t="s">
        <v>94</v>
      </c>
      <c r="BK288" s="166">
        <f>ROUND(I288*H288,2)</f>
        <v>631.4</v>
      </c>
      <c r="BL288" s="18" t="s">
        <v>209</v>
      </c>
      <c r="BM288" s="165" t="s">
        <v>338</v>
      </c>
    </row>
    <row r="289" spans="1:65" s="15" customFormat="1" ht="11.25">
      <c r="B289" s="182"/>
      <c r="D289" s="168" t="s">
        <v>153</v>
      </c>
      <c r="E289" s="183" t="s">
        <v>1</v>
      </c>
      <c r="F289" s="184" t="s">
        <v>225</v>
      </c>
      <c r="H289" s="183" t="s">
        <v>1</v>
      </c>
      <c r="L289" s="182"/>
      <c r="M289" s="185"/>
      <c r="N289" s="186"/>
      <c r="O289" s="186"/>
      <c r="P289" s="186"/>
      <c r="Q289" s="186"/>
      <c r="R289" s="186"/>
      <c r="S289" s="186"/>
      <c r="T289" s="187"/>
      <c r="AT289" s="183" t="s">
        <v>153</v>
      </c>
      <c r="AU289" s="183" t="s">
        <v>94</v>
      </c>
      <c r="AV289" s="15" t="s">
        <v>79</v>
      </c>
      <c r="AW289" s="15" t="s">
        <v>28</v>
      </c>
      <c r="AX289" s="15" t="s">
        <v>71</v>
      </c>
      <c r="AY289" s="183" t="s">
        <v>146</v>
      </c>
    </row>
    <row r="290" spans="1:65" s="15" customFormat="1" ht="11.25">
      <c r="B290" s="182"/>
      <c r="D290" s="168" t="s">
        <v>153</v>
      </c>
      <c r="E290" s="183" t="s">
        <v>1</v>
      </c>
      <c r="F290" s="184" t="s">
        <v>339</v>
      </c>
      <c r="H290" s="183" t="s">
        <v>1</v>
      </c>
      <c r="L290" s="182"/>
      <c r="M290" s="185"/>
      <c r="N290" s="186"/>
      <c r="O290" s="186"/>
      <c r="P290" s="186"/>
      <c r="Q290" s="186"/>
      <c r="R290" s="186"/>
      <c r="S290" s="186"/>
      <c r="T290" s="187"/>
      <c r="AT290" s="183" t="s">
        <v>153</v>
      </c>
      <c r="AU290" s="183" t="s">
        <v>94</v>
      </c>
      <c r="AV290" s="15" t="s">
        <v>79</v>
      </c>
      <c r="AW290" s="15" t="s">
        <v>28</v>
      </c>
      <c r="AX290" s="15" t="s">
        <v>71</v>
      </c>
      <c r="AY290" s="183" t="s">
        <v>146</v>
      </c>
    </row>
    <row r="291" spans="1:65" s="15" customFormat="1" ht="11.25">
      <c r="B291" s="182"/>
      <c r="D291" s="168" t="s">
        <v>153</v>
      </c>
      <c r="E291" s="183" t="s">
        <v>1</v>
      </c>
      <c r="F291" s="184" t="s">
        <v>340</v>
      </c>
      <c r="H291" s="183" t="s">
        <v>1</v>
      </c>
      <c r="L291" s="182"/>
      <c r="M291" s="185"/>
      <c r="N291" s="186"/>
      <c r="O291" s="186"/>
      <c r="P291" s="186"/>
      <c r="Q291" s="186"/>
      <c r="R291" s="186"/>
      <c r="S291" s="186"/>
      <c r="T291" s="187"/>
      <c r="AT291" s="183" t="s">
        <v>153</v>
      </c>
      <c r="AU291" s="183" t="s">
        <v>94</v>
      </c>
      <c r="AV291" s="15" t="s">
        <v>79</v>
      </c>
      <c r="AW291" s="15" t="s">
        <v>28</v>
      </c>
      <c r="AX291" s="15" t="s">
        <v>71</v>
      </c>
      <c r="AY291" s="183" t="s">
        <v>146</v>
      </c>
    </row>
    <row r="292" spans="1:65" s="13" customFormat="1" ht="11.25">
      <c r="B292" s="167"/>
      <c r="D292" s="168" t="s">
        <v>153</v>
      </c>
      <c r="E292" s="169" t="s">
        <v>1</v>
      </c>
      <c r="F292" s="170" t="s">
        <v>341</v>
      </c>
      <c r="H292" s="171">
        <v>228.917</v>
      </c>
      <c r="L292" s="167"/>
      <c r="M292" s="172"/>
      <c r="N292" s="173"/>
      <c r="O292" s="173"/>
      <c r="P292" s="173"/>
      <c r="Q292" s="173"/>
      <c r="R292" s="173"/>
      <c r="S292" s="173"/>
      <c r="T292" s="174"/>
      <c r="AT292" s="169" t="s">
        <v>153</v>
      </c>
      <c r="AU292" s="169" t="s">
        <v>94</v>
      </c>
      <c r="AV292" s="13" t="s">
        <v>94</v>
      </c>
      <c r="AW292" s="13" t="s">
        <v>28</v>
      </c>
      <c r="AX292" s="13" t="s">
        <v>71</v>
      </c>
      <c r="AY292" s="169" t="s">
        <v>146</v>
      </c>
    </row>
    <row r="293" spans="1:65" s="15" customFormat="1" ht="11.25">
      <c r="B293" s="182"/>
      <c r="D293" s="168" t="s">
        <v>153</v>
      </c>
      <c r="E293" s="183" t="s">
        <v>1</v>
      </c>
      <c r="F293" s="184" t="s">
        <v>229</v>
      </c>
      <c r="H293" s="183" t="s">
        <v>1</v>
      </c>
      <c r="L293" s="182"/>
      <c r="M293" s="185"/>
      <c r="N293" s="186"/>
      <c r="O293" s="186"/>
      <c r="P293" s="186"/>
      <c r="Q293" s="186"/>
      <c r="R293" s="186"/>
      <c r="S293" s="186"/>
      <c r="T293" s="187"/>
      <c r="AT293" s="183" t="s">
        <v>153</v>
      </c>
      <c r="AU293" s="183" t="s">
        <v>94</v>
      </c>
      <c r="AV293" s="15" t="s">
        <v>79</v>
      </c>
      <c r="AW293" s="15" t="s">
        <v>28</v>
      </c>
      <c r="AX293" s="15" t="s">
        <v>71</v>
      </c>
      <c r="AY293" s="183" t="s">
        <v>146</v>
      </c>
    </row>
    <row r="294" spans="1:65" s="15" customFormat="1" ht="11.25">
      <c r="B294" s="182"/>
      <c r="D294" s="168" t="s">
        <v>153</v>
      </c>
      <c r="E294" s="183" t="s">
        <v>1</v>
      </c>
      <c r="F294" s="184" t="s">
        <v>339</v>
      </c>
      <c r="H294" s="183" t="s">
        <v>1</v>
      </c>
      <c r="L294" s="182"/>
      <c r="M294" s="185"/>
      <c r="N294" s="186"/>
      <c r="O294" s="186"/>
      <c r="P294" s="186"/>
      <c r="Q294" s="186"/>
      <c r="R294" s="186"/>
      <c r="S294" s="186"/>
      <c r="T294" s="187"/>
      <c r="AT294" s="183" t="s">
        <v>153</v>
      </c>
      <c r="AU294" s="183" t="s">
        <v>94</v>
      </c>
      <c r="AV294" s="15" t="s">
        <v>79</v>
      </c>
      <c r="AW294" s="15" t="s">
        <v>28</v>
      </c>
      <c r="AX294" s="15" t="s">
        <v>71</v>
      </c>
      <c r="AY294" s="183" t="s">
        <v>146</v>
      </c>
    </row>
    <row r="295" spans="1:65" s="15" customFormat="1" ht="11.25">
      <c r="B295" s="182"/>
      <c r="D295" s="168" t="s">
        <v>153</v>
      </c>
      <c r="E295" s="183" t="s">
        <v>1</v>
      </c>
      <c r="F295" s="184" t="s">
        <v>340</v>
      </c>
      <c r="H295" s="183" t="s">
        <v>1</v>
      </c>
      <c r="L295" s="182"/>
      <c r="M295" s="185"/>
      <c r="N295" s="186"/>
      <c r="O295" s="186"/>
      <c r="P295" s="186"/>
      <c r="Q295" s="186"/>
      <c r="R295" s="186"/>
      <c r="S295" s="186"/>
      <c r="T295" s="187"/>
      <c r="AT295" s="183" t="s">
        <v>153</v>
      </c>
      <c r="AU295" s="183" t="s">
        <v>94</v>
      </c>
      <c r="AV295" s="15" t="s">
        <v>79</v>
      </c>
      <c r="AW295" s="15" t="s">
        <v>28</v>
      </c>
      <c r="AX295" s="15" t="s">
        <v>71</v>
      </c>
      <c r="AY295" s="183" t="s">
        <v>146</v>
      </c>
    </row>
    <row r="296" spans="1:65" s="13" customFormat="1" ht="11.25">
      <c r="B296" s="167"/>
      <c r="D296" s="168" t="s">
        <v>153</v>
      </c>
      <c r="E296" s="169" t="s">
        <v>1</v>
      </c>
      <c r="F296" s="170" t="s">
        <v>341</v>
      </c>
      <c r="H296" s="171">
        <v>228.917</v>
      </c>
      <c r="L296" s="167"/>
      <c r="M296" s="172"/>
      <c r="N296" s="173"/>
      <c r="O296" s="173"/>
      <c r="P296" s="173"/>
      <c r="Q296" s="173"/>
      <c r="R296" s="173"/>
      <c r="S296" s="173"/>
      <c r="T296" s="174"/>
      <c r="AT296" s="169" t="s">
        <v>153</v>
      </c>
      <c r="AU296" s="169" t="s">
        <v>94</v>
      </c>
      <c r="AV296" s="13" t="s">
        <v>94</v>
      </c>
      <c r="AW296" s="13" t="s">
        <v>28</v>
      </c>
      <c r="AX296" s="13" t="s">
        <v>71</v>
      </c>
      <c r="AY296" s="169" t="s">
        <v>146</v>
      </c>
    </row>
    <row r="297" spans="1:65" s="15" customFormat="1" ht="11.25">
      <c r="B297" s="182"/>
      <c r="D297" s="168" t="s">
        <v>153</v>
      </c>
      <c r="E297" s="183" t="s">
        <v>1</v>
      </c>
      <c r="F297" s="184" t="s">
        <v>216</v>
      </c>
      <c r="H297" s="183" t="s">
        <v>1</v>
      </c>
      <c r="L297" s="182"/>
      <c r="M297" s="185"/>
      <c r="N297" s="186"/>
      <c r="O297" s="186"/>
      <c r="P297" s="186"/>
      <c r="Q297" s="186"/>
      <c r="R297" s="186"/>
      <c r="S297" s="186"/>
      <c r="T297" s="187"/>
      <c r="AT297" s="183" t="s">
        <v>153</v>
      </c>
      <c r="AU297" s="183" t="s">
        <v>94</v>
      </c>
      <c r="AV297" s="15" t="s">
        <v>79</v>
      </c>
      <c r="AW297" s="15" t="s">
        <v>28</v>
      </c>
      <c r="AX297" s="15" t="s">
        <v>71</v>
      </c>
      <c r="AY297" s="183" t="s">
        <v>146</v>
      </c>
    </row>
    <row r="298" spans="1:65" s="15" customFormat="1" ht="11.25">
      <c r="B298" s="182"/>
      <c r="D298" s="168" t="s">
        <v>153</v>
      </c>
      <c r="E298" s="183" t="s">
        <v>1</v>
      </c>
      <c r="F298" s="184" t="s">
        <v>342</v>
      </c>
      <c r="H298" s="183" t="s">
        <v>1</v>
      </c>
      <c r="L298" s="182"/>
      <c r="M298" s="185"/>
      <c r="N298" s="186"/>
      <c r="O298" s="186"/>
      <c r="P298" s="186"/>
      <c r="Q298" s="186"/>
      <c r="R298" s="186"/>
      <c r="S298" s="186"/>
      <c r="T298" s="187"/>
      <c r="AT298" s="183" t="s">
        <v>153</v>
      </c>
      <c r="AU298" s="183" t="s">
        <v>94</v>
      </c>
      <c r="AV298" s="15" t="s">
        <v>79</v>
      </c>
      <c r="AW298" s="15" t="s">
        <v>28</v>
      </c>
      <c r="AX298" s="15" t="s">
        <v>71</v>
      </c>
      <c r="AY298" s="183" t="s">
        <v>146</v>
      </c>
    </row>
    <row r="299" spans="1:65" s="13" customFormat="1" ht="11.25">
      <c r="B299" s="167"/>
      <c r="D299" s="168" t="s">
        <v>153</v>
      </c>
      <c r="E299" s="169" t="s">
        <v>1</v>
      </c>
      <c r="F299" s="170" t="s">
        <v>343</v>
      </c>
      <c r="H299" s="171">
        <v>64.349999999999994</v>
      </c>
      <c r="L299" s="167"/>
      <c r="M299" s="172"/>
      <c r="N299" s="173"/>
      <c r="O299" s="173"/>
      <c r="P299" s="173"/>
      <c r="Q299" s="173"/>
      <c r="R299" s="173"/>
      <c r="S299" s="173"/>
      <c r="T299" s="174"/>
      <c r="AT299" s="169" t="s">
        <v>153</v>
      </c>
      <c r="AU299" s="169" t="s">
        <v>94</v>
      </c>
      <c r="AV299" s="13" t="s">
        <v>94</v>
      </c>
      <c r="AW299" s="13" t="s">
        <v>28</v>
      </c>
      <c r="AX299" s="13" t="s">
        <v>71</v>
      </c>
      <c r="AY299" s="169" t="s">
        <v>146</v>
      </c>
    </row>
    <row r="300" spans="1:65" s="15" customFormat="1" ht="11.25">
      <c r="B300" s="182"/>
      <c r="D300" s="168" t="s">
        <v>153</v>
      </c>
      <c r="E300" s="183" t="s">
        <v>1</v>
      </c>
      <c r="F300" s="184" t="s">
        <v>268</v>
      </c>
      <c r="H300" s="183" t="s">
        <v>1</v>
      </c>
      <c r="L300" s="182"/>
      <c r="M300" s="185"/>
      <c r="N300" s="186"/>
      <c r="O300" s="186"/>
      <c r="P300" s="186"/>
      <c r="Q300" s="186"/>
      <c r="R300" s="186"/>
      <c r="S300" s="186"/>
      <c r="T300" s="187"/>
      <c r="AT300" s="183" t="s">
        <v>153</v>
      </c>
      <c r="AU300" s="183" t="s">
        <v>94</v>
      </c>
      <c r="AV300" s="15" t="s">
        <v>79</v>
      </c>
      <c r="AW300" s="15" t="s">
        <v>28</v>
      </c>
      <c r="AX300" s="15" t="s">
        <v>71</v>
      </c>
      <c r="AY300" s="183" t="s">
        <v>146</v>
      </c>
    </row>
    <row r="301" spans="1:65" s="15" customFormat="1" ht="11.25">
      <c r="B301" s="182"/>
      <c r="D301" s="168" t="s">
        <v>153</v>
      </c>
      <c r="E301" s="183" t="s">
        <v>1</v>
      </c>
      <c r="F301" s="184" t="s">
        <v>344</v>
      </c>
      <c r="H301" s="183" t="s">
        <v>1</v>
      </c>
      <c r="L301" s="182"/>
      <c r="M301" s="185"/>
      <c r="N301" s="186"/>
      <c r="O301" s="186"/>
      <c r="P301" s="186"/>
      <c r="Q301" s="186"/>
      <c r="R301" s="186"/>
      <c r="S301" s="186"/>
      <c r="T301" s="187"/>
      <c r="AT301" s="183" t="s">
        <v>153</v>
      </c>
      <c r="AU301" s="183" t="s">
        <v>94</v>
      </c>
      <c r="AV301" s="15" t="s">
        <v>79</v>
      </c>
      <c r="AW301" s="15" t="s">
        <v>28</v>
      </c>
      <c r="AX301" s="15" t="s">
        <v>71</v>
      </c>
      <c r="AY301" s="183" t="s">
        <v>146</v>
      </c>
    </row>
    <row r="302" spans="1:65" s="13" customFormat="1" ht="11.25">
      <c r="B302" s="167"/>
      <c r="D302" s="168" t="s">
        <v>153</v>
      </c>
      <c r="E302" s="169" t="s">
        <v>1</v>
      </c>
      <c r="F302" s="170" t="s">
        <v>345</v>
      </c>
      <c r="H302" s="171">
        <v>41.564</v>
      </c>
      <c r="L302" s="167"/>
      <c r="M302" s="172"/>
      <c r="N302" s="173"/>
      <c r="O302" s="173"/>
      <c r="P302" s="173"/>
      <c r="Q302" s="173"/>
      <c r="R302" s="173"/>
      <c r="S302" s="173"/>
      <c r="T302" s="174"/>
      <c r="AT302" s="169" t="s">
        <v>153</v>
      </c>
      <c r="AU302" s="169" t="s">
        <v>94</v>
      </c>
      <c r="AV302" s="13" t="s">
        <v>94</v>
      </c>
      <c r="AW302" s="13" t="s">
        <v>28</v>
      </c>
      <c r="AX302" s="13" t="s">
        <v>71</v>
      </c>
      <c r="AY302" s="169" t="s">
        <v>146</v>
      </c>
    </row>
    <row r="303" spans="1:65" s="14" customFormat="1" ht="11.25">
      <c r="B303" s="175"/>
      <c r="D303" s="168" t="s">
        <v>153</v>
      </c>
      <c r="E303" s="176" t="s">
        <v>1</v>
      </c>
      <c r="F303" s="177" t="s">
        <v>156</v>
      </c>
      <c r="H303" s="178">
        <v>563.74799999999993</v>
      </c>
      <c r="L303" s="175"/>
      <c r="M303" s="179"/>
      <c r="N303" s="180"/>
      <c r="O303" s="180"/>
      <c r="P303" s="180"/>
      <c r="Q303" s="180"/>
      <c r="R303" s="180"/>
      <c r="S303" s="180"/>
      <c r="T303" s="181"/>
      <c r="AT303" s="176" t="s">
        <v>153</v>
      </c>
      <c r="AU303" s="176" t="s">
        <v>94</v>
      </c>
      <c r="AV303" s="14" t="s">
        <v>147</v>
      </c>
      <c r="AW303" s="14" t="s">
        <v>28</v>
      </c>
      <c r="AX303" s="14" t="s">
        <v>79</v>
      </c>
      <c r="AY303" s="176" t="s">
        <v>146</v>
      </c>
    </row>
    <row r="304" spans="1:65" s="2" customFormat="1" ht="21.75" customHeight="1">
      <c r="A304" s="30"/>
      <c r="B304" s="153"/>
      <c r="C304" s="154" t="s">
        <v>274</v>
      </c>
      <c r="D304" s="154" t="s">
        <v>149</v>
      </c>
      <c r="E304" s="155" t="s">
        <v>346</v>
      </c>
      <c r="F304" s="156" t="s">
        <v>347</v>
      </c>
      <c r="G304" s="157" t="s">
        <v>159</v>
      </c>
      <c r="H304" s="158">
        <v>907.89300000000003</v>
      </c>
      <c r="I304" s="159">
        <v>1.1200000000000001</v>
      </c>
      <c r="J304" s="159">
        <f>ROUND(I304*H304,2)</f>
        <v>1016.84</v>
      </c>
      <c r="K304" s="160"/>
      <c r="L304" s="31"/>
      <c r="M304" s="161" t="s">
        <v>1</v>
      </c>
      <c r="N304" s="162" t="s">
        <v>37</v>
      </c>
      <c r="O304" s="163">
        <v>4.002E-2</v>
      </c>
      <c r="P304" s="163">
        <f>O304*H304</f>
        <v>36.333877860000001</v>
      </c>
      <c r="Q304" s="163">
        <v>0</v>
      </c>
      <c r="R304" s="163">
        <f>Q304*H304</f>
        <v>0</v>
      </c>
      <c r="S304" s="163">
        <v>0</v>
      </c>
      <c r="T304" s="164">
        <f>S304*H304</f>
        <v>0</v>
      </c>
      <c r="U304" s="30"/>
      <c r="V304" s="30"/>
      <c r="W304" s="30"/>
      <c r="X304" s="30"/>
      <c r="Y304" s="30"/>
      <c r="Z304" s="30"/>
      <c r="AA304" s="30"/>
      <c r="AB304" s="30"/>
      <c r="AC304" s="30"/>
      <c r="AD304" s="30"/>
      <c r="AE304" s="30"/>
      <c r="AR304" s="165" t="s">
        <v>209</v>
      </c>
      <c r="AT304" s="165" t="s">
        <v>149</v>
      </c>
      <c r="AU304" s="165" t="s">
        <v>94</v>
      </c>
      <c r="AY304" s="18" t="s">
        <v>146</v>
      </c>
      <c r="BE304" s="166">
        <f>IF(N304="základná",J304,0)</f>
        <v>0</v>
      </c>
      <c r="BF304" s="166">
        <f>IF(N304="znížená",J304,0)</f>
        <v>1016.84</v>
      </c>
      <c r="BG304" s="166">
        <f>IF(N304="zákl. prenesená",J304,0)</f>
        <v>0</v>
      </c>
      <c r="BH304" s="166">
        <f>IF(N304="zníž. prenesená",J304,0)</f>
        <v>0</v>
      </c>
      <c r="BI304" s="166">
        <f>IF(N304="nulová",J304,0)</f>
        <v>0</v>
      </c>
      <c r="BJ304" s="18" t="s">
        <v>94</v>
      </c>
      <c r="BK304" s="166">
        <f>ROUND(I304*H304,2)</f>
        <v>1016.84</v>
      </c>
      <c r="BL304" s="18" t="s">
        <v>209</v>
      </c>
      <c r="BM304" s="165" t="s">
        <v>348</v>
      </c>
    </row>
    <row r="305" spans="2:51" s="15" customFormat="1" ht="11.25">
      <c r="B305" s="182"/>
      <c r="D305" s="168" t="s">
        <v>153</v>
      </c>
      <c r="E305" s="183" t="s">
        <v>1</v>
      </c>
      <c r="F305" s="184" t="s">
        <v>175</v>
      </c>
      <c r="H305" s="183" t="s">
        <v>1</v>
      </c>
      <c r="L305" s="182"/>
      <c r="M305" s="185"/>
      <c r="N305" s="186"/>
      <c r="O305" s="186"/>
      <c r="P305" s="186"/>
      <c r="Q305" s="186"/>
      <c r="R305" s="186"/>
      <c r="S305" s="186"/>
      <c r="T305" s="187"/>
      <c r="AT305" s="183" t="s">
        <v>153</v>
      </c>
      <c r="AU305" s="183" t="s">
        <v>94</v>
      </c>
      <c r="AV305" s="15" t="s">
        <v>79</v>
      </c>
      <c r="AW305" s="15" t="s">
        <v>28</v>
      </c>
      <c r="AX305" s="15" t="s">
        <v>71</v>
      </c>
      <c r="AY305" s="183" t="s">
        <v>146</v>
      </c>
    </row>
    <row r="306" spans="2:51" s="13" customFormat="1" ht="11.25">
      <c r="B306" s="167"/>
      <c r="D306" s="168" t="s">
        <v>153</v>
      </c>
      <c r="E306" s="169" t="s">
        <v>1</v>
      </c>
      <c r="F306" s="170" t="s">
        <v>176</v>
      </c>
      <c r="H306" s="171">
        <v>249.48</v>
      </c>
      <c r="L306" s="167"/>
      <c r="M306" s="172"/>
      <c r="N306" s="173"/>
      <c r="O306" s="173"/>
      <c r="P306" s="173"/>
      <c r="Q306" s="173"/>
      <c r="R306" s="173"/>
      <c r="S306" s="173"/>
      <c r="T306" s="174"/>
      <c r="AT306" s="169" t="s">
        <v>153</v>
      </c>
      <c r="AU306" s="169" t="s">
        <v>94</v>
      </c>
      <c r="AV306" s="13" t="s">
        <v>94</v>
      </c>
      <c r="AW306" s="13" t="s">
        <v>28</v>
      </c>
      <c r="AX306" s="13" t="s">
        <v>71</v>
      </c>
      <c r="AY306" s="169" t="s">
        <v>146</v>
      </c>
    </row>
    <row r="307" spans="2:51" s="13" customFormat="1" ht="11.25">
      <c r="B307" s="167"/>
      <c r="D307" s="168" t="s">
        <v>153</v>
      </c>
      <c r="E307" s="169" t="s">
        <v>1</v>
      </c>
      <c r="F307" s="170" t="s">
        <v>349</v>
      </c>
      <c r="H307" s="171">
        <v>43.417999999999999</v>
      </c>
      <c r="L307" s="167"/>
      <c r="M307" s="172"/>
      <c r="N307" s="173"/>
      <c r="O307" s="173"/>
      <c r="P307" s="173"/>
      <c r="Q307" s="173"/>
      <c r="R307" s="173"/>
      <c r="S307" s="173"/>
      <c r="T307" s="174"/>
      <c r="AT307" s="169" t="s">
        <v>153</v>
      </c>
      <c r="AU307" s="169" t="s">
        <v>94</v>
      </c>
      <c r="AV307" s="13" t="s">
        <v>94</v>
      </c>
      <c r="AW307" s="13" t="s">
        <v>28</v>
      </c>
      <c r="AX307" s="13" t="s">
        <v>71</v>
      </c>
      <c r="AY307" s="169" t="s">
        <v>146</v>
      </c>
    </row>
    <row r="308" spans="2:51" s="15" customFormat="1" ht="11.25">
      <c r="B308" s="182"/>
      <c r="D308" s="168" t="s">
        <v>153</v>
      </c>
      <c r="E308" s="183" t="s">
        <v>1</v>
      </c>
      <c r="F308" s="184" t="s">
        <v>178</v>
      </c>
      <c r="H308" s="183" t="s">
        <v>1</v>
      </c>
      <c r="L308" s="182"/>
      <c r="M308" s="185"/>
      <c r="N308" s="186"/>
      <c r="O308" s="186"/>
      <c r="P308" s="186"/>
      <c r="Q308" s="186"/>
      <c r="R308" s="186"/>
      <c r="S308" s="186"/>
      <c r="T308" s="187"/>
      <c r="AT308" s="183" t="s">
        <v>153</v>
      </c>
      <c r="AU308" s="183" t="s">
        <v>94</v>
      </c>
      <c r="AV308" s="15" t="s">
        <v>79</v>
      </c>
      <c r="AW308" s="15" t="s">
        <v>28</v>
      </c>
      <c r="AX308" s="15" t="s">
        <v>71</v>
      </c>
      <c r="AY308" s="183" t="s">
        <v>146</v>
      </c>
    </row>
    <row r="309" spans="2:51" s="13" customFormat="1" ht="11.25">
      <c r="B309" s="167"/>
      <c r="D309" s="168" t="s">
        <v>153</v>
      </c>
      <c r="E309" s="169" t="s">
        <v>1</v>
      </c>
      <c r="F309" s="170" t="s">
        <v>179</v>
      </c>
      <c r="H309" s="171">
        <v>291.06</v>
      </c>
      <c r="L309" s="167"/>
      <c r="M309" s="172"/>
      <c r="N309" s="173"/>
      <c r="O309" s="173"/>
      <c r="P309" s="173"/>
      <c r="Q309" s="173"/>
      <c r="R309" s="173"/>
      <c r="S309" s="173"/>
      <c r="T309" s="174"/>
      <c r="AT309" s="169" t="s">
        <v>153</v>
      </c>
      <c r="AU309" s="169" t="s">
        <v>94</v>
      </c>
      <c r="AV309" s="13" t="s">
        <v>94</v>
      </c>
      <c r="AW309" s="13" t="s">
        <v>28</v>
      </c>
      <c r="AX309" s="13" t="s">
        <v>71</v>
      </c>
      <c r="AY309" s="169" t="s">
        <v>146</v>
      </c>
    </row>
    <row r="310" spans="2:51" s="13" customFormat="1" ht="11.25">
      <c r="B310" s="167"/>
      <c r="D310" s="168" t="s">
        <v>153</v>
      </c>
      <c r="E310" s="169" t="s">
        <v>1</v>
      </c>
      <c r="F310" s="170" t="s">
        <v>350</v>
      </c>
      <c r="H310" s="171">
        <v>46.58</v>
      </c>
      <c r="L310" s="167"/>
      <c r="M310" s="172"/>
      <c r="N310" s="173"/>
      <c r="O310" s="173"/>
      <c r="P310" s="173"/>
      <c r="Q310" s="173"/>
      <c r="R310" s="173"/>
      <c r="S310" s="173"/>
      <c r="T310" s="174"/>
      <c r="AT310" s="169" t="s">
        <v>153</v>
      </c>
      <c r="AU310" s="169" t="s">
        <v>94</v>
      </c>
      <c r="AV310" s="13" t="s">
        <v>94</v>
      </c>
      <c r="AW310" s="13" t="s">
        <v>28</v>
      </c>
      <c r="AX310" s="13" t="s">
        <v>71</v>
      </c>
      <c r="AY310" s="169" t="s">
        <v>146</v>
      </c>
    </row>
    <row r="311" spans="2:51" s="15" customFormat="1" ht="11.25">
      <c r="B311" s="182"/>
      <c r="D311" s="168" t="s">
        <v>153</v>
      </c>
      <c r="E311" s="183" t="s">
        <v>1</v>
      </c>
      <c r="F311" s="184" t="s">
        <v>181</v>
      </c>
      <c r="H311" s="183" t="s">
        <v>1</v>
      </c>
      <c r="L311" s="182"/>
      <c r="M311" s="185"/>
      <c r="N311" s="186"/>
      <c r="O311" s="186"/>
      <c r="P311" s="186"/>
      <c r="Q311" s="186"/>
      <c r="R311" s="186"/>
      <c r="S311" s="186"/>
      <c r="T311" s="187"/>
      <c r="AT311" s="183" t="s">
        <v>153</v>
      </c>
      <c r="AU311" s="183" t="s">
        <v>94</v>
      </c>
      <c r="AV311" s="15" t="s">
        <v>79</v>
      </c>
      <c r="AW311" s="15" t="s">
        <v>28</v>
      </c>
      <c r="AX311" s="15" t="s">
        <v>71</v>
      </c>
      <c r="AY311" s="183" t="s">
        <v>146</v>
      </c>
    </row>
    <row r="312" spans="2:51" s="13" customFormat="1" ht="11.25">
      <c r="B312" s="167"/>
      <c r="D312" s="168" t="s">
        <v>153</v>
      </c>
      <c r="E312" s="169" t="s">
        <v>1</v>
      </c>
      <c r="F312" s="170" t="s">
        <v>182</v>
      </c>
      <c r="H312" s="171">
        <v>43.1</v>
      </c>
      <c r="L312" s="167"/>
      <c r="M312" s="172"/>
      <c r="N312" s="173"/>
      <c r="O312" s="173"/>
      <c r="P312" s="173"/>
      <c r="Q312" s="173"/>
      <c r="R312" s="173"/>
      <c r="S312" s="173"/>
      <c r="T312" s="174"/>
      <c r="AT312" s="169" t="s">
        <v>153</v>
      </c>
      <c r="AU312" s="169" t="s">
        <v>94</v>
      </c>
      <c r="AV312" s="13" t="s">
        <v>94</v>
      </c>
      <c r="AW312" s="13" t="s">
        <v>28</v>
      </c>
      <c r="AX312" s="13" t="s">
        <v>71</v>
      </c>
      <c r="AY312" s="169" t="s">
        <v>146</v>
      </c>
    </row>
    <row r="313" spans="2:51" s="13" customFormat="1" ht="11.25">
      <c r="B313" s="167"/>
      <c r="D313" s="168" t="s">
        <v>153</v>
      </c>
      <c r="E313" s="169" t="s">
        <v>1</v>
      </c>
      <c r="F313" s="170" t="s">
        <v>351</v>
      </c>
      <c r="H313" s="171">
        <v>38.295000000000002</v>
      </c>
      <c r="L313" s="167"/>
      <c r="M313" s="172"/>
      <c r="N313" s="173"/>
      <c r="O313" s="173"/>
      <c r="P313" s="173"/>
      <c r="Q313" s="173"/>
      <c r="R313" s="173"/>
      <c r="S313" s="173"/>
      <c r="T313" s="174"/>
      <c r="AT313" s="169" t="s">
        <v>153</v>
      </c>
      <c r="AU313" s="169" t="s">
        <v>94</v>
      </c>
      <c r="AV313" s="13" t="s">
        <v>94</v>
      </c>
      <c r="AW313" s="13" t="s">
        <v>28</v>
      </c>
      <c r="AX313" s="13" t="s">
        <v>71</v>
      </c>
      <c r="AY313" s="169" t="s">
        <v>146</v>
      </c>
    </row>
    <row r="314" spans="2:51" s="15" customFormat="1" ht="11.25">
      <c r="B314" s="182"/>
      <c r="D314" s="168" t="s">
        <v>153</v>
      </c>
      <c r="E314" s="183" t="s">
        <v>1</v>
      </c>
      <c r="F314" s="184" t="s">
        <v>184</v>
      </c>
      <c r="H314" s="183" t="s">
        <v>1</v>
      </c>
      <c r="L314" s="182"/>
      <c r="M314" s="185"/>
      <c r="N314" s="186"/>
      <c r="O314" s="186"/>
      <c r="P314" s="186"/>
      <c r="Q314" s="186"/>
      <c r="R314" s="186"/>
      <c r="S314" s="186"/>
      <c r="T314" s="187"/>
      <c r="AT314" s="183" t="s">
        <v>153</v>
      </c>
      <c r="AU314" s="183" t="s">
        <v>94</v>
      </c>
      <c r="AV314" s="15" t="s">
        <v>79</v>
      </c>
      <c r="AW314" s="15" t="s">
        <v>28</v>
      </c>
      <c r="AX314" s="15" t="s">
        <v>71</v>
      </c>
      <c r="AY314" s="183" t="s">
        <v>146</v>
      </c>
    </row>
    <row r="315" spans="2:51" s="13" customFormat="1" ht="11.25">
      <c r="B315" s="167"/>
      <c r="D315" s="168" t="s">
        <v>153</v>
      </c>
      <c r="E315" s="169" t="s">
        <v>1</v>
      </c>
      <c r="F315" s="170" t="s">
        <v>185</v>
      </c>
      <c r="H315" s="171">
        <v>18.86</v>
      </c>
      <c r="L315" s="167"/>
      <c r="M315" s="172"/>
      <c r="N315" s="173"/>
      <c r="O315" s="173"/>
      <c r="P315" s="173"/>
      <c r="Q315" s="173"/>
      <c r="R315" s="173"/>
      <c r="S315" s="173"/>
      <c r="T315" s="174"/>
      <c r="AT315" s="169" t="s">
        <v>153</v>
      </c>
      <c r="AU315" s="169" t="s">
        <v>94</v>
      </c>
      <c r="AV315" s="13" t="s">
        <v>94</v>
      </c>
      <c r="AW315" s="13" t="s">
        <v>28</v>
      </c>
      <c r="AX315" s="13" t="s">
        <v>71</v>
      </c>
      <c r="AY315" s="169" t="s">
        <v>146</v>
      </c>
    </row>
    <row r="316" spans="2:51" s="13" customFormat="1" ht="11.25">
      <c r="B316" s="167"/>
      <c r="D316" s="168" t="s">
        <v>153</v>
      </c>
      <c r="E316" s="169" t="s">
        <v>1</v>
      </c>
      <c r="F316" s="170" t="s">
        <v>186</v>
      </c>
      <c r="H316" s="171">
        <v>4.4160000000000004</v>
      </c>
      <c r="L316" s="167"/>
      <c r="M316" s="172"/>
      <c r="N316" s="173"/>
      <c r="O316" s="173"/>
      <c r="P316" s="173"/>
      <c r="Q316" s="173"/>
      <c r="R316" s="173"/>
      <c r="S316" s="173"/>
      <c r="T316" s="174"/>
      <c r="AT316" s="169" t="s">
        <v>153</v>
      </c>
      <c r="AU316" s="169" t="s">
        <v>94</v>
      </c>
      <c r="AV316" s="13" t="s">
        <v>94</v>
      </c>
      <c r="AW316" s="13" t="s">
        <v>28</v>
      </c>
      <c r="AX316" s="13" t="s">
        <v>71</v>
      </c>
      <c r="AY316" s="169" t="s">
        <v>146</v>
      </c>
    </row>
    <row r="317" spans="2:51" s="13" customFormat="1" ht="11.25">
      <c r="B317" s="167"/>
      <c r="D317" s="168" t="s">
        <v>153</v>
      </c>
      <c r="E317" s="169" t="s">
        <v>1</v>
      </c>
      <c r="F317" s="170" t="s">
        <v>187</v>
      </c>
      <c r="H317" s="171">
        <v>5.625</v>
      </c>
      <c r="L317" s="167"/>
      <c r="M317" s="172"/>
      <c r="N317" s="173"/>
      <c r="O317" s="173"/>
      <c r="P317" s="173"/>
      <c r="Q317" s="173"/>
      <c r="R317" s="173"/>
      <c r="S317" s="173"/>
      <c r="T317" s="174"/>
      <c r="AT317" s="169" t="s">
        <v>153</v>
      </c>
      <c r="AU317" s="169" t="s">
        <v>94</v>
      </c>
      <c r="AV317" s="13" t="s">
        <v>94</v>
      </c>
      <c r="AW317" s="13" t="s">
        <v>28</v>
      </c>
      <c r="AX317" s="13" t="s">
        <v>71</v>
      </c>
      <c r="AY317" s="169" t="s">
        <v>146</v>
      </c>
    </row>
    <row r="318" spans="2:51" s="15" customFormat="1" ht="11.25">
      <c r="B318" s="182"/>
      <c r="D318" s="168" t="s">
        <v>153</v>
      </c>
      <c r="E318" s="183" t="s">
        <v>1</v>
      </c>
      <c r="F318" s="184" t="s">
        <v>188</v>
      </c>
      <c r="H318" s="183" t="s">
        <v>1</v>
      </c>
      <c r="L318" s="182"/>
      <c r="M318" s="185"/>
      <c r="N318" s="186"/>
      <c r="O318" s="186"/>
      <c r="P318" s="186"/>
      <c r="Q318" s="186"/>
      <c r="R318" s="186"/>
      <c r="S318" s="186"/>
      <c r="T318" s="187"/>
      <c r="AT318" s="183" t="s">
        <v>153</v>
      </c>
      <c r="AU318" s="183" t="s">
        <v>94</v>
      </c>
      <c r="AV318" s="15" t="s">
        <v>79</v>
      </c>
      <c r="AW318" s="15" t="s">
        <v>28</v>
      </c>
      <c r="AX318" s="15" t="s">
        <v>71</v>
      </c>
      <c r="AY318" s="183" t="s">
        <v>146</v>
      </c>
    </row>
    <row r="319" spans="2:51" s="13" customFormat="1" ht="11.25">
      <c r="B319" s="167"/>
      <c r="D319" s="168" t="s">
        <v>153</v>
      </c>
      <c r="E319" s="169" t="s">
        <v>1</v>
      </c>
      <c r="F319" s="170" t="s">
        <v>185</v>
      </c>
      <c r="H319" s="171">
        <v>18.86</v>
      </c>
      <c r="L319" s="167"/>
      <c r="M319" s="172"/>
      <c r="N319" s="173"/>
      <c r="O319" s="173"/>
      <c r="P319" s="173"/>
      <c r="Q319" s="173"/>
      <c r="R319" s="173"/>
      <c r="S319" s="173"/>
      <c r="T319" s="174"/>
      <c r="AT319" s="169" t="s">
        <v>153</v>
      </c>
      <c r="AU319" s="169" t="s">
        <v>94</v>
      </c>
      <c r="AV319" s="13" t="s">
        <v>94</v>
      </c>
      <c r="AW319" s="13" t="s">
        <v>28</v>
      </c>
      <c r="AX319" s="13" t="s">
        <v>71</v>
      </c>
      <c r="AY319" s="169" t="s">
        <v>146</v>
      </c>
    </row>
    <row r="320" spans="2:51" s="13" customFormat="1" ht="11.25">
      <c r="B320" s="167"/>
      <c r="D320" s="168" t="s">
        <v>153</v>
      </c>
      <c r="E320" s="169" t="s">
        <v>1</v>
      </c>
      <c r="F320" s="170" t="s">
        <v>186</v>
      </c>
      <c r="H320" s="171">
        <v>4.4160000000000004</v>
      </c>
      <c r="L320" s="167"/>
      <c r="M320" s="172"/>
      <c r="N320" s="173"/>
      <c r="O320" s="173"/>
      <c r="P320" s="173"/>
      <c r="Q320" s="173"/>
      <c r="R320" s="173"/>
      <c r="S320" s="173"/>
      <c r="T320" s="174"/>
      <c r="AT320" s="169" t="s">
        <v>153</v>
      </c>
      <c r="AU320" s="169" t="s">
        <v>94</v>
      </c>
      <c r="AV320" s="13" t="s">
        <v>94</v>
      </c>
      <c r="AW320" s="13" t="s">
        <v>28</v>
      </c>
      <c r="AX320" s="13" t="s">
        <v>71</v>
      </c>
      <c r="AY320" s="169" t="s">
        <v>146</v>
      </c>
    </row>
    <row r="321" spans="1:65" s="13" customFormat="1" ht="11.25">
      <c r="B321" s="167"/>
      <c r="D321" s="168" t="s">
        <v>153</v>
      </c>
      <c r="E321" s="169" t="s">
        <v>1</v>
      </c>
      <c r="F321" s="170" t="s">
        <v>187</v>
      </c>
      <c r="H321" s="171">
        <v>5.625</v>
      </c>
      <c r="L321" s="167"/>
      <c r="M321" s="172"/>
      <c r="N321" s="173"/>
      <c r="O321" s="173"/>
      <c r="P321" s="173"/>
      <c r="Q321" s="173"/>
      <c r="R321" s="173"/>
      <c r="S321" s="173"/>
      <c r="T321" s="174"/>
      <c r="AT321" s="169" t="s">
        <v>153</v>
      </c>
      <c r="AU321" s="169" t="s">
        <v>94</v>
      </c>
      <c r="AV321" s="13" t="s">
        <v>94</v>
      </c>
      <c r="AW321" s="13" t="s">
        <v>28</v>
      </c>
      <c r="AX321" s="13" t="s">
        <v>71</v>
      </c>
      <c r="AY321" s="169" t="s">
        <v>146</v>
      </c>
    </row>
    <row r="322" spans="1:65" s="15" customFormat="1" ht="11.25">
      <c r="B322" s="182"/>
      <c r="D322" s="168" t="s">
        <v>153</v>
      </c>
      <c r="E322" s="183" t="s">
        <v>1</v>
      </c>
      <c r="F322" s="184" t="s">
        <v>189</v>
      </c>
      <c r="H322" s="183" t="s">
        <v>1</v>
      </c>
      <c r="L322" s="182"/>
      <c r="M322" s="185"/>
      <c r="N322" s="186"/>
      <c r="O322" s="186"/>
      <c r="P322" s="186"/>
      <c r="Q322" s="186"/>
      <c r="R322" s="186"/>
      <c r="S322" s="186"/>
      <c r="T322" s="187"/>
      <c r="AT322" s="183" t="s">
        <v>153</v>
      </c>
      <c r="AU322" s="183" t="s">
        <v>94</v>
      </c>
      <c r="AV322" s="15" t="s">
        <v>79</v>
      </c>
      <c r="AW322" s="15" t="s">
        <v>28</v>
      </c>
      <c r="AX322" s="15" t="s">
        <v>71</v>
      </c>
      <c r="AY322" s="183" t="s">
        <v>146</v>
      </c>
    </row>
    <row r="323" spans="1:65" s="13" customFormat="1" ht="11.25">
      <c r="B323" s="167"/>
      <c r="D323" s="168" t="s">
        <v>153</v>
      </c>
      <c r="E323" s="169" t="s">
        <v>1</v>
      </c>
      <c r="F323" s="170" t="s">
        <v>185</v>
      </c>
      <c r="H323" s="171">
        <v>18.86</v>
      </c>
      <c r="L323" s="167"/>
      <c r="M323" s="172"/>
      <c r="N323" s="173"/>
      <c r="O323" s="173"/>
      <c r="P323" s="173"/>
      <c r="Q323" s="173"/>
      <c r="R323" s="173"/>
      <c r="S323" s="173"/>
      <c r="T323" s="174"/>
      <c r="AT323" s="169" t="s">
        <v>153</v>
      </c>
      <c r="AU323" s="169" t="s">
        <v>94</v>
      </c>
      <c r="AV323" s="13" t="s">
        <v>94</v>
      </c>
      <c r="AW323" s="13" t="s">
        <v>28</v>
      </c>
      <c r="AX323" s="13" t="s">
        <v>71</v>
      </c>
      <c r="AY323" s="169" t="s">
        <v>146</v>
      </c>
    </row>
    <row r="324" spans="1:65" s="13" customFormat="1" ht="11.25">
      <c r="B324" s="167"/>
      <c r="D324" s="168" t="s">
        <v>153</v>
      </c>
      <c r="E324" s="169" t="s">
        <v>1</v>
      </c>
      <c r="F324" s="170" t="s">
        <v>186</v>
      </c>
      <c r="H324" s="171">
        <v>4.4160000000000004</v>
      </c>
      <c r="L324" s="167"/>
      <c r="M324" s="172"/>
      <c r="N324" s="173"/>
      <c r="O324" s="173"/>
      <c r="P324" s="173"/>
      <c r="Q324" s="173"/>
      <c r="R324" s="173"/>
      <c r="S324" s="173"/>
      <c r="T324" s="174"/>
      <c r="AT324" s="169" t="s">
        <v>153</v>
      </c>
      <c r="AU324" s="169" t="s">
        <v>94</v>
      </c>
      <c r="AV324" s="13" t="s">
        <v>94</v>
      </c>
      <c r="AW324" s="13" t="s">
        <v>28</v>
      </c>
      <c r="AX324" s="13" t="s">
        <v>71</v>
      </c>
      <c r="AY324" s="169" t="s">
        <v>146</v>
      </c>
    </row>
    <row r="325" spans="1:65" s="13" customFormat="1" ht="11.25">
      <c r="B325" s="167"/>
      <c r="D325" s="168" t="s">
        <v>153</v>
      </c>
      <c r="E325" s="169" t="s">
        <v>1</v>
      </c>
      <c r="F325" s="170" t="s">
        <v>187</v>
      </c>
      <c r="H325" s="171">
        <v>5.625</v>
      </c>
      <c r="L325" s="167"/>
      <c r="M325" s="172"/>
      <c r="N325" s="173"/>
      <c r="O325" s="173"/>
      <c r="P325" s="173"/>
      <c r="Q325" s="173"/>
      <c r="R325" s="173"/>
      <c r="S325" s="173"/>
      <c r="T325" s="174"/>
      <c r="AT325" s="169" t="s">
        <v>153</v>
      </c>
      <c r="AU325" s="169" t="s">
        <v>94</v>
      </c>
      <c r="AV325" s="13" t="s">
        <v>94</v>
      </c>
      <c r="AW325" s="13" t="s">
        <v>28</v>
      </c>
      <c r="AX325" s="13" t="s">
        <v>71</v>
      </c>
      <c r="AY325" s="169" t="s">
        <v>146</v>
      </c>
    </row>
    <row r="326" spans="1:65" s="15" customFormat="1" ht="11.25">
      <c r="B326" s="182"/>
      <c r="D326" s="168" t="s">
        <v>153</v>
      </c>
      <c r="E326" s="183" t="s">
        <v>1</v>
      </c>
      <c r="F326" s="184" t="s">
        <v>190</v>
      </c>
      <c r="H326" s="183" t="s">
        <v>1</v>
      </c>
      <c r="L326" s="182"/>
      <c r="M326" s="185"/>
      <c r="N326" s="186"/>
      <c r="O326" s="186"/>
      <c r="P326" s="186"/>
      <c r="Q326" s="186"/>
      <c r="R326" s="186"/>
      <c r="S326" s="186"/>
      <c r="T326" s="187"/>
      <c r="AT326" s="183" t="s">
        <v>153</v>
      </c>
      <c r="AU326" s="183" t="s">
        <v>94</v>
      </c>
      <c r="AV326" s="15" t="s">
        <v>79</v>
      </c>
      <c r="AW326" s="15" t="s">
        <v>28</v>
      </c>
      <c r="AX326" s="15" t="s">
        <v>71</v>
      </c>
      <c r="AY326" s="183" t="s">
        <v>146</v>
      </c>
    </row>
    <row r="327" spans="1:65" s="13" customFormat="1" ht="11.25">
      <c r="B327" s="167"/>
      <c r="D327" s="168" t="s">
        <v>153</v>
      </c>
      <c r="E327" s="169" t="s">
        <v>1</v>
      </c>
      <c r="F327" s="170" t="s">
        <v>191</v>
      </c>
      <c r="H327" s="171">
        <v>6.7729999999999997</v>
      </c>
      <c r="L327" s="167"/>
      <c r="M327" s="172"/>
      <c r="N327" s="173"/>
      <c r="O327" s="173"/>
      <c r="P327" s="173"/>
      <c r="Q327" s="173"/>
      <c r="R327" s="173"/>
      <c r="S327" s="173"/>
      <c r="T327" s="174"/>
      <c r="AT327" s="169" t="s">
        <v>153</v>
      </c>
      <c r="AU327" s="169" t="s">
        <v>94</v>
      </c>
      <c r="AV327" s="13" t="s">
        <v>94</v>
      </c>
      <c r="AW327" s="13" t="s">
        <v>28</v>
      </c>
      <c r="AX327" s="13" t="s">
        <v>71</v>
      </c>
      <c r="AY327" s="169" t="s">
        <v>146</v>
      </c>
    </row>
    <row r="328" spans="1:65" s="13" customFormat="1" ht="11.25">
      <c r="B328" s="167"/>
      <c r="D328" s="168" t="s">
        <v>153</v>
      </c>
      <c r="E328" s="169" t="s">
        <v>1</v>
      </c>
      <c r="F328" s="170" t="s">
        <v>192</v>
      </c>
      <c r="H328" s="171">
        <v>3.0960000000000001</v>
      </c>
      <c r="L328" s="167"/>
      <c r="M328" s="172"/>
      <c r="N328" s="173"/>
      <c r="O328" s="173"/>
      <c r="P328" s="173"/>
      <c r="Q328" s="173"/>
      <c r="R328" s="173"/>
      <c r="S328" s="173"/>
      <c r="T328" s="174"/>
      <c r="AT328" s="169" t="s">
        <v>153</v>
      </c>
      <c r="AU328" s="169" t="s">
        <v>94</v>
      </c>
      <c r="AV328" s="13" t="s">
        <v>94</v>
      </c>
      <c r="AW328" s="13" t="s">
        <v>28</v>
      </c>
      <c r="AX328" s="13" t="s">
        <v>71</v>
      </c>
      <c r="AY328" s="169" t="s">
        <v>146</v>
      </c>
    </row>
    <row r="329" spans="1:65" s="13" customFormat="1" ht="11.25">
      <c r="B329" s="167"/>
      <c r="D329" s="168" t="s">
        <v>153</v>
      </c>
      <c r="E329" s="169" t="s">
        <v>1</v>
      </c>
      <c r="F329" s="170" t="s">
        <v>193</v>
      </c>
      <c r="H329" s="171">
        <v>3.75</v>
      </c>
      <c r="L329" s="167"/>
      <c r="M329" s="172"/>
      <c r="N329" s="173"/>
      <c r="O329" s="173"/>
      <c r="P329" s="173"/>
      <c r="Q329" s="173"/>
      <c r="R329" s="173"/>
      <c r="S329" s="173"/>
      <c r="T329" s="174"/>
      <c r="AT329" s="169" t="s">
        <v>153</v>
      </c>
      <c r="AU329" s="169" t="s">
        <v>94</v>
      </c>
      <c r="AV329" s="13" t="s">
        <v>94</v>
      </c>
      <c r="AW329" s="13" t="s">
        <v>28</v>
      </c>
      <c r="AX329" s="13" t="s">
        <v>71</v>
      </c>
      <c r="AY329" s="169" t="s">
        <v>146</v>
      </c>
    </row>
    <row r="330" spans="1:65" s="15" customFormat="1" ht="11.25">
      <c r="B330" s="182"/>
      <c r="D330" s="168" t="s">
        <v>153</v>
      </c>
      <c r="E330" s="183" t="s">
        <v>1</v>
      </c>
      <c r="F330" s="184" t="s">
        <v>194</v>
      </c>
      <c r="H330" s="183" t="s">
        <v>1</v>
      </c>
      <c r="L330" s="182"/>
      <c r="M330" s="185"/>
      <c r="N330" s="186"/>
      <c r="O330" s="186"/>
      <c r="P330" s="186"/>
      <c r="Q330" s="186"/>
      <c r="R330" s="186"/>
      <c r="S330" s="186"/>
      <c r="T330" s="187"/>
      <c r="AT330" s="183" t="s">
        <v>153</v>
      </c>
      <c r="AU330" s="183" t="s">
        <v>94</v>
      </c>
      <c r="AV330" s="15" t="s">
        <v>79</v>
      </c>
      <c r="AW330" s="15" t="s">
        <v>28</v>
      </c>
      <c r="AX330" s="15" t="s">
        <v>71</v>
      </c>
      <c r="AY330" s="183" t="s">
        <v>146</v>
      </c>
    </row>
    <row r="331" spans="1:65" s="13" customFormat="1" ht="11.25">
      <c r="B331" s="167"/>
      <c r="D331" s="168" t="s">
        <v>153</v>
      </c>
      <c r="E331" s="169" t="s">
        <v>1</v>
      </c>
      <c r="F331" s="170" t="s">
        <v>195</v>
      </c>
      <c r="H331" s="171">
        <v>88.69</v>
      </c>
      <c r="L331" s="167"/>
      <c r="M331" s="172"/>
      <c r="N331" s="173"/>
      <c r="O331" s="173"/>
      <c r="P331" s="173"/>
      <c r="Q331" s="173"/>
      <c r="R331" s="173"/>
      <c r="S331" s="173"/>
      <c r="T331" s="174"/>
      <c r="AT331" s="169" t="s">
        <v>153</v>
      </c>
      <c r="AU331" s="169" t="s">
        <v>94</v>
      </c>
      <c r="AV331" s="13" t="s">
        <v>94</v>
      </c>
      <c r="AW331" s="13" t="s">
        <v>28</v>
      </c>
      <c r="AX331" s="13" t="s">
        <v>71</v>
      </c>
      <c r="AY331" s="169" t="s">
        <v>146</v>
      </c>
    </row>
    <row r="332" spans="1:65" s="13" customFormat="1" ht="11.25">
      <c r="B332" s="167"/>
      <c r="D332" s="168" t="s">
        <v>153</v>
      </c>
      <c r="E332" s="169" t="s">
        <v>1</v>
      </c>
      <c r="F332" s="170" t="s">
        <v>196</v>
      </c>
      <c r="H332" s="171">
        <v>6.9480000000000004</v>
      </c>
      <c r="L332" s="167"/>
      <c r="M332" s="172"/>
      <c r="N332" s="173"/>
      <c r="O332" s="173"/>
      <c r="P332" s="173"/>
      <c r="Q332" s="173"/>
      <c r="R332" s="173"/>
      <c r="S332" s="173"/>
      <c r="T332" s="174"/>
      <c r="AT332" s="169" t="s">
        <v>153</v>
      </c>
      <c r="AU332" s="169" t="s">
        <v>94</v>
      </c>
      <c r="AV332" s="13" t="s">
        <v>94</v>
      </c>
      <c r="AW332" s="13" t="s">
        <v>28</v>
      </c>
      <c r="AX332" s="13" t="s">
        <v>71</v>
      </c>
      <c r="AY332" s="169" t="s">
        <v>146</v>
      </c>
    </row>
    <row r="333" spans="1:65" s="16" customFormat="1" ht="11.25">
      <c r="B333" s="198"/>
      <c r="D333" s="168" t="s">
        <v>153</v>
      </c>
      <c r="E333" s="199" t="s">
        <v>1</v>
      </c>
      <c r="F333" s="200" t="s">
        <v>240</v>
      </c>
      <c r="H333" s="201">
        <v>907.89300000000014</v>
      </c>
      <c r="L333" s="198"/>
      <c r="M333" s="202"/>
      <c r="N333" s="203"/>
      <c r="O333" s="203"/>
      <c r="P333" s="203"/>
      <c r="Q333" s="203"/>
      <c r="R333" s="203"/>
      <c r="S333" s="203"/>
      <c r="T333" s="204"/>
      <c r="AT333" s="199" t="s">
        <v>153</v>
      </c>
      <c r="AU333" s="199" t="s">
        <v>94</v>
      </c>
      <c r="AV333" s="16" t="s">
        <v>162</v>
      </c>
      <c r="AW333" s="16" t="s">
        <v>28</v>
      </c>
      <c r="AX333" s="16" t="s">
        <v>71</v>
      </c>
      <c r="AY333" s="199" t="s">
        <v>146</v>
      </c>
    </row>
    <row r="334" spans="1:65" s="14" customFormat="1" ht="11.25">
      <c r="B334" s="175"/>
      <c r="D334" s="168" t="s">
        <v>153</v>
      </c>
      <c r="E334" s="176" t="s">
        <v>1</v>
      </c>
      <c r="F334" s="177" t="s">
        <v>156</v>
      </c>
      <c r="H334" s="178">
        <v>907.89300000000014</v>
      </c>
      <c r="L334" s="175"/>
      <c r="M334" s="179"/>
      <c r="N334" s="180"/>
      <c r="O334" s="180"/>
      <c r="P334" s="180"/>
      <c r="Q334" s="180"/>
      <c r="R334" s="180"/>
      <c r="S334" s="180"/>
      <c r="T334" s="181"/>
      <c r="AT334" s="176" t="s">
        <v>153</v>
      </c>
      <c r="AU334" s="176" t="s">
        <v>94</v>
      </c>
      <c r="AV334" s="14" t="s">
        <v>147</v>
      </c>
      <c r="AW334" s="14" t="s">
        <v>28</v>
      </c>
      <c r="AX334" s="14" t="s">
        <v>79</v>
      </c>
      <c r="AY334" s="176" t="s">
        <v>146</v>
      </c>
    </row>
    <row r="335" spans="1:65" s="2" customFormat="1" ht="16.5" customHeight="1">
      <c r="A335" s="30"/>
      <c r="B335" s="153"/>
      <c r="C335" s="188" t="s">
        <v>352</v>
      </c>
      <c r="D335" s="188" t="s">
        <v>206</v>
      </c>
      <c r="E335" s="189" t="s">
        <v>353</v>
      </c>
      <c r="F335" s="190" t="s">
        <v>354</v>
      </c>
      <c r="G335" s="191" t="s">
        <v>159</v>
      </c>
      <c r="H335" s="192">
        <v>1044.077</v>
      </c>
      <c r="I335" s="193">
        <v>1.1200000000000001</v>
      </c>
      <c r="J335" s="193">
        <f t="shared" ref="J335:J341" si="0">ROUND(I335*H335,2)</f>
        <v>1169.3699999999999</v>
      </c>
      <c r="K335" s="194"/>
      <c r="L335" s="195"/>
      <c r="M335" s="196" t="s">
        <v>1</v>
      </c>
      <c r="N335" s="197" t="s">
        <v>37</v>
      </c>
      <c r="O335" s="163">
        <v>0</v>
      </c>
      <c r="P335" s="163">
        <f t="shared" ref="P335:P341" si="1">O335*H335</f>
        <v>0</v>
      </c>
      <c r="Q335" s="163">
        <v>0</v>
      </c>
      <c r="R335" s="163">
        <f t="shared" ref="R335:R341" si="2">Q335*H335</f>
        <v>0</v>
      </c>
      <c r="S335" s="163">
        <v>0</v>
      </c>
      <c r="T335" s="164">
        <f t="shared" ref="T335:T341" si="3">S335*H335</f>
        <v>0</v>
      </c>
      <c r="U335" s="30"/>
      <c r="V335" s="30"/>
      <c r="W335" s="30"/>
      <c r="X335" s="30"/>
      <c r="Y335" s="30"/>
      <c r="Z335" s="30"/>
      <c r="AA335" s="30"/>
      <c r="AB335" s="30"/>
      <c r="AC335" s="30"/>
      <c r="AD335" s="30"/>
      <c r="AE335" s="30"/>
      <c r="AR335" s="165" t="s">
        <v>277</v>
      </c>
      <c r="AT335" s="165" t="s">
        <v>206</v>
      </c>
      <c r="AU335" s="165" t="s">
        <v>94</v>
      </c>
      <c r="AY335" s="18" t="s">
        <v>146</v>
      </c>
      <c r="BE335" s="166">
        <f t="shared" ref="BE335:BE341" si="4">IF(N335="základná",J335,0)</f>
        <v>0</v>
      </c>
      <c r="BF335" s="166">
        <f t="shared" ref="BF335:BF341" si="5">IF(N335="znížená",J335,0)</f>
        <v>1169.3699999999999</v>
      </c>
      <c r="BG335" s="166">
        <f t="shared" ref="BG335:BG341" si="6">IF(N335="zákl. prenesená",J335,0)</f>
        <v>0</v>
      </c>
      <c r="BH335" s="166">
        <f t="shared" ref="BH335:BH341" si="7">IF(N335="zníž. prenesená",J335,0)</f>
        <v>0</v>
      </c>
      <c r="BI335" s="166">
        <f t="shared" ref="BI335:BI341" si="8">IF(N335="nulová",J335,0)</f>
        <v>0</v>
      </c>
      <c r="BJ335" s="18" t="s">
        <v>94</v>
      </c>
      <c r="BK335" s="166">
        <f t="shared" ref="BK335:BK341" si="9">ROUND(I335*H335,2)</f>
        <v>1169.3699999999999</v>
      </c>
      <c r="BL335" s="18" t="s">
        <v>209</v>
      </c>
      <c r="BM335" s="165" t="s">
        <v>355</v>
      </c>
    </row>
    <row r="336" spans="1:65" s="2" customFormat="1" ht="37.9" customHeight="1">
      <c r="A336" s="30"/>
      <c r="B336" s="153"/>
      <c r="C336" s="154" t="s">
        <v>277</v>
      </c>
      <c r="D336" s="154" t="s">
        <v>149</v>
      </c>
      <c r="E336" s="155" t="s">
        <v>356</v>
      </c>
      <c r="F336" s="156" t="s">
        <v>357</v>
      </c>
      <c r="G336" s="157" t="s">
        <v>159</v>
      </c>
      <c r="H336" s="158">
        <v>1328.8009999999999</v>
      </c>
      <c r="I336" s="159">
        <v>8.9499999999999993</v>
      </c>
      <c r="J336" s="159">
        <f t="shared" si="0"/>
        <v>11892.77</v>
      </c>
      <c r="K336" s="160"/>
      <c r="L336" s="31"/>
      <c r="M336" s="161" t="s">
        <v>1</v>
      </c>
      <c r="N336" s="162" t="s">
        <v>37</v>
      </c>
      <c r="O336" s="163">
        <v>0.24426</v>
      </c>
      <c r="P336" s="163">
        <f t="shared" si="1"/>
        <v>324.57293226000002</v>
      </c>
      <c r="Q336" s="163">
        <v>0</v>
      </c>
      <c r="R336" s="163">
        <f t="shared" si="2"/>
        <v>0</v>
      </c>
      <c r="S336" s="163">
        <v>0</v>
      </c>
      <c r="T336" s="164">
        <f t="shared" si="3"/>
        <v>0</v>
      </c>
      <c r="U336" s="30"/>
      <c r="V336" s="30"/>
      <c r="W336" s="30"/>
      <c r="X336" s="30"/>
      <c r="Y336" s="30"/>
      <c r="Z336" s="30"/>
      <c r="AA336" s="30"/>
      <c r="AB336" s="30"/>
      <c r="AC336" s="30"/>
      <c r="AD336" s="30"/>
      <c r="AE336" s="30"/>
      <c r="AR336" s="165" t="s">
        <v>209</v>
      </c>
      <c r="AT336" s="165" t="s">
        <v>149</v>
      </c>
      <c r="AU336" s="165" t="s">
        <v>94</v>
      </c>
      <c r="AY336" s="18" t="s">
        <v>146</v>
      </c>
      <c r="BE336" s="166">
        <f t="shared" si="4"/>
        <v>0</v>
      </c>
      <c r="BF336" s="166">
        <f t="shared" si="5"/>
        <v>11892.77</v>
      </c>
      <c r="BG336" s="166">
        <f t="shared" si="6"/>
        <v>0</v>
      </c>
      <c r="BH336" s="166">
        <f t="shared" si="7"/>
        <v>0</v>
      </c>
      <c r="BI336" s="166">
        <f t="shared" si="8"/>
        <v>0</v>
      </c>
      <c r="BJ336" s="18" t="s">
        <v>94</v>
      </c>
      <c r="BK336" s="166">
        <f t="shared" si="9"/>
        <v>11892.77</v>
      </c>
      <c r="BL336" s="18" t="s">
        <v>209</v>
      </c>
      <c r="BM336" s="165" t="s">
        <v>358</v>
      </c>
    </row>
    <row r="337" spans="1:65" s="2" customFormat="1" ht="44.25" customHeight="1">
      <c r="A337" s="30"/>
      <c r="B337" s="153"/>
      <c r="C337" s="154" t="s">
        <v>359</v>
      </c>
      <c r="D337" s="154" t="s">
        <v>149</v>
      </c>
      <c r="E337" s="155" t="s">
        <v>360</v>
      </c>
      <c r="F337" s="156" t="s">
        <v>361</v>
      </c>
      <c r="G337" s="157" t="s">
        <v>159</v>
      </c>
      <c r="H337" s="158">
        <v>120.432</v>
      </c>
      <c r="I337" s="159">
        <v>13.02</v>
      </c>
      <c r="J337" s="159">
        <f t="shared" si="0"/>
        <v>1568.02</v>
      </c>
      <c r="K337" s="160"/>
      <c r="L337" s="31"/>
      <c r="M337" s="161" t="s">
        <v>1</v>
      </c>
      <c r="N337" s="162" t="s">
        <v>37</v>
      </c>
      <c r="O337" s="163">
        <v>1.2002699999999999</v>
      </c>
      <c r="P337" s="163">
        <f t="shared" si="1"/>
        <v>144.55091664</v>
      </c>
      <c r="Q337" s="163">
        <v>0</v>
      </c>
      <c r="R337" s="163">
        <f t="shared" si="2"/>
        <v>0</v>
      </c>
      <c r="S337" s="163">
        <v>0</v>
      </c>
      <c r="T337" s="164">
        <f t="shared" si="3"/>
        <v>0</v>
      </c>
      <c r="U337" s="30"/>
      <c r="V337" s="30"/>
      <c r="W337" s="30"/>
      <c r="X337" s="30"/>
      <c r="Y337" s="30"/>
      <c r="Z337" s="30"/>
      <c r="AA337" s="30"/>
      <c r="AB337" s="30"/>
      <c r="AC337" s="30"/>
      <c r="AD337" s="30"/>
      <c r="AE337" s="30"/>
      <c r="AR337" s="165" t="s">
        <v>209</v>
      </c>
      <c r="AT337" s="165" t="s">
        <v>149</v>
      </c>
      <c r="AU337" s="165" t="s">
        <v>94</v>
      </c>
      <c r="AY337" s="18" t="s">
        <v>146</v>
      </c>
      <c r="BE337" s="166">
        <f t="shared" si="4"/>
        <v>0</v>
      </c>
      <c r="BF337" s="166">
        <f t="shared" si="5"/>
        <v>1568.02</v>
      </c>
      <c r="BG337" s="166">
        <f t="shared" si="6"/>
        <v>0</v>
      </c>
      <c r="BH337" s="166">
        <f t="shared" si="7"/>
        <v>0</v>
      </c>
      <c r="BI337" s="166">
        <f t="shared" si="8"/>
        <v>0</v>
      </c>
      <c r="BJ337" s="18" t="s">
        <v>94</v>
      </c>
      <c r="BK337" s="166">
        <f t="shared" si="9"/>
        <v>1568.02</v>
      </c>
      <c r="BL337" s="18" t="s">
        <v>209</v>
      </c>
      <c r="BM337" s="165" t="s">
        <v>362</v>
      </c>
    </row>
    <row r="338" spans="1:65" s="2" customFormat="1" ht="24.2" customHeight="1">
      <c r="A338" s="30"/>
      <c r="B338" s="153"/>
      <c r="C338" s="188" t="s">
        <v>283</v>
      </c>
      <c r="D338" s="188" t="s">
        <v>206</v>
      </c>
      <c r="E338" s="189" t="s">
        <v>363</v>
      </c>
      <c r="F338" s="190" t="s">
        <v>364</v>
      </c>
      <c r="G338" s="191" t="s">
        <v>159</v>
      </c>
      <c r="H338" s="192">
        <v>1666.6189999999999</v>
      </c>
      <c r="I338" s="193">
        <v>8.4</v>
      </c>
      <c r="J338" s="193">
        <f t="shared" si="0"/>
        <v>13999.6</v>
      </c>
      <c r="K338" s="194"/>
      <c r="L338" s="195"/>
      <c r="M338" s="196" t="s">
        <v>1</v>
      </c>
      <c r="N338" s="197" t="s">
        <v>37</v>
      </c>
      <c r="O338" s="163">
        <v>0</v>
      </c>
      <c r="P338" s="163">
        <f t="shared" si="1"/>
        <v>0</v>
      </c>
      <c r="Q338" s="163">
        <v>0</v>
      </c>
      <c r="R338" s="163">
        <f t="shared" si="2"/>
        <v>0</v>
      </c>
      <c r="S338" s="163">
        <v>0</v>
      </c>
      <c r="T338" s="164">
        <f t="shared" si="3"/>
        <v>0</v>
      </c>
      <c r="U338" s="30"/>
      <c r="V338" s="30"/>
      <c r="W338" s="30"/>
      <c r="X338" s="30"/>
      <c r="Y338" s="30"/>
      <c r="Z338" s="30"/>
      <c r="AA338" s="30"/>
      <c r="AB338" s="30"/>
      <c r="AC338" s="30"/>
      <c r="AD338" s="30"/>
      <c r="AE338" s="30"/>
      <c r="AR338" s="165" t="s">
        <v>277</v>
      </c>
      <c r="AT338" s="165" t="s">
        <v>206</v>
      </c>
      <c r="AU338" s="165" t="s">
        <v>94</v>
      </c>
      <c r="AY338" s="18" t="s">
        <v>146</v>
      </c>
      <c r="BE338" s="166">
        <f t="shared" si="4"/>
        <v>0</v>
      </c>
      <c r="BF338" s="166">
        <f t="shared" si="5"/>
        <v>13999.6</v>
      </c>
      <c r="BG338" s="166">
        <f t="shared" si="6"/>
        <v>0</v>
      </c>
      <c r="BH338" s="166">
        <f t="shared" si="7"/>
        <v>0</v>
      </c>
      <c r="BI338" s="166">
        <f t="shared" si="8"/>
        <v>0</v>
      </c>
      <c r="BJ338" s="18" t="s">
        <v>94</v>
      </c>
      <c r="BK338" s="166">
        <f t="shared" si="9"/>
        <v>13999.6</v>
      </c>
      <c r="BL338" s="18" t="s">
        <v>209</v>
      </c>
      <c r="BM338" s="165" t="s">
        <v>365</v>
      </c>
    </row>
    <row r="339" spans="1:65" s="2" customFormat="1" ht="24.2" customHeight="1">
      <c r="A339" s="30"/>
      <c r="B339" s="153"/>
      <c r="C339" s="154" t="s">
        <v>366</v>
      </c>
      <c r="D339" s="154" t="s">
        <v>149</v>
      </c>
      <c r="E339" s="155" t="s">
        <v>367</v>
      </c>
      <c r="F339" s="156" t="s">
        <v>368</v>
      </c>
      <c r="G339" s="157" t="s">
        <v>159</v>
      </c>
      <c r="H339" s="158">
        <v>1449.2329999999999</v>
      </c>
      <c r="I339" s="159">
        <v>0.3</v>
      </c>
      <c r="J339" s="159">
        <f t="shared" si="0"/>
        <v>434.77</v>
      </c>
      <c r="K339" s="160"/>
      <c r="L339" s="31"/>
      <c r="M339" s="161" t="s">
        <v>1</v>
      </c>
      <c r="N339" s="162" t="s">
        <v>37</v>
      </c>
      <c r="O339" s="163">
        <v>2.802E-2</v>
      </c>
      <c r="P339" s="163">
        <f t="shared" si="1"/>
        <v>40.607508660000001</v>
      </c>
      <c r="Q339" s="163">
        <v>0</v>
      </c>
      <c r="R339" s="163">
        <f t="shared" si="2"/>
        <v>0</v>
      </c>
      <c r="S339" s="163">
        <v>0</v>
      </c>
      <c r="T339" s="164">
        <f t="shared" si="3"/>
        <v>0</v>
      </c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R339" s="165" t="s">
        <v>209</v>
      </c>
      <c r="AT339" s="165" t="s">
        <v>149</v>
      </c>
      <c r="AU339" s="165" t="s">
        <v>94</v>
      </c>
      <c r="AY339" s="18" t="s">
        <v>146</v>
      </c>
      <c r="BE339" s="166">
        <f t="shared" si="4"/>
        <v>0</v>
      </c>
      <c r="BF339" s="166">
        <f t="shared" si="5"/>
        <v>434.77</v>
      </c>
      <c r="BG339" s="166">
        <f t="shared" si="6"/>
        <v>0</v>
      </c>
      <c r="BH339" s="166">
        <f t="shared" si="7"/>
        <v>0</v>
      </c>
      <c r="BI339" s="166">
        <f t="shared" si="8"/>
        <v>0</v>
      </c>
      <c r="BJ339" s="18" t="s">
        <v>94</v>
      </c>
      <c r="BK339" s="166">
        <f t="shared" si="9"/>
        <v>434.77</v>
      </c>
      <c r="BL339" s="18" t="s">
        <v>209</v>
      </c>
      <c r="BM339" s="165" t="s">
        <v>369</v>
      </c>
    </row>
    <row r="340" spans="1:65" s="2" customFormat="1" ht="16.5" customHeight="1">
      <c r="A340" s="30"/>
      <c r="B340" s="153"/>
      <c r="C340" s="188" t="s">
        <v>286</v>
      </c>
      <c r="D340" s="188" t="s">
        <v>206</v>
      </c>
      <c r="E340" s="189" t="s">
        <v>370</v>
      </c>
      <c r="F340" s="190" t="s">
        <v>371</v>
      </c>
      <c r="G340" s="191" t="s">
        <v>159</v>
      </c>
      <c r="H340" s="192">
        <v>1666.6189999999999</v>
      </c>
      <c r="I340" s="193">
        <v>1.06</v>
      </c>
      <c r="J340" s="193">
        <f t="shared" si="0"/>
        <v>1766.62</v>
      </c>
      <c r="K340" s="194"/>
      <c r="L340" s="195"/>
      <c r="M340" s="196" t="s">
        <v>1</v>
      </c>
      <c r="N340" s="197" t="s">
        <v>37</v>
      </c>
      <c r="O340" s="163">
        <v>0</v>
      </c>
      <c r="P340" s="163">
        <f t="shared" si="1"/>
        <v>0</v>
      </c>
      <c r="Q340" s="163">
        <v>0</v>
      </c>
      <c r="R340" s="163">
        <f t="shared" si="2"/>
        <v>0</v>
      </c>
      <c r="S340" s="163">
        <v>0</v>
      </c>
      <c r="T340" s="164">
        <f t="shared" si="3"/>
        <v>0</v>
      </c>
      <c r="U340" s="30"/>
      <c r="V340" s="30"/>
      <c r="W340" s="30"/>
      <c r="X340" s="30"/>
      <c r="Y340" s="30"/>
      <c r="Z340" s="30"/>
      <c r="AA340" s="30"/>
      <c r="AB340" s="30"/>
      <c r="AC340" s="30"/>
      <c r="AD340" s="30"/>
      <c r="AE340" s="30"/>
      <c r="AR340" s="165" t="s">
        <v>277</v>
      </c>
      <c r="AT340" s="165" t="s">
        <v>206</v>
      </c>
      <c r="AU340" s="165" t="s">
        <v>94</v>
      </c>
      <c r="AY340" s="18" t="s">
        <v>146</v>
      </c>
      <c r="BE340" s="166">
        <f t="shared" si="4"/>
        <v>0</v>
      </c>
      <c r="BF340" s="166">
        <f t="shared" si="5"/>
        <v>1766.62</v>
      </c>
      <c r="BG340" s="166">
        <f t="shared" si="6"/>
        <v>0</v>
      </c>
      <c r="BH340" s="166">
        <f t="shared" si="7"/>
        <v>0</v>
      </c>
      <c r="BI340" s="166">
        <f t="shared" si="8"/>
        <v>0</v>
      </c>
      <c r="BJ340" s="18" t="s">
        <v>94</v>
      </c>
      <c r="BK340" s="166">
        <f t="shared" si="9"/>
        <v>1766.62</v>
      </c>
      <c r="BL340" s="18" t="s">
        <v>209</v>
      </c>
      <c r="BM340" s="165" t="s">
        <v>372</v>
      </c>
    </row>
    <row r="341" spans="1:65" s="2" customFormat="1" ht="33" customHeight="1">
      <c r="A341" s="30"/>
      <c r="B341" s="153"/>
      <c r="C341" s="154" t="s">
        <v>373</v>
      </c>
      <c r="D341" s="154" t="s">
        <v>149</v>
      </c>
      <c r="E341" s="155" t="s">
        <v>374</v>
      </c>
      <c r="F341" s="156" t="s">
        <v>375</v>
      </c>
      <c r="G341" s="157" t="s">
        <v>376</v>
      </c>
      <c r="H341" s="158">
        <v>40.25</v>
      </c>
      <c r="I341" s="159">
        <v>7.83</v>
      </c>
      <c r="J341" s="159">
        <f t="shared" si="0"/>
        <v>315.16000000000003</v>
      </c>
      <c r="K341" s="160"/>
      <c r="L341" s="31"/>
      <c r="M341" s="161" t="s">
        <v>1</v>
      </c>
      <c r="N341" s="162" t="s">
        <v>37</v>
      </c>
      <c r="O341" s="163">
        <v>0.47222999999999998</v>
      </c>
      <c r="P341" s="163">
        <f t="shared" si="1"/>
        <v>19.007257499999998</v>
      </c>
      <c r="Q341" s="163">
        <v>3.0000000000000001E-5</v>
      </c>
      <c r="R341" s="163">
        <f t="shared" si="2"/>
        <v>1.2075E-3</v>
      </c>
      <c r="S341" s="163">
        <v>0</v>
      </c>
      <c r="T341" s="164">
        <f t="shared" si="3"/>
        <v>0</v>
      </c>
      <c r="U341" s="30"/>
      <c r="V341" s="30"/>
      <c r="W341" s="30"/>
      <c r="X341" s="30"/>
      <c r="Y341" s="30"/>
      <c r="Z341" s="30"/>
      <c r="AA341" s="30"/>
      <c r="AB341" s="30"/>
      <c r="AC341" s="30"/>
      <c r="AD341" s="30"/>
      <c r="AE341" s="30"/>
      <c r="AR341" s="165" t="s">
        <v>209</v>
      </c>
      <c r="AT341" s="165" t="s">
        <v>149</v>
      </c>
      <c r="AU341" s="165" t="s">
        <v>94</v>
      </c>
      <c r="AY341" s="18" t="s">
        <v>146</v>
      </c>
      <c r="BE341" s="166">
        <f t="shared" si="4"/>
        <v>0</v>
      </c>
      <c r="BF341" s="166">
        <f t="shared" si="5"/>
        <v>315.16000000000003</v>
      </c>
      <c r="BG341" s="166">
        <f t="shared" si="6"/>
        <v>0</v>
      </c>
      <c r="BH341" s="166">
        <f t="shared" si="7"/>
        <v>0</v>
      </c>
      <c r="BI341" s="166">
        <f t="shared" si="8"/>
        <v>0</v>
      </c>
      <c r="BJ341" s="18" t="s">
        <v>94</v>
      </c>
      <c r="BK341" s="166">
        <f t="shared" si="9"/>
        <v>315.16000000000003</v>
      </c>
      <c r="BL341" s="18" t="s">
        <v>209</v>
      </c>
      <c r="BM341" s="165" t="s">
        <v>377</v>
      </c>
    </row>
    <row r="342" spans="1:65" s="15" customFormat="1" ht="11.25">
      <c r="B342" s="182"/>
      <c r="D342" s="168" t="s">
        <v>153</v>
      </c>
      <c r="E342" s="183" t="s">
        <v>1</v>
      </c>
      <c r="F342" s="184" t="s">
        <v>184</v>
      </c>
      <c r="H342" s="183" t="s">
        <v>1</v>
      </c>
      <c r="L342" s="182"/>
      <c r="M342" s="185"/>
      <c r="N342" s="186"/>
      <c r="O342" s="186"/>
      <c r="P342" s="186"/>
      <c r="Q342" s="186"/>
      <c r="R342" s="186"/>
      <c r="S342" s="186"/>
      <c r="T342" s="187"/>
      <c r="AT342" s="183" t="s">
        <v>153</v>
      </c>
      <c r="AU342" s="183" t="s">
        <v>94</v>
      </c>
      <c r="AV342" s="15" t="s">
        <v>79</v>
      </c>
      <c r="AW342" s="15" t="s">
        <v>28</v>
      </c>
      <c r="AX342" s="15" t="s">
        <v>71</v>
      </c>
      <c r="AY342" s="183" t="s">
        <v>146</v>
      </c>
    </row>
    <row r="343" spans="1:65" s="13" customFormat="1" ht="11.25">
      <c r="B343" s="167"/>
      <c r="D343" s="168" t="s">
        <v>153</v>
      </c>
      <c r="E343" s="169" t="s">
        <v>1</v>
      </c>
      <c r="F343" s="170" t="s">
        <v>378</v>
      </c>
      <c r="H343" s="171">
        <v>11</v>
      </c>
      <c r="L343" s="167"/>
      <c r="M343" s="172"/>
      <c r="N343" s="173"/>
      <c r="O343" s="173"/>
      <c r="P343" s="173"/>
      <c r="Q343" s="173"/>
      <c r="R343" s="173"/>
      <c r="S343" s="173"/>
      <c r="T343" s="174"/>
      <c r="AT343" s="169" t="s">
        <v>153</v>
      </c>
      <c r="AU343" s="169" t="s">
        <v>94</v>
      </c>
      <c r="AV343" s="13" t="s">
        <v>94</v>
      </c>
      <c r="AW343" s="13" t="s">
        <v>28</v>
      </c>
      <c r="AX343" s="13" t="s">
        <v>71</v>
      </c>
      <c r="AY343" s="169" t="s">
        <v>146</v>
      </c>
    </row>
    <row r="344" spans="1:65" s="15" customFormat="1" ht="11.25">
      <c r="B344" s="182"/>
      <c r="D344" s="168" t="s">
        <v>153</v>
      </c>
      <c r="E344" s="183" t="s">
        <v>1</v>
      </c>
      <c r="F344" s="184" t="s">
        <v>188</v>
      </c>
      <c r="H344" s="183" t="s">
        <v>1</v>
      </c>
      <c r="L344" s="182"/>
      <c r="M344" s="185"/>
      <c r="N344" s="186"/>
      <c r="O344" s="186"/>
      <c r="P344" s="186"/>
      <c r="Q344" s="186"/>
      <c r="R344" s="186"/>
      <c r="S344" s="186"/>
      <c r="T344" s="187"/>
      <c r="AT344" s="183" t="s">
        <v>153</v>
      </c>
      <c r="AU344" s="183" t="s">
        <v>94</v>
      </c>
      <c r="AV344" s="15" t="s">
        <v>79</v>
      </c>
      <c r="AW344" s="15" t="s">
        <v>28</v>
      </c>
      <c r="AX344" s="15" t="s">
        <v>71</v>
      </c>
      <c r="AY344" s="183" t="s">
        <v>146</v>
      </c>
    </row>
    <row r="345" spans="1:65" s="13" customFormat="1" ht="11.25">
      <c r="B345" s="167"/>
      <c r="D345" s="168" t="s">
        <v>153</v>
      </c>
      <c r="E345" s="169" t="s">
        <v>1</v>
      </c>
      <c r="F345" s="170" t="s">
        <v>378</v>
      </c>
      <c r="H345" s="171">
        <v>11</v>
      </c>
      <c r="L345" s="167"/>
      <c r="M345" s="172"/>
      <c r="N345" s="173"/>
      <c r="O345" s="173"/>
      <c r="P345" s="173"/>
      <c r="Q345" s="173"/>
      <c r="R345" s="173"/>
      <c r="S345" s="173"/>
      <c r="T345" s="174"/>
      <c r="AT345" s="169" t="s">
        <v>153</v>
      </c>
      <c r="AU345" s="169" t="s">
        <v>94</v>
      </c>
      <c r="AV345" s="13" t="s">
        <v>94</v>
      </c>
      <c r="AW345" s="13" t="s">
        <v>28</v>
      </c>
      <c r="AX345" s="13" t="s">
        <v>71</v>
      </c>
      <c r="AY345" s="169" t="s">
        <v>146</v>
      </c>
    </row>
    <row r="346" spans="1:65" s="15" customFormat="1" ht="11.25">
      <c r="B346" s="182"/>
      <c r="D346" s="168" t="s">
        <v>153</v>
      </c>
      <c r="E346" s="183" t="s">
        <v>1</v>
      </c>
      <c r="F346" s="184" t="s">
        <v>189</v>
      </c>
      <c r="H346" s="183" t="s">
        <v>1</v>
      </c>
      <c r="L346" s="182"/>
      <c r="M346" s="185"/>
      <c r="N346" s="186"/>
      <c r="O346" s="186"/>
      <c r="P346" s="186"/>
      <c r="Q346" s="186"/>
      <c r="R346" s="186"/>
      <c r="S346" s="186"/>
      <c r="T346" s="187"/>
      <c r="AT346" s="183" t="s">
        <v>153</v>
      </c>
      <c r="AU346" s="183" t="s">
        <v>94</v>
      </c>
      <c r="AV346" s="15" t="s">
        <v>79</v>
      </c>
      <c r="AW346" s="15" t="s">
        <v>28</v>
      </c>
      <c r="AX346" s="15" t="s">
        <v>71</v>
      </c>
      <c r="AY346" s="183" t="s">
        <v>146</v>
      </c>
    </row>
    <row r="347" spans="1:65" s="13" customFormat="1" ht="11.25">
      <c r="B347" s="167"/>
      <c r="D347" s="168" t="s">
        <v>153</v>
      </c>
      <c r="E347" s="169" t="s">
        <v>1</v>
      </c>
      <c r="F347" s="170" t="s">
        <v>378</v>
      </c>
      <c r="H347" s="171">
        <v>11</v>
      </c>
      <c r="L347" s="167"/>
      <c r="M347" s="172"/>
      <c r="N347" s="173"/>
      <c r="O347" s="173"/>
      <c r="P347" s="173"/>
      <c r="Q347" s="173"/>
      <c r="R347" s="173"/>
      <c r="S347" s="173"/>
      <c r="T347" s="174"/>
      <c r="AT347" s="169" t="s">
        <v>153</v>
      </c>
      <c r="AU347" s="169" t="s">
        <v>94</v>
      </c>
      <c r="AV347" s="13" t="s">
        <v>94</v>
      </c>
      <c r="AW347" s="13" t="s">
        <v>28</v>
      </c>
      <c r="AX347" s="13" t="s">
        <v>71</v>
      </c>
      <c r="AY347" s="169" t="s">
        <v>146</v>
      </c>
    </row>
    <row r="348" spans="1:65" s="15" customFormat="1" ht="11.25">
      <c r="B348" s="182"/>
      <c r="D348" s="168" t="s">
        <v>153</v>
      </c>
      <c r="E348" s="183" t="s">
        <v>1</v>
      </c>
      <c r="F348" s="184" t="s">
        <v>190</v>
      </c>
      <c r="H348" s="183" t="s">
        <v>1</v>
      </c>
      <c r="L348" s="182"/>
      <c r="M348" s="185"/>
      <c r="N348" s="186"/>
      <c r="O348" s="186"/>
      <c r="P348" s="186"/>
      <c r="Q348" s="186"/>
      <c r="R348" s="186"/>
      <c r="S348" s="186"/>
      <c r="T348" s="187"/>
      <c r="AT348" s="183" t="s">
        <v>153</v>
      </c>
      <c r="AU348" s="183" t="s">
        <v>94</v>
      </c>
      <c r="AV348" s="15" t="s">
        <v>79</v>
      </c>
      <c r="AW348" s="15" t="s">
        <v>28</v>
      </c>
      <c r="AX348" s="15" t="s">
        <v>71</v>
      </c>
      <c r="AY348" s="183" t="s">
        <v>146</v>
      </c>
    </row>
    <row r="349" spans="1:65" s="13" customFormat="1" ht="11.25">
      <c r="B349" s="167"/>
      <c r="D349" s="168" t="s">
        <v>153</v>
      </c>
      <c r="E349" s="169" t="s">
        <v>1</v>
      </c>
      <c r="F349" s="170" t="s">
        <v>379</v>
      </c>
      <c r="H349" s="171">
        <v>7.25</v>
      </c>
      <c r="L349" s="167"/>
      <c r="M349" s="172"/>
      <c r="N349" s="173"/>
      <c r="O349" s="173"/>
      <c r="P349" s="173"/>
      <c r="Q349" s="173"/>
      <c r="R349" s="173"/>
      <c r="S349" s="173"/>
      <c r="T349" s="174"/>
      <c r="AT349" s="169" t="s">
        <v>153</v>
      </c>
      <c r="AU349" s="169" t="s">
        <v>94</v>
      </c>
      <c r="AV349" s="13" t="s">
        <v>94</v>
      </c>
      <c r="AW349" s="13" t="s">
        <v>28</v>
      </c>
      <c r="AX349" s="13" t="s">
        <v>71</v>
      </c>
      <c r="AY349" s="169" t="s">
        <v>146</v>
      </c>
    </row>
    <row r="350" spans="1:65" s="16" customFormat="1" ht="11.25">
      <c r="B350" s="198"/>
      <c r="D350" s="168" t="s">
        <v>153</v>
      </c>
      <c r="E350" s="199" t="s">
        <v>1</v>
      </c>
      <c r="F350" s="200" t="s">
        <v>240</v>
      </c>
      <c r="H350" s="201">
        <v>40.25</v>
      </c>
      <c r="L350" s="198"/>
      <c r="M350" s="202"/>
      <c r="N350" s="203"/>
      <c r="O350" s="203"/>
      <c r="P350" s="203"/>
      <c r="Q350" s="203"/>
      <c r="R350" s="203"/>
      <c r="S350" s="203"/>
      <c r="T350" s="204"/>
      <c r="AT350" s="199" t="s">
        <v>153</v>
      </c>
      <c r="AU350" s="199" t="s">
        <v>94</v>
      </c>
      <c r="AV350" s="16" t="s">
        <v>162</v>
      </c>
      <c r="AW350" s="16" t="s">
        <v>28</v>
      </c>
      <c r="AX350" s="16" t="s">
        <v>71</v>
      </c>
      <c r="AY350" s="199" t="s">
        <v>146</v>
      </c>
    </row>
    <row r="351" spans="1:65" s="14" customFormat="1" ht="11.25">
      <c r="B351" s="175"/>
      <c r="D351" s="168" t="s">
        <v>153</v>
      </c>
      <c r="E351" s="176" t="s">
        <v>1</v>
      </c>
      <c r="F351" s="177" t="s">
        <v>156</v>
      </c>
      <c r="H351" s="178">
        <v>40.25</v>
      </c>
      <c r="L351" s="175"/>
      <c r="M351" s="179"/>
      <c r="N351" s="180"/>
      <c r="O351" s="180"/>
      <c r="P351" s="180"/>
      <c r="Q351" s="180"/>
      <c r="R351" s="180"/>
      <c r="S351" s="180"/>
      <c r="T351" s="181"/>
      <c r="AT351" s="176" t="s">
        <v>153</v>
      </c>
      <c r="AU351" s="176" t="s">
        <v>94</v>
      </c>
      <c r="AV351" s="14" t="s">
        <v>147</v>
      </c>
      <c r="AW351" s="14" t="s">
        <v>28</v>
      </c>
      <c r="AX351" s="14" t="s">
        <v>79</v>
      </c>
      <c r="AY351" s="176" t="s">
        <v>146</v>
      </c>
    </row>
    <row r="352" spans="1:65" s="2" customFormat="1" ht="33" customHeight="1">
      <c r="A352" s="30"/>
      <c r="B352" s="153"/>
      <c r="C352" s="154" t="s">
        <v>290</v>
      </c>
      <c r="D352" s="154" t="s">
        <v>149</v>
      </c>
      <c r="E352" s="155" t="s">
        <v>380</v>
      </c>
      <c r="F352" s="156" t="s">
        <v>381</v>
      </c>
      <c r="G352" s="157" t="s">
        <v>376</v>
      </c>
      <c r="H352" s="158">
        <v>294.79500000000002</v>
      </c>
      <c r="I352" s="159">
        <v>7.83</v>
      </c>
      <c r="J352" s="159">
        <f>ROUND(I352*H352,2)</f>
        <v>2308.2399999999998</v>
      </c>
      <c r="K352" s="160"/>
      <c r="L352" s="31"/>
      <c r="M352" s="161" t="s">
        <v>1</v>
      </c>
      <c r="N352" s="162" t="s">
        <v>37</v>
      </c>
      <c r="O352" s="163">
        <v>0.46834999999999999</v>
      </c>
      <c r="P352" s="163">
        <f>O352*H352</f>
        <v>138.06723825</v>
      </c>
      <c r="Q352" s="163">
        <v>3.0000000000000001E-5</v>
      </c>
      <c r="R352" s="163">
        <f>Q352*H352</f>
        <v>8.8438500000000003E-3</v>
      </c>
      <c r="S352" s="163">
        <v>0</v>
      </c>
      <c r="T352" s="164">
        <f>S352*H352</f>
        <v>0</v>
      </c>
      <c r="U352" s="30"/>
      <c r="V352" s="30"/>
      <c r="W352" s="30"/>
      <c r="X352" s="30"/>
      <c r="Y352" s="30"/>
      <c r="Z352" s="30"/>
      <c r="AA352" s="30"/>
      <c r="AB352" s="30"/>
      <c r="AC352" s="30"/>
      <c r="AD352" s="30"/>
      <c r="AE352" s="30"/>
      <c r="AR352" s="165" t="s">
        <v>209</v>
      </c>
      <c r="AT352" s="165" t="s">
        <v>149</v>
      </c>
      <c r="AU352" s="165" t="s">
        <v>94</v>
      </c>
      <c r="AY352" s="18" t="s">
        <v>146</v>
      </c>
      <c r="BE352" s="166">
        <f>IF(N352="základná",J352,0)</f>
        <v>0</v>
      </c>
      <c r="BF352" s="166">
        <f>IF(N352="znížená",J352,0)</f>
        <v>2308.2399999999998</v>
      </c>
      <c r="BG352" s="166">
        <f>IF(N352="zákl. prenesená",J352,0)</f>
        <v>0</v>
      </c>
      <c r="BH352" s="166">
        <f>IF(N352="zníž. prenesená",J352,0)</f>
        <v>0</v>
      </c>
      <c r="BI352" s="166">
        <f>IF(N352="nulová",J352,0)</f>
        <v>0</v>
      </c>
      <c r="BJ352" s="18" t="s">
        <v>94</v>
      </c>
      <c r="BK352" s="166">
        <f>ROUND(I352*H352,2)</f>
        <v>2308.2399999999998</v>
      </c>
      <c r="BL352" s="18" t="s">
        <v>209</v>
      </c>
      <c r="BM352" s="165" t="s">
        <v>382</v>
      </c>
    </row>
    <row r="353" spans="1:65" s="15" customFormat="1" ht="11.25">
      <c r="B353" s="182"/>
      <c r="D353" s="168" t="s">
        <v>153</v>
      </c>
      <c r="E353" s="183" t="s">
        <v>1</v>
      </c>
      <c r="F353" s="184" t="s">
        <v>225</v>
      </c>
      <c r="H353" s="183" t="s">
        <v>1</v>
      </c>
      <c r="L353" s="182"/>
      <c r="M353" s="185"/>
      <c r="N353" s="186"/>
      <c r="O353" s="186"/>
      <c r="P353" s="186"/>
      <c r="Q353" s="186"/>
      <c r="R353" s="186"/>
      <c r="S353" s="186"/>
      <c r="T353" s="187"/>
      <c r="AT353" s="183" t="s">
        <v>153</v>
      </c>
      <c r="AU353" s="183" t="s">
        <v>94</v>
      </c>
      <c r="AV353" s="15" t="s">
        <v>79</v>
      </c>
      <c r="AW353" s="15" t="s">
        <v>28</v>
      </c>
      <c r="AX353" s="15" t="s">
        <v>71</v>
      </c>
      <c r="AY353" s="183" t="s">
        <v>146</v>
      </c>
    </row>
    <row r="354" spans="1:65" s="13" customFormat="1" ht="11.25">
      <c r="B354" s="167"/>
      <c r="D354" s="168" t="s">
        <v>153</v>
      </c>
      <c r="E354" s="169" t="s">
        <v>1</v>
      </c>
      <c r="F354" s="170" t="s">
        <v>383</v>
      </c>
      <c r="H354" s="171">
        <v>67.349999999999994</v>
      </c>
      <c r="L354" s="167"/>
      <c r="M354" s="172"/>
      <c r="N354" s="173"/>
      <c r="O354" s="173"/>
      <c r="P354" s="173"/>
      <c r="Q354" s="173"/>
      <c r="R354" s="173"/>
      <c r="S354" s="173"/>
      <c r="T354" s="174"/>
      <c r="AT354" s="169" t="s">
        <v>153</v>
      </c>
      <c r="AU354" s="169" t="s">
        <v>94</v>
      </c>
      <c r="AV354" s="13" t="s">
        <v>94</v>
      </c>
      <c r="AW354" s="13" t="s">
        <v>28</v>
      </c>
      <c r="AX354" s="13" t="s">
        <v>71</v>
      </c>
      <c r="AY354" s="169" t="s">
        <v>146</v>
      </c>
    </row>
    <row r="355" spans="1:65" s="15" customFormat="1" ht="11.25">
      <c r="B355" s="182"/>
      <c r="D355" s="168" t="s">
        <v>153</v>
      </c>
      <c r="E355" s="183" t="s">
        <v>1</v>
      </c>
      <c r="F355" s="184" t="s">
        <v>384</v>
      </c>
      <c r="H355" s="183" t="s">
        <v>1</v>
      </c>
      <c r="L355" s="182"/>
      <c r="M355" s="185"/>
      <c r="N355" s="186"/>
      <c r="O355" s="186"/>
      <c r="P355" s="186"/>
      <c r="Q355" s="186"/>
      <c r="R355" s="186"/>
      <c r="S355" s="186"/>
      <c r="T355" s="187"/>
      <c r="AT355" s="183" t="s">
        <v>153</v>
      </c>
      <c r="AU355" s="183" t="s">
        <v>94</v>
      </c>
      <c r="AV355" s="15" t="s">
        <v>79</v>
      </c>
      <c r="AW355" s="15" t="s">
        <v>28</v>
      </c>
      <c r="AX355" s="15" t="s">
        <v>71</v>
      </c>
      <c r="AY355" s="183" t="s">
        <v>146</v>
      </c>
    </row>
    <row r="356" spans="1:65" s="13" customFormat="1" ht="11.25">
      <c r="B356" s="167"/>
      <c r="D356" s="168" t="s">
        <v>153</v>
      </c>
      <c r="E356" s="169" t="s">
        <v>1</v>
      </c>
      <c r="F356" s="170" t="s">
        <v>383</v>
      </c>
      <c r="H356" s="171">
        <v>67.349999999999994</v>
      </c>
      <c r="L356" s="167"/>
      <c r="M356" s="172"/>
      <c r="N356" s="173"/>
      <c r="O356" s="173"/>
      <c r="P356" s="173"/>
      <c r="Q356" s="173"/>
      <c r="R356" s="173"/>
      <c r="S356" s="173"/>
      <c r="T356" s="174"/>
      <c r="AT356" s="169" t="s">
        <v>153</v>
      </c>
      <c r="AU356" s="169" t="s">
        <v>94</v>
      </c>
      <c r="AV356" s="13" t="s">
        <v>94</v>
      </c>
      <c r="AW356" s="13" t="s">
        <v>28</v>
      </c>
      <c r="AX356" s="13" t="s">
        <v>71</v>
      </c>
      <c r="AY356" s="169" t="s">
        <v>146</v>
      </c>
    </row>
    <row r="357" spans="1:65" s="15" customFormat="1" ht="11.25">
      <c r="B357" s="182"/>
      <c r="D357" s="168" t="s">
        <v>153</v>
      </c>
      <c r="E357" s="183" t="s">
        <v>1</v>
      </c>
      <c r="F357" s="184" t="s">
        <v>385</v>
      </c>
      <c r="H357" s="183" t="s">
        <v>1</v>
      </c>
      <c r="L357" s="182"/>
      <c r="M357" s="185"/>
      <c r="N357" s="186"/>
      <c r="O357" s="186"/>
      <c r="P357" s="186"/>
      <c r="Q357" s="186"/>
      <c r="R357" s="186"/>
      <c r="S357" s="186"/>
      <c r="T357" s="187"/>
      <c r="AT357" s="183" t="s">
        <v>153</v>
      </c>
      <c r="AU357" s="183" t="s">
        <v>94</v>
      </c>
      <c r="AV357" s="15" t="s">
        <v>79</v>
      </c>
      <c r="AW357" s="15" t="s">
        <v>28</v>
      </c>
      <c r="AX357" s="15" t="s">
        <v>71</v>
      </c>
      <c r="AY357" s="183" t="s">
        <v>146</v>
      </c>
    </row>
    <row r="358" spans="1:65" s="13" customFormat="1" ht="11.25">
      <c r="B358" s="167"/>
      <c r="D358" s="168" t="s">
        <v>153</v>
      </c>
      <c r="E358" s="169" t="s">
        <v>1</v>
      </c>
      <c r="F358" s="170" t="s">
        <v>386</v>
      </c>
      <c r="H358" s="171">
        <v>63.05</v>
      </c>
      <c r="L358" s="167"/>
      <c r="M358" s="172"/>
      <c r="N358" s="173"/>
      <c r="O358" s="173"/>
      <c r="P358" s="173"/>
      <c r="Q358" s="173"/>
      <c r="R358" s="173"/>
      <c r="S358" s="173"/>
      <c r="T358" s="174"/>
      <c r="AT358" s="169" t="s">
        <v>153</v>
      </c>
      <c r="AU358" s="169" t="s">
        <v>94</v>
      </c>
      <c r="AV358" s="13" t="s">
        <v>94</v>
      </c>
      <c r="AW358" s="13" t="s">
        <v>28</v>
      </c>
      <c r="AX358" s="13" t="s">
        <v>71</v>
      </c>
      <c r="AY358" s="169" t="s">
        <v>146</v>
      </c>
    </row>
    <row r="359" spans="1:65" s="15" customFormat="1" ht="11.25">
      <c r="B359" s="182"/>
      <c r="D359" s="168" t="s">
        <v>153</v>
      </c>
      <c r="E359" s="183" t="s">
        <v>1</v>
      </c>
      <c r="F359" s="184" t="s">
        <v>387</v>
      </c>
      <c r="H359" s="183" t="s">
        <v>1</v>
      </c>
      <c r="L359" s="182"/>
      <c r="M359" s="185"/>
      <c r="N359" s="186"/>
      <c r="O359" s="186"/>
      <c r="P359" s="186"/>
      <c r="Q359" s="186"/>
      <c r="R359" s="186"/>
      <c r="S359" s="186"/>
      <c r="T359" s="187"/>
      <c r="AT359" s="183" t="s">
        <v>153</v>
      </c>
      <c r="AU359" s="183" t="s">
        <v>94</v>
      </c>
      <c r="AV359" s="15" t="s">
        <v>79</v>
      </c>
      <c r="AW359" s="15" t="s">
        <v>28</v>
      </c>
      <c r="AX359" s="15" t="s">
        <v>71</v>
      </c>
      <c r="AY359" s="183" t="s">
        <v>146</v>
      </c>
    </row>
    <row r="360" spans="1:65" s="13" customFormat="1" ht="11.25">
      <c r="B360" s="167"/>
      <c r="D360" s="168" t="s">
        <v>153</v>
      </c>
      <c r="E360" s="169" t="s">
        <v>1</v>
      </c>
      <c r="F360" s="170" t="s">
        <v>388</v>
      </c>
      <c r="H360" s="171">
        <v>67.7</v>
      </c>
      <c r="L360" s="167"/>
      <c r="M360" s="172"/>
      <c r="N360" s="173"/>
      <c r="O360" s="173"/>
      <c r="P360" s="173"/>
      <c r="Q360" s="173"/>
      <c r="R360" s="173"/>
      <c r="S360" s="173"/>
      <c r="T360" s="174"/>
      <c r="AT360" s="169" t="s">
        <v>153</v>
      </c>
      <c r="AU360" s="169" t="s">
        <v>94</v>
      </c>
      <c r="AV360" s="13" t="s">
        <v>94</v>
      </c>
      <c r="AW360" s="13" t="s">
        <v>28</v>
      </c>
      <c r="AX360" s="13" t="s">
        <v>71</v>
      </c>
      <c r="AY360" s="169" t="s">
        <v>146</v>
      </c>
    </row>
    <row r="361" spans="1:65" s="15" customFormat="1" ht="11.25">
      <c r="B361" s="182"/>
      <c r="D361" s="168" t="s">
        <v>153</v>
      </c>
      <c r="E361" s="183" t="s">
        <v>1</v>
      </c>
      <c r="F361" s="184" t="s">
        <v>389</v>
      </c>
      <c r="H361" s="183" t="s">
        <v>1</v>
      </c>
      <c r="L361" s="182"/>
      <c r="M361" s="185"/>
      <c r="N361" s="186"/>
      <c r="O361" s="186"/>
      <c r="P361" s="186"/>
      <c r="Q361" s="186"/>
      <c r="R361" s="186"/>
      <c r="S361" s="186"/>
      <c r="T361" s="187"/>
      <c r="AT361" s="183" t="s">
        <v>153</v>
      </c>
      <c r="AU361" s="183" t="s">
        <v>94</v>
      </c>
      <c r="AV361" s="15" t="s">
        <v>79</v>
      </c>
      <c r="AW361" s="15" t="s">
        <v>28</v>
      </c>
      <c r="AX361" s="15" t="s">
        <v>71</v>
      </c>
      <c r="AY361" s="183" t="s">
        <v>146</v>
      </c>
    </row>
    <row r="362" spans="1:65" s="13" customFormat="1" ht="11.25">
      <c r="B362" s="167"/>
      <c r="D362" s="168" t="s">
        <v>153</v>
      </c>
      <c r="E362" s="169" t="s">
        <v>1</v>
      </c>
      <c r="F362" s="170" t="s">
        <v>390</v>
      </c>
      <c r="H362" s="171">
        <v>16.100000000000001</v>
      </c>
      <c r="L362" s="167"/>
      <c r="M362" s="172"/>
      <c r="N362" s="173"/>
      <c r="O362" s="173"/>
      <c r="P362" s="173"/>
      <c r="Q362" s="173"/>
      <c r="R362" s="173"/>
      <c r="S362" s="173"/>
      <c r="T362" s="174"/>
      <c r="AT362" s="169" t="s">
        <v>153</v>
      </c>
      <c r="AU362" s="169" t="s">
        <v>94</v>
      </c>
      <c r="AV362" s="13" t="s">
        <v>94</v>
      </c>
      <c r="AW362" s="13" t="s">
        <v>28</v>
      </c>
      <c r="AX362" s="13" t="s">
        <v>71</v>
      </c>
      <c r="AY362" s="169" t="s">
        <v>146</v>
      </c>
    </row>
    <row r="363" spans="1:65" s="15" customFormat="1" ht="11.25">
      <c r="B363" s="182"/>
      <c r="D363" s="168" t="s">
        <v>153</v>
      </c>
      <c r="E363" s="183" t="s">
        <v>1</v>
      </c>
      <c r="F363" s="184" t="s">
        <v>391</v>
      </c>
      <c r="H363" s="183" t="s">
        <v>1</v>
      </c>
      <c r="L363" s="182"/>
      <c r="M363" s="185"/>
      <c r="N363" s="186"/>
      <c r="O363" s="186"/>
      <c r="P363" s="186"/>
      <c r="Q363" s="186"/>
      <c r="R363" s="186"/>
      <c r="S363" s="186"/>
      <c r="T363" s="187"/>
      <c r="AT363" s="183" t="s">
        <v>153</v>
      </c>
      <c r="AU363" s="183" t="s">
        <v>94</v>
      </c>
      <c r="AV363" s="15" t="s">
        <v>79</v>
      </c>
      <c r="AW363" s="15" t="s">
        <v>28</v>
      </c>
      <c r="AX363" s="15" t="s">
        <v>71</v>
      </c>
      <c r="AY363" s="183" t="s">
        <v>146</v>
      </c>
    </row>
    <row r="364" spans="1:65" s="13" customFormat="1" ht="11.25">
      <c r="B364" s="167"/>
      <c r="D364" s="168" t="s">
        <v>153</v>
      </c>
      <c r="E364" s="169" t="s">
        <v>1</v>
      </c>
      <c r="F364" s="170" t="s">
        <v>392</v>
      </c>
      <c r="H364" s="171">
        <v>13.244999999999999</v>
      </c>
      <c r="L364" s="167"/>
      <c r="M364" s="172"/>
      <c r="N364" s="173"/>
      <c r="O364" s="173"/>
      <c r="P364" s="173"/>
      <c r="Q364" s="173"/>
      <c r="R364" s="173"/>
      <c r="S364" s="173"/>
      <c r="T364" s="174"/>
      <c r="AT364" s="169" t="s">
        <v>153</v>
      </c>
      <c r="AU364" s="169" t="s">
        <v>94</v>
      </c>
      <c r="AV364" s="13" t="s">
        <v>94</v>
      </c>
      <c r="AW364" s="13" t="s">
        <v>28</v>
      </c>
      <c r="AX364" s="13" t="s">
        <v>71</v>
      </c>
      <c r="AY364" s="169" t="s">
        <v>146</v>
      </c>
    </row>
    <row r="365" spans="1:65" s="14" customFormat="1" ht="11.25">
      <c r="B365" s="175"/>
      <c r="D365" s="168" t="s">
        <v>153</v>
      </c>
      <c r="E365" s="176" t="s">
        <v>1</v>
      </c>
      <c r="F365" s="177" t="s">
        <v>156</v>
      </c>
      <c r="H365" s="178">
        <v>294.79500000000002</v>
      </c>
      <c r="L365" s="175"/>
      <c r="M365" s="179"/>
      <c r="N365" s="180"/>
      <c r="O365" s="180"/>
      <c r="P365" s="180"/>
      <c r="Q365" s="180"/>
      <c r="R365" s="180"/>
      <c r="S365" s="180"/>
      <c r="T365" s="181"/>
      <c r="AT365" s="176" t="s">
        <v>153</v>
      </c>
      <c r="AU365" s="176" t="s">
        <v>94</v>
      </c>
      <c r="AV365" s="14" t="s">
        <v>147</v>
      </c>
      <c r="AW365" s="14" t="s">
        <v>28</v>
      </c>
      <c r="AX365" s="14" t="s">
        <v>79</v>
      </c>
      <c r="AY365" s="176" t="s">
        <v>146</v>
      </c>
    </row>
    <row r="366" spans="1:65" s="2" customFormat="1" ht="33" customHeight="1">
      <c r="A366" s="30"/>
      <c r="B366" s="153"/>
      <c r="C366" s="154" t="s">
        <v>393</v>
      </c>
      <c r="D366" s="154" t="s">
        <v>149</v>
      </c>
      <c r="E366" s="155" t="s">
        <v>394</v>
      </c>
      <c r="F366" s="156" t="s">
        <v>395</v>
      </c>
      <c r="G366" s="157" t="s">
        <v>376</v>
      </c>
      <c r="H366" s="158">
        <v>2.1349999999999998</v>
      </c>
      <c r="I366" s="159">
        <v>7.83</v>
      </c>
      <c r="J366" s="159">
        <f>ROUND(I366*H366,2)</f>
        <v>16.72</v>
      </c>
      <c r="K366" s="160"/>
      <c r="L366" s="31"/>
      <c r="M366" s="161" t="s">
        <v>1</v>
      </c>
      <c r="N366" s="162" t="s">
        <v>37</v>
      </c>
      <c r="O366" s="163">
        <v>0.46827999999999997</v>
      </c>
      <c r="P366" s="163">
        <f>O366*H366</f>
        <v>0.99977779999999983</v>
      </c>
      <c r="Q366" s="163">
        <v>3.0000000000000001E-5</v>
      </c>
      <c r="R366" s="163">
        <f>Q366*H366</f>
        <v>6.4049999999999998E-5</v>
      </c>
      <c r="S366" s="163">
        <v>0</v>
      </c>
      <c r="T366" s="164">
        <f>S366*H366</f>
        <v>0</v>
      </c>
      <c r="U366" s="30"/>
      <c r="V366" s="30"/>
      <c r="W366" s="30"/>
      <c r="X366" s="30"/>
      <c r="Y366" s="30"/>
      <c r="Z366" s="30"/>
      <c r="AA366" s="30"/>
      <c r="AB366" s="30"/>
      <c r="AC366" s="30"/>
      <c r="AD366" s="30"/>
      <c r="AE366" s="30"/>
      <c r="AR366" s="165" t="s">
        <v>209</v>
      </c>
      <c r="AT366" s="165" t="s">
        <v>149</v>
      </c>
      <c r="AU366" s="165" t="s">
        <v>94</v>
      </c>
      <c r="AY366" s="18" t="s">
        <v>146</v>
      </c>
      <c r="BE366" s="166">
        <f>IF(N366="základná",J366,0)</f>
        <v>0</v>
      </c>
      <c r="BF366" s="166">
        <f>IF(N366="znížená",J366,0)</f>
        <v>16.72</v>
      </c>
      <c r="BG366" s="166">
        <f>IF(N366="zákl. prenesená",J366,0)</f>
        <v>0</v>
      </c>
      <c r="BH366" s="166">
        <f>IF(N366="zníž. prenesená",J366,0)</f>
        <v>0</v>
      </c>
      <c r="BI366" s="166">
        <f>IF(N366="nulová",J366,0)</f>
        <v>0</v>
      </c>
      <c r="BJ366" s="18" t="s">
        <v>94</v>
      </c>
      <c r="BK366" s="166">
        <f>ROUND(I366*H366,2)</f>
        <v>16.72</v>
      </c>
      <c r="BL366" s="18" t="s">
        <v>209</v>
      </c>
      <c r="BM366" s="165" t="s">
        <v>396</v>
      </c>
    </row>
    <row r="367" spans="1:65" s="15" customFormat="1" ht="11.25">
      <c r="B367" s="182"/>
      <c r="D367" s="168" t="s">
        <v>153</v>
      </c>
      <c r="E367" s="183" t="s">
        <v>1</v>
      </c>
      <c r="F367" s="184" t="s">
        <v>389</v>
      </c>
      <c r="H367" s="183" t="s">
        <v>1</v>
      </c>
      <c r="L367" s="182"/>
      <c r="M367" s="185"/>
      <c r="N367" s="186"/>
      <c r="O367" s="186"/>
      <c r="P367" s="186"/>
      <c r="Q367" s="186"/>
      <c r="R367" s="186"/>
      <c r="S367" s="186"/>
      <c r="T367" s="187"/>
      <c r="AT367" s="183" t="s">
        <v>153</v>
      </c>
      <c r="AU367" s="183" t="s">
        <v>94</v>
      </c>
      <c r="AV367" s="15" t="s">
        <v>79</v>
      </c>
      <c r="AW367" s="15" t="s">
        <v>28</v>
      </c>
      <c r="AX367" s="15" t="s">
        <v>71</v>
      </c>
      <c r="AY367" s="183" t="s">
        <v>146</v>
      </c>
    </row>
    <row r="368" spans="1:65" s="13" customFormat="1" ht="11.25">
      <c r="B368" s="167"/>
      <c r="D368" s="168" t="s">
        <v>153</v>
      </c>
      <c r="E368" s="169" t="s">
        <v>1</v>
      </c>
      <c r="F368" s="170" t="s">
        <v>397</v>
      </c>
      <c r="H368" s="171">
        <v>2.1349999999999998</v>
      </c>
      <c r="L368" s="167"/>
      <c r="M368" s="172"/>
      <c r="N368" s="173"/>
      <c r="O368" s="173"/>
      <c r="P368" s="173"/>
      <c r="Q368" s="173"/>
      <c r="R368" s="173"/>
      <c r="S368" s="173"/>
      <c r="T368" s="174"/>
      <c r="AT368" s="169" t="s">
        <v>153</v>
      </c>
      <c r="AU368" s="169" t="s">
        <v>94</v>
      </c>
      <c r="AV368" s="13" t="s">
        <v>94</v>
      </c>
      <c r="AW368" s="13" t="s">
        <v>28</v>
      </c>
      <c r="AX368" s="13" t="s">
        <v>71</v>
      </c>
      <c r="AY368" s="169" t="s">
        <v>146</v>
      </c>
    </row>
    <row r="369" spans="1:65" s="14" customFormat="1" ht="11.25">
      <c r="B369" s="175"/>
      <c r="D369" s="168" t="s">
        <v>153</v>
      </c>
      <c r="E369" s="176" t="s">
        <v>1</v>
      </c>
      <c r="F369" s="177" t="s">
        <v>156</v>
      </c>
      <c r="H369" s="178">
        <v>2.1349999999999998</v>
      </c>
      <c r="L369" s="175"/>
      <c r="M369" s="179"/>
      <c r="N369" s="180"/>
      <c r="O369" s="180"/>
      <c r="P369" s="180"/>
      <c r="Q369" s="180"/>
      <c r="R369" s="180"/>
      <c r="S369" s="180"/>
      <c r="T369" s="181"/>
      <c r="AT369" s="176" t="s">
        <v>153</v>
      </c>
      <c r="AU369" s="176" t="s">
        <v>94</v>
      </c>
      <c r="AV369" s="14" t="s">
        <v>147</v>
      </c>
      <c r="AW369" s="14" t="s">
        <v>28</v>
      </c>
      <c r="AX369" s="14" t="s">
        <v>79</v>
      </c>
      <c r="AY369" s="176" t="s">
        <v>146</v>
      </c>
    </row>
    <row r="370" spans="1:65" s="2" customFormat="1" ht="16.5" customHeight="1">
      <c r="A370" s="30"/>
      <c r="B370" s="153"/>
      <c r="C370" s="188" t="s">
        <v>293</v>
      </c>
      <c r="D370" s="188" t="s">
        <v>206</v>
      </c>
      <c r="E370" s="189" t="s">
        <v>398</v>
      </c>
      <c r="F370" s="190" t="s">
        <v>399</v>
      </c>
      <c r="G370" s="191" t="s">
        <v>159</v>
      </c>
      <c r="H370" s="192">
        <v>200.05099999999999</v>
      </c>
      <c r="I370" s="193">
        <v>23.27</v>
      </c>
      <c r="J370" s="193">
        <f>ROUND(I370*H370,2)</f>
        <v>4655.1899999999996</v>
      </c>
      <c r="K370" s="194"/>
      <c r="L370" s="195"/>
      <c r="M370" s="196" t="s">
        <v>1</v>
      </c>
      <c r="N370" s="197" t="s">
        <v>37</v>
      </c>
      <c r="O370" s="163">
        <v>0</v>
      </c>
      <c r="P370" s="163">
        <f>O370*H370</f>
        <v>0</v>
      </c>
      <c r="Q370" s="163">
        <v>0</v>
      </c>
      <c r="R370" s="163">
        <f>Q370*H370</f>
        <v>0</v>
      </c>
      <c r="S370" s="163">
        <v>0</v>
      </c>
      <c r="T370" s="164">
        <f>S370*H370</f>
        <v>0</v>
      </c>
      <c r="U370" s="30"/>
      <c r="V370" s="30"/>
      <c r="W370" s="30"/>
      <c r="X370" s="30"/>
      <c r="Y370" s="30"/>
      <c r="Z370" s="30"/>
      <c r="AA370" s="30"/>
      <c r="AB370" s="30"/>
      <c r="AC370" s="30"/>
      <c r="AD370" s="30"/>
      <c r="AE370" s="30"/>
      <c r="AR370" s="165" t="s">
        <v>277</v>
      </c>
      <c r="AT370" s="165" t="s">
        <v>206</v>
      </c>
      <c r="AU370" s="165" t="s">
        <v>94</v>
      </c>
      <c r="AY370" s="18" t="s">
        <v>146</v>
      </c>
      <c r="BE370" s="166">
        <f>IF(N370="základná",J370,0)</f>
        <v>0</v>
      </c>
      <c r="BF370" s="166">
        <f>IF(N370="znížená",J370,0)</f>
        <v>4655.1899999999996</v>
      </c>
      <c r="BG370" s="166">
        <f>IF(N370="zákl. prenesená",J370,0)</f>
        <v>0</v>
      </c>
      <c r="BH370" s="166">
        <f>IF(N370="zníž. prenesená",J370,0)</f>
        <v>0</v>
      </c>
      <c r="BI370" s="166">
        <f>IF(N370="nulová",J370,0)</f>
        <v>0</v>
      </c>
      <c r="BJ370" s="18" t="s">
        <v>94</v>
      </c>
      <c r="BK370" s="166">
        <f>ROUND(I370*H370,2)</f>
        <v>4655.1899999999996</v>
      </c>
      <c r="BL370" s="18" t="s">
        <v>209</v>
      </c>
      <c r="BM370" s="165" t="s">
        <v>400</v>
      </c>
    </row>
    <row r="371" spans="1:65" s="15" customFormat="1" ht="11.25">
      <c r="B371" s="182"/>
      <c r="D371" s="168" t="s">
        <v>153</v>
      </c>
      <c r="E371" s="183" t="s">
        <v>1</v>
      </c>
      <c r="F371" s="184" t="s">
        <v>225</v>
      </c>
      <c r="H371" s="183" t="s">
        <v>1</v>
      </c>
      <c r="L371" s="182"/>
      <c r="M371" s="185"/>
      <c r="N371" s="186"/>
      <c r="O371" s="186"/>
      <c r="P371" s="186"/>
      <c r="Q371" s="186"/>
      <c r="R371" s="186"/>
      <c r="S371" s="186"/>
      <c r="T371" s="187"/>
      <c r="AT371" s="183" t="s">
        <v>153</v>
      </c>
      <c r="AU371" s="183" t="s">
        <v>94</v>
      </c>
      <c r="AV371" s="15" t="s">
        <v>79</v>
      </c>
      <c r="AW371" s="15" t="s">
        <v>28</v>
      </c>
      <c r="AX371" s="15" t="s">
        <v>71</v>
      </c>
      <c r="AY371" s="183" t="s">
        <v>146</v>
      </c>
    </row>
    <row r="372" spans="1:65" s="13" customFormat="1" ht="11.25">
      <c r="B372" s="167"/>
      <c r="D372" s="168" t="s">
        <v>153</v>
      </c>
      <c r="E372" s="169" t="s">
        <v>1</v>
      </c>
      <c r="F372" s="170" t="s">
        <v>401</v>
      </c>
      <c r="H372" s="171">
        <v>37.042999999999999</v>
      </c>
      <c r="L372" s="167"/>
      <c r="M372" s="172"/>
      <c r="N372" s="173"/>
      <c r="O372" s="173"/>
      <c r="P372" s="173"/>
      <c r="Q372" s="173"/>
      <c r="R372" s="173"/>
      <c r="S372" s="173"/>
      <c r="T372" s="174"/>
      <c r="AT372" s="169" t="s">
        <v>153</v>
      </c>
      <c r="AU372" s="169" t="s">
        <v>94</v>
      </c>
      <c r="AV372" s="13" t="s">
        <v>94</v>
      </c>
      <c r="AW372" s="13" t="s">
        <v>28</v>
      </c>
      <c r="AX372" s="13" t="s">
        <v>71</v>
      </c>
      <c r="AY372" s="169" t="s">
        <v>146</v>
      </c>
    </row>
    <row r="373" spans="1:65" s="15" customFormat="1" ht="11.25">
      <c r="B373" s="182"/>
      <c r="D373" s="168" t="s">
        <v>153</v>
      </c>
      <c r="E373" s="183" t="s">
        <v>1</v>
      </c>
      <c r="F373" s="184" t="s">
        <v>384</v>
      </c>
      <c r="H373" s="183" t="s">
        <v>1</v>
      </c>
      <c r="L373" s="182"/>
      <c r="M373" s="185"/>
      <c r="N373" s="186"/>
      <c r="O373" s="186"/>
      <c r="P373" s="186"/>
      <c r="Q373" s="186"/>
      <c r="R373" s="186"/>
      <c r="S373" s="186"/>
      <c r="T373" s="187"/>
      <c r="AT373" s="183" t="s">
        <v>153</v>
      </c>
      <c r="AU373" s="183" t="s">
        <v>94</v>
      </c>
      <c r="AV373" s="15" t="s">
        <v>79</v>
      </c>
      <c r="AW373" s="15" t="s">
        <v>28</v>
      </c>
      <c r="AX373" s="15" t="s">
        <v>71</v>
      </c>
      <c r="AY373" s="183" t="s">
        <v>146</v>
      </c>
    </row>
    <row r="374" spans="1:65" s="13" customFormat="1" ht="11.25">
      <c r="B374" s="167"/>
      <c r="D374" s="168" t="s">
        <v>153</v>
      </c>
      <c r="E374" s="169" t="s">
        <v>1</v>
      </c>
      <c r="F374" s="170" t="s">
        <v>401</v>
      </c>
      <c r="H374" s="171">
        <v>37.042999999999999</v>
      </c>
      <c r="L374" s="167"/>
      <c r="M374" s="172"/>
      <c r="N374" s="173"/>
      <c r="O374" s="173"/>
      <c r="P374" s="173"/>
      <c r="Q374" s="173"/>
      <c r="R374" s="173"/>
      <c r="S374" s="173"/>
      <c r="T374" s="174"/>
      <c r="AT374" s="169" t="s">
        <v>153</v>
      </c>
      <c r="AU374" s="169" t="s">
        <v>94</v>
      </c>
      <c r="AV374" s="13" t="s">
        <v>94</v>
      </c>
      <c r="AW374" s="13" t="s">
        <v>28</v>
      </c>
      <c r="AX374" s="13" t="s">
        <v>71</v>
      </c>
      <c r="AY374" s="169" t="s">
        <v>146</v>
      </c>
    </row>
    <row r="375" spans="1:65" s="15" customFormat="1" ht="11.25">
      <c r="B375" s="182"/>
      <c r="D375" s="168" t="s">
        <v>153</v>
      </c>
      <c r="E375" s="183" t="s">
        <v>1</v>
      </c>
      <c r="F375" s="184" t="s">
        <v>385</v>
      </c>
      <c r="H375" s="183" t="s">
        <v>1</v>
      </c>
      <c r="L375" s="182"/>
      <c r="M375" s="185"/>
      <c r="N375" s="186"/>
      <c r="O375" s="186"/>
      <c r="P375" s="186"/>
      <c r="Q375" s="186"/>
      <c r="R375" s="186"/>
      <c r="S375" s="186"/>
      <c r="T375" s="187"/>
      <c r="AT375" s="183" t="s">
        <v>153</v>
      </c>
      <c r="AU375" s="183" t="s">
        <v>94</v>
      </c>
      <c r="AV375" s="15" t="s">
        <v>79</v>
      </c>
      <c r="AW375" s="15" t="s">
        <v>28</v>
      </c>
      <c r="AX375" s="15" t="s">
        <v>71</v>
      </c>
      <c r="AY375" s="183" t="s">
        <v>146</v>
      </c>
    </row>
    <row r="376" spans="1:65" s="13" customFormat="1" ht="11.25">
      <c r="B376" s="167"/>
      <c r="D376" s="168" t="s">
        <v>153</v>
      </c>
      <c r="E376" s="169" t="s">
        <v>1</v>
      </c>
      <c r="F376" s="170" t="s">
        <v>402</v>
      </c>
      <c r="H376" s="171">
        <v>34.677999999999997</v>
      </c>
      <c r="L376" s="167"/>
      <c r="M376" s="172"/>
      <c r="N376" s="173"/>
      <c r="O376" s="173"/>
      <c r="P376" s="173"/>
      <c r="Q376" s="173"/>
      <c r="R376" s="173"/>
      <c r="S376" s="173"/>
      <c r="T376" s="174"/>
      <c r="AT376" s="169" t="s">
        <v>153</v>
      </c>
      <c r="AU376" s="169" t="s">
        <v>94</v>
      </c>
      <c r="AV376" s="13" t="s">
        <v>94</v>
      </c>
      <c r="AW376" s="13" t="s">
        <v>28</v>
      </c>
      <c r="AX376" s="13" t="s">
        <v>71</v>
      </c>
      <c r="AY376" s="169" t="s">
        <v>146</v>
      </c>
    </row>
    <row r="377" spans="1:65" s="15" customFormat="1" ht="11.25">
      <c r="B377" s="182"/>
      <c r="D377" s="168" t="s">
        <v>153</v>
      </c>
      <c r="E377" s="183" t="s">
        <v>1</v>
      </c>
      <c r="F377" s="184" t="s">
        <v>387</v>
      </c>
      <c r="H377" s="183" t="s">
        <v>1</v>
      </c>
      <c r="L377" s="182"/>
      <c r="M377" s="185"/>
      <c r="N377" s="186"/>
      <c r="O377" s="186"/>
      <c r="P377" s="186"/>
      <c r="Q377" s="186"/>
      <c r="R377" s="186"/>
      <c r="S377" s="186"/>
      <c r="T377" s="187"/>
      <c r="AT377" s="183" t="s">
        <v>153</v>
      </c>
      <c r="AU377" s="183" t="s">
        <v>94</v>
      </c>
      <c r="AV377" s="15" t="s">
        <v>79</v>
      </c>
      <c r="AW377" s="15" t="s">
        <v>28</v>
      </c>
      <c r="AX377" s="15" t="s">
        <v>71</v>
      </c>
      <c r="AY377" s="183" t="s">
        <v>146</v>
      </c>
    </row>
    <row r="378" spans="1:65" s="13" customFormat="1" ht="11.25">
      <c r="B378" s="167"/>
      <c r="D378" s="168" t="s">
        <v>153</v>
      </c>
      <c r="E378" s="169" t="s">
        <v>1</v>
      </c>
      <c r="F378" s="170" t="s">
        <v>403</v>
      </c>
      <c r="H378" s="171">
        <v>37.234999999999999</v>
      </c>
      <c r="L378" s="167"/>
      <c r="M378" s="172"/>
      <c r="N378" s="173"/>
      <c r="O378" s="173"/>
      <c r="P378" s="173"/>
      <c r="Q378" s="173"/>
      <c r="R378" s="173"/>
      <c r="S378" s="173"/>
      <c r="T378" s="174"/>
      <c r="AT378" s="169" t="s">
        <v>153</v>
      </c>
      <c r="AU378" s="169" t="s">
        <v>94</v>
      </c>
      <c r="AV378" s="13" t="s">
        <v>94</v>
      </c>
      <c r="AW378" s="13" t="s">
        <v>28</v>
      </c>
      <c r="AX378" s="13" t="s">
        <v>71</v>
      </c>
      <c r="AY378" s="169" t="s">
        <v>146</v>
      </c>
    </row>
    <row r="379" spans="1:65" s="15" customFormat="1" ht="11.25">
      <c r="B379" s="182"/>
      <c r="D379" s="168" t="s">
        <v>153</v>
      </c>
      <c r="E379" s="183" t="s">
        <v>1</v>
      </c>
      <c r="F379" s="184" t="s">
        <v>389</v>
      </c>
      <c r="H379" s="183" t="s">
        <v>1</v>
      </c>
      <c r="L379" s="182"/>
      <c r="M379" s="185"/>
      <c r="N379" s="186"/>
      <c r="O379" s="186"/>
      <c r="P379" s="186"/>
      <c r="Q379" s="186"/>
      <c r="R379" s="186"/>
      <c r="S379" s="186"/>
      <c r="T379" s="187"/>
      <c r="AT379" s="183" t="s">
        <v>153</v>
      </c>
      <c r="AU379" s="183" t="s">
        <v>94</v>
      </c>
      <c r="AV379" s="15" t="s">
        <v>79</v>
      </c>
      <c r="AW379" s="15" t="s">
        <v>28</v>
      </c>
      <c r="AX379" s="15" t="s">
        <v>71</v>
      </c>
      <c r="AY379" s="183" t="s">
        <v>146</v>
      </c>
    </row>
    <row r="380" spans="1:65" s="13" customFormat="1" ht="11.25">
      <c r="B380" s="167"/>
      <c r="D380" s="168" t="s">
        <v>153</v>
      </c>
      <c r="E380" s="169" t="s">
        <v>1</v>
      </c>
      <c r="F380" s="170" t="s">
        <v>397</v>
      </c>
      <c r="H380" s="171">
        <v>2.1349999999999998</v>
      </c>
      <c r="L380" s="167"/>
      <c r="M380" s="172"/>
      <c r="N380" s="173"/>
      <c r="O380" s="173"/>
      <c r="P380" s="173"/>
      <c r="Q380" s="173"/>
      <c r="R380" s="173"/>
      <c r="S380" s="173"/>
      <c r="T380" s="174"/>
      <c r="AT380" s="169" t="s">
        <v>153</v>
      </c>
      <c r="AU380" s="169" t="s">
        <v>94</v>
      </c>
      <c r="AV380" s="13" t="s">
        <v>94</v>
      </c>
      <c r="AW380" s="13" t="s">
        <v>28</v>
      </c>
      <c r="AX380" s="13" t="s">
        <v>71</v>
      </c>
      <c r="AY380" s="169" t="s">
        <v>146</v>
      </c>
    </row>
    <row r="381" spans="1:65" s="13" customFormat="1" ht="11.25">
      <c r="B381" s="167"/>
      <c r="D381" s="168" t="s">
        <v>153</v>
      </c>
      <c r="E381" s="169" t="s">
        <v>1</v>
      </c>
      <c r="F381" s="170" t="s">
        <v>404</v>
      </c>
      <c r="H381" s="171">
        <v>8.0500000000000007</v>
      </c>
      <c r="L381" s="167"/>
      <c r="M381" s="172"/>
      <c r="N381" s="173"/>
      <c r="O381" s="173"/>
      <c r="P381" s="173"/>
      <c r="Q381" s="173"/>
      <c r="R381" s="173"/>
      <c r="S381" s="173"/>
      <c r="T381" s="174"/>
      <c r="AT381" s="169" t="s">
        <v>153</v>
      </c>
      <c r="AU381" s="169" t="s">
        <v>94</v>
      </c>
      <c r="AV381" s="13" t="s">
        <v>94</v>
      </c>
      <c r="AW381" s="13" t="s">
        <v>28</v>
      </c>
      <c r="AX381" s="13" t="s">
        <v>71</v>
      </c>
      <c r="AY381" s="169" t="s">
        <v>146</v>
      </c>
    </row>
    <row r="382" spans="1:65" s="15" customFormat="1" ht="11.25">
      <c r="B382" s="182"/>
      <c r="D382" s="168" t="s">
        <v>153</v>
      </c>
      <c r="E382" s="183" t="s">
        <v>1</v>
      </c>
      <c r="F382" s="184" t="s">
        <v>391</v>
      </c>
      <c r="H382" s="183" t="s">
        <v>1</v>
      </c>
      <c r="L382" s="182"/>
      <c r="M382" s="185"/>
      <c r="N382" s="186"/>
      <c r="O382" s="186"/>
      <c r="P382" s="186"/>
      <c r="Q382" s="186"/>
      <c r="R382" s="186"/>
      <c r="S382" s="186"/>
      <c r="T382" s="187"/>
      <c r="AT382" s="183" t="s">
        <v>153</v>
      </c>
      <c r="AU382" s="183" t="s">
        <v>94</v>
      </c>
      <c r="AV382" s="15" t="s">
        <v>79</v>
      </c>
      <c r="AW382" s="15" t="s">
        <v>28</v>
      </c>
      <c r="AX382" s="15" t="s">
        <v>71</v>
      </c>
      <c r="AY382" s="183" t="s">
        <v>146</v>
      </c>
    </row>
    <row r="383" spans="1:65" s="13" customFormat="1" ht="11.25">
      <c r="B383" s="167"/>
      <c r="D383" s="168" t="s">
        <v>153</v>
      </c>
      <c r="E383" s="169" t="s">
        <v>1</v>
      </c>
      <c r="F383" s="170" t="s">
        <v>405</v>
      </c>
      <c r="H383" s="171">
        <v>7.2850000000000001</v>
      </c>
      <c r="L383" s="167"/>
      <c r="M383" s="172"/>
      <c r="N383" s="173"/>
      <c r="O383" s="173"/>
      <c r="P383" s="173"/>
      <c r="Q383" s="173"/>
      <c r="R383" s="173"/>
      <c r="S383" s="173"/>
      <c r="T383" s="174"/>
      <c r="AT383" s="169" t="s">
        <v>153</v>
      </c>
      <c r="AU383" s="169" t="s">
        <v>94</v>
      </c>
      <c r="AV383" s="13" t="s">
        <v>94</v>
      </c>
      <c r="AW383" s="13" t="s">
        <v>28</v>
      </c>
      <c r="AX383" s="13" t="s">
        <v>71</v>
      </c>
      <c r="AY383" s="169" t="s">
        <v>146</v>
      </c>
    </row>
    <row r="384" spans="1:65" s="15" customFormat="1" ht="11.25">
      <c r="B384" s="182"/>
      <c r="D384" s="168" t="s">
        <v>153</v>
      </c>
      <c r="E384" s="183" t="s">
        <v>1</v>
      </c>
      <c r="F384" s="184" t="s">
        <v>184</v>
      </c>
      <c r="H384" s="183" t="s">
        <v>1</v>
      </c>
      <c r="L384" s="182"/>
      <c r="M384" s="185"/>
      <c r="N384" s="186"/>
      <c r="O384" s="186"/>
      <c r="P384" s="186"/>
      <c r="Q384" s="186"/>
      <c r="R384" s="186"/>
      <c r="S384" s="186"/>
      <c r="T384" s="187"/>
      <c r="AT384" s="183" t="s">
        <v>153</v>
      </c>
      <c r="AU384" s="183" t="s">
        <v>94</v>
      </c>
      <c r="AV384" s="15" t="s">
        <v>79</v>
      </c>
      <c r="AW384" s="15" t="s">
        <v>28</v>
      </c>
      <c r="AX384" s="15" t="s">
        <v>71</v>
      </c>
      <c r="AY384" s="183" t="s">
        <v>146</v>
      </c>
    </row>
    <row r="385" spans="1:65" s="13" customFormat="1" ht="11.25">
      <c r="B385" s="167"/>
      <c r="D385" s="168" t="s">
        <v>153</v>
      </c>
      <c r="E385" s="169" t="s">
        <v>1</v>
      </c>
      <c r="F385" s="170" t="s">
        <v>406</v>
      </c>
      <c r="H385" s="171">
        <v>2.75</v>
      </c>
      <c r="L385" s="167"/>
      <c r="M385" s="172"/>
      <c r="N385" s="173"/>
      <c r="O385" s="173"/>
      <c r="P385" s="173"/>
      <c r="Q385" s="173"/>
      <c r="R385" s="173"/>
      <c r="S385" s="173"/>
      <c r="T385" s="174"/>
      <c r="AT385" s="169" t="s">
        <v>153</v>
      </c>
      <c r="AU385" s="169" t="s">
        <v>94</v>
      </c>
      <c r="AV385" s="13" t="s">
        <v>94</v>
      </c>
      <c r="AW385" s="13" t="s">
        <v>28</v>
      </c>
      <c r="AX385" s="13" t="s">
        <v>71</v>
      </c>
      <c r="AY385" s="169" t="s">
        <v>146</v>
      </c>
    </row>
    <row r="386" spans="1:65" s="15" customFormat="1" ht="11.25">
      <c r="B386" s="182"/>
      <c r="D386" s="168" t="s">
        <v>153</v>
      </c>
      <c r="E386" s="183" t="s">
        <v>1</v>
      </c>
      <c r="F386" s="184" t="s">
        <v>188</v>
      </c>
      <c r="H386" s="183" t="s">
        <v>1</v>
      </c>
      <c r="L386" s="182"/>
      <c r="M386" s="185"/>
      <c r="N386" s="186"/>
      <c r="O386" s="186"/>
      <c r="P386" s="186"/>
      <c r="Q386" s="186"/>
      <c r="R386" s="186"/>
      <c r="S386" s="186"/>
      <c r="T386" s="187"/>
      <c r="AT386" s="183" t="s">
        <v>153</v>
      </c>
      <c r="AU386" s="183" t="s">
        <v>94</v>
      </c>
      <c r="AV386" s="15" t="s">
        <v>79</v>
      </c>
      <c r="AW386" s="15" t="s">
        <v>28</v>
      </c>
      <c r="AX386" s="15" t="s">
        <v>71</v>
      </c>
      <c r="AY386" s="183" t="s">
        <v>146</v>
      </c>
    </row>
    <row r="387" spans="1:65" s="13" customFormat="1" ht="11.25">
      <c r="B387" s="167"/>
      <c r="D387" s="168" t="s">
        <v>153</v>
      </c>
      <c r="E387" s="169" t="s">
        <v>1</v>
      </c>
      <c r="F387" s="170" t="s">
        <v>406</v>
      </c>
      <c r="H387" s="171">
        <v>2.75</v>
      </c>
      <c r="L387" s="167"/>
      <c r="M387" s="172"/>
      <c r="N387" s="173"/>
      <c r="O387" s="173"/>
      <c r="P387" s="173"/>
      <c r="Q387" s="173"/>
      <c r="R387" s="173"/>
      <c r="S387" s="173"/>
      <c r="T387" s="174"/>
      <c r="AT387" s="169" t="s">
        <v>153</v>
      </c>
      <c r="AU387" s="169" t="s">
        <v>94</v>
      </c>
      <c r="AV387" s="13" t="s">
        <v>94</v>
      </c>
      <c r="AW387" s="13" t="s">
        <v>28</v>
      </c>
      <c r="AX387" s="13" t="s">
        <v>71</v>
      </c>
      <c r="AY387" s="169" t="s">
        <v>146</v>
      </c>
    </row>
    <row r="388" spans="1:65" s="15" customFormat="1" ht="11.25">
      <c r="B388" s="182"/>
      <c r="D388" s="168" t="s">
        <v>153</v>
      </c>
      <c r="E388" s="183" t="s">
        <v>1</v>
      </c>
      <c r="F388" s="184" t="s">
        <v>189</v>
      </c>
      <c r="H388" s="183" t="s">
        <v>1</v>
      </c>
      <c r="L388" s="182"/>
      <c r="M388" s="185"/>
      <c r="N388" s="186"/>
      <c r="O388" s="186"/>
      <c r="P388" s="186"/>
      <c r="Q388" s="186"/>
      <c r="R388" s="186"/>
      <c r="S388" s="186"/>
      <c r="T388" s="187"/>
      <c r="AT388" s="183" t="s">
        <v>153</v>
      </c>
      <c r="AU388" s="183" t="s">
        <v>94</v>
      </c>
      <c r="AV388" s="15" t="s">
        <v>79</v>
      </c>
      <c r="AW388" s="15" t="s">
        <v>28</v>
      </c>
      <c r="AX388" s="15" t="s">
        <v>71</v>
      </c>
      <c r="AY388" s="183" t="s">
        <v>146</v>
      </c>
    </row>
    <row r="389" spans="1:65" s="13" customFormat="1" ht="11.25">
      <c r="B389" s="167"/>
      <c r="D389" s="168" t="s">
        <v>153</v>
      </c>
      <c r="E389" s="169" t="s">
        <v>1</v>
      </c>
      <c r="F389" s="170" t="s">
        <v>406</v>
      </c>
      <c r="H389" s="171">
        <v>2.75</v>
      </c>
      <c r="L389" s="167"/>
      <c r="M389" s="172"/>
      <c r="N389" s="173"/>
      <c r="O389" s="173"/>
      <c r="P389" s="173"/>
      <c r="Q389" s="173"/>
      <c r="R389" s="173"/>
      <c r="S389" s="173"/>
      <c r="T389" s="174"/>
      <c r="AT389" s="169" t="s">
        <v>153</v>
      </c>
      <c r="AU389" s="169" t="s">
        <v>94</v>
      </c>
      <c r="AV389" s="13" t="s">
        <v>94</v>
      </c>
      <c r="AW389" s="13" t="s">
        <v>28</v>
      </c>
      <c r="AX389" s="13" t="s">
        <v>71</v>
      </c>
      <c r="AY389" s="169" t="s">
        <v>146</v>
      </c>
    </row>
    <row r="390" spans="1:65" s="15" customFormat="1" ht="11.25">
      <c r="B390" s="182"/>
      <c r="D390" s="168" t="s">
        <v>153</v>
      </c>
      <c r="E390" s="183" t="s">
        <v>1</v>
      </c>
      <c r="F390" s="184" t="s">
        <v>190</v>
      </c>
      <c r="H390" s="183" t="s">
        <v>1</v>
      </c>
      <c r="L390" s="182"/>
      <c r="M390" s="185"/>
      <c r="N390" s="186"/>
      <c r="O390" s="186"/>
      <c r="P390" s="186"/>
      <c r="Q390" s="186"/>
      <c r="R390" s="186"/>
      <c r="S390" s="186"/>
      <c r="T390" s="187"/>
      <c r="AT390" s="183" t="s">
        <v>153</v>
      </c>
      <c r="AU390" s="183" t="s">
        <v>94</v>
      </c>
      <c r="AV390" s="15" t="s">
        <v>79</v>
      </c>
      <c r="AW390" s="15" t="s">
        <v>28</v>
      </c>
      <c r="AX390" s="15" t="s">
        <v>71</v>
      </c>
      <c r="AY390" s="183" t="s">
        <v>146</v>
      </c>
    </row>
    <row r="391" spans="1:65" s="13" customFormat="1" ht="11.25">
      <c r="B391" s="167"/>
      <c r="D391" s="168" t="s">
        <v>153</v>
      </c>
      <c r="E391" s="169" t="s">
        <v>1</v>
      </c>
      <c r="F391" s="170" t="s">
        <v>407</v>
      </c>
      <c r="H391" s="171">
        <v>1.8129999999999999</v>
      </c>
      <c r="L391" s="167"/>
      <c r="M391" s="172"/>
      <c r="N391" s="173"/>
      <c r="O391" s="173"/>
      <c r="P391" s="173"/>
      <c r="Q391" s="173"/>
      <c r="R391" s="173"/>
      <c r="S391" s="173"/>
      <c r="T391" s="174"/>
      <c r="AT391" s="169" t="s">
        <v>153</v>
      </c>
      <c r="AU391" s="169" t="s">
        <v>94</v>
      </c>
      <c r="AV391" s="13" t="s">
        <v>94</v>
      </c>
      <c r="AW391" s="13" t="s">
        <v>28</v>
      </c>
      <c r="AX391" s="13" t="s">
        <v>71</v>
      </c>
      <c r="AY391" s="169" t="s">
        <v>146</v>
      </c>
    </row>
    <row r="392" spans="1:65" s="16" customFormat="1" ht="11.25">
      <c r="B392" s="198"/>
      <c r="D392" s="168" t="s">
        <v>153</v>
      </c>
      <c r="E392" s="199" t="s">
        <v>1</v>
      </c>
      <c r="F392" s="200" t="s">
        <v>240</v>
      </c>
      <c r="H392" s="201">
        <v>173.53199999999998</v>
      </c>
      <c r="L392" s="198"/>
      <c r="M392" s="202"/>
      <c r="N392" s="203"/>
      <c r="O392" s="203"/>
      <c r="P392" s="203"/>
      <c r="Q392" s="203"/>
      <c r="R392" s="203"/>
      <c r="S392" s="203"/>
      <c r="T392" s="204"/>
      <c r="AT392" s="199" t="s">
        <v>153</v>
      </c>
      <c r="AU392" s="199" t="s">
        <v>94</v>
      </c>
      <c r="AV392" s="16" t="s">
        <v>162</v>
      </c>
      <c r="AW392" s="16" t="s">
        <v>28</v>
      </c>
      <c r="AX392" s="16" t="s">
        <v>71</v>
      </c>
      <c r="AY392" s="199" t="s">
        <v>146</v>
      </c>
    </row>
    <row r="393" spans="1:65" s="14" customFormat="1" ht="11.25">
      <c r="B393" s="175"/>
      <c r="D393" s="168" t="s">
        <v>153</v>
      </c>
      <c r="E393" s="176" t="s">
        <v>1</v>
      </c>
      <c r="F393" s="177" t="s">
        <v>156</v>
      </c>
      <c r="H393" s="178">
        <v>173.53199999999998</v>
      </c>
      <c r="L393" s="175"/>
      <c r="M393" s="179"/>
      <c r="N393" s="180"/>
      <c r="O393" s="180"/>
      <c r="P393" s="180"/>
      <c r="Q393" s="180"/>
      <c r="R393" s="180"/>
      <c r="S393" s="180"/>
      <c r="T393" s="181"/>
      <c r="AT393" s="176" t="s">
        <v>153</v>
      </c>
      <c r="AU393" s="176" t="s">
        <v>94</v>
      </c>
      <c r="AV393" s="14" t="s">
        <v>147</v>
      </c>
      <c r="AW393" s="14" t="s">
        <v>28</v>
      </c>
      <c r="AX393" s="14" t="s">
        <v>71</v>
      </c>
      <c r="AY393" s="176" t="s">
        <v>146</v>
      </c>
    </row>
    <row r="394" spans="1:65" s="13" customFormat="1" ht="11.25">
      <c r="B394" s="167"/>
      <c r="D394" s="168" t="s">
        <v>153</v>
      </c>
      <c r="E394" s="169" t="s">
        <v>1</v>
      </c>
      <c r="F394" s="170" t="s">
        <v>408</v>
      </c>
      <c r="H394" s="171">
        <v>200.05099999999999</v>
      </c>
      <c r="L394" s="167"/>
      <c r="M394" s="172"/>
      <c r="N394" s="173"/>
      <c r="O394" s="173"/>
      <c r="P394" s="173"/>
      <c r="Q394" s="173"/>
      <c r="R394" s="173"/>
      <c r="S394" s="173"/>
      <c r="T394" s="174"/>
      <c r="AT394" s="169" t="s">
        <v>153</v>
      </c>
      <c r="AU394" s="169" t="s">
        <v>94</v>
      </c>
      <c r="AV394" s="13" t="s">
        <v>94</v>
      </c>
      <c r="AW394" s="13" t="s">
        <v>28</v>
      </c>
      <c r="AX394" s="13" t="s">
        <v>71</v>
      </c>
      <c r="AY394" s="169" t="s">
        <v>146</v>
      </c>
    </row>
    <row r="395" spans="1:65" s="14" customFormat="1" ht="11.25">
      <c r="B395" s="175"/>
      <c r="D395" s="168" t="s">
        <v>153</v>
      </c>
      <c r="E395" s="176" t="s">
        <v>1</v>
      </c>
      <c r="F395" s="177" t="s">
        <v>156</v>
      </c>
      <c r="H395" s="178">
        <v>200.05099999999999</v>
      </c>
      <c r="L395" s="175"/>
      <c r="M395" s="179"/>
      <c r="N395" s="180"/>
      <c r="O395" s="180"/>
      <c r="P395" s="180"/>
      <c r="Q395" s="180"/>
      <c r="R395" s="180"/>
      <c r="S395" s="180"/>
      <c r="T395" s="181"/>
      <c r="AT395" s="176" t="s">
        <v>153</v>
      </c>
      <c r="AU395" s="176" t="s">
        <v>94</v>
      </c>
      <c r="AV395" s="14" t="s">
        <v>147</v>
      </c>
      <c r="AW395" s="14" t="s">
        <v>28</v>
      </c>
      <c r="AX395" s="14" t="s">
        <v>79</v>
      </c>
      <c r="AY395" s="176" t="s">
        <v>146</v>
      </c>
    </row>
    <row r="396" spans="1:65" s="2" customFormat="1" ht="24.2" customHeight="1">
      <c r="A396" s="30"/>
      <c r="B396" s="153"/>
      <c r="C396" s="154" t="s">
        <v>409</v>
      </c>
      <c r="D396" s="154" t="s">
        <v>149</v>
      </c>
      <c r="E396" s="155" t="s">
        <v>410</v>
      </c>
      <c r="F396" s="156" t="s">
        <v>411</v>
      </c>
      <c r="G396" s="157" t="s">
        <v>412</v>
      </c>
      <c r="H396" s="158">
        <v>398.52600000000001</v>
      </c>
      <c r="I396" s="159">
        <v>2.8</v>
      </c>
      <c r="J396" s="159">
        <f>ROUND(I396*H396,2)</f>
        <v>1115.8699999999999</v>
      </c>
      <c r="K396" s="160"/>
      <c r="L396" s="31"/>
      <c r="M396" s="161" t="s">
        <v>1</v>
      </c>
      <c r="N396" s="162" t="s">
        <v>37</v>
      </c>
      <c r="O396" s="163">
        <v>0</v>
      </c>
      <c r="P396" s="163">
        <f>O396*H396</f>
        <v>0</v>
      </c>
      <c r="Q396" s="163">
        <v>0</v>
      </c>
      <c r="R396" s="163">
        <f>Q396*H396</f>
        <v>0</v>
      </c>
      <c r="S396" s="163">
        <v>0</v>
      </c>
      <c r="T396" s="164">
        <f>S396*H396</f>
        <v>0</v>
      </c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R396" s="165" t="s">
        <v>209</v>
      </c>
      <c r="AT396" s="165" t="s">
        <v>149</v>
      </c>
      <c r="AU396" s="165" t="s">
        <v>94</v>
      </c>
      <c r="AY396" s="18" t="s">
        <v>146</v>
      </c>
      <c r="BE396" s="166">
        <f>IF(N396="základná",J396,0)</f>
        <v>0</v>
      </c>
      <c r="BF396" s="166">
        <f>IF(N396="znížená",J396,0)</f>
        <v>1115.8699999999999</v>
      </c>
      <c r="BG396" s="166">
        <f>IF(N396="zákl. prenesená",J396,0)</f>
        <v>0</v>
      </c>
      <c r="BH396" s="166">
        <f>IF(N396="zníž. prenesená",J396,0)</f>
        <v>0</v>
      </c>
      <c r="BI396" s="166">
        <f>IF(N396="nulová",J396,0)</f>
        <v>0</v>
      </c>
      <c r="BJ396" s="18" t="s">
        <v>94</v>
      </c>
      <c r="BK396" s="166">
        <f>ROUND(I396*H396,2)</f>
        <v>1115.8699999999999</v>
      </c>
      <c r="BL396" s="18" t="s">
        <v>209</v>
      </c>
      <c r="BM396" s="165" t="s">
        <v>413</v>
      </c>
    </row>
    <row r="397" spans="1:65" s="12" customFormat="1" ht="22.9" customHeight="1">
      <c r="B397" s="141"/>
      <c r="D397" s="142" t="s">
        <v>70</v>
      </c>
      <c r="E397" s="151" t="s">
        <v>414</v>
      </c>
      <c r="F397" s="151" t="s">
        <v>415</v>
      </c>
      <c r="J397" s="152">
        <f>BK397</f>
        <v>41054.450000000004</v>
      </c>
      <c r="L397" s="141"/>
      <c r="M397" s="145"/>
      <c r="N397" s="146"/>
      <c r="O397" s="146"/>
      <c r="P397" s="147">
        <f>SUM(P398:P569)</f>
        <v>581.67681056399999</v>
      </c>
      <c r="Q397" s="146"/>
      <c r="R397" s="147">
        <f>SUM(R398:R569)</f>
        <v>1.2576400000000001</v>
      </c>
      <c r="S397" s="146"/>
      <c r="T397" s="148">
        <f>SUM(T398:T569)</f>
        <v>6.5592809999999995</v>
      </c>
      <c r="AR397" s="142" t="s">
        <v>94</v>
      </c>
      <c r="AT397" s="149" t="s">
        <v>70</v>
      </c>
      <c r="AU397" s="149" t="s">
        <v>79</v>
      </c>
      <c r="AY397" s="142" t="s">
        <v>146</v>
      </c>
      <c r="BK397" s="150">
        <f>SUM(BK398:BK569)</f>
        <v>41054.450000000004</v>
      </c>
    </row>
    <row r="398" spans="1:65" s="2" customFormat="1" ht="37.9" customHeight="1">
      <c r="A398" s="30"/>
      <c r="B398" s="153"/>
      <c r="C398" s="154" t="s">
        <v>298</v>
      </c>
      <c r="D398" s="154" t="s">
        <v>149</v>
      </c>
      <c r="E398" s="155" t="s">
        <v>416</v>
      </c>
      <c r="F398" s="156" t="s">
        <v>417</v>
      </c>
      <c r="G398" s="157" t="s">
        <v>159</v>
      </c>
      <c r="H398" s="158">
        <v>658.73900000000003</v>
      </c>
      <c r="I398" s="159">
        <v>2.46</v>
      </c>
      <c r="J398" s="159">
        <f>ROUND(I398*H398,2)</f>
        <v>1620.5</v>
      </c>
      <c r="K398" s="160"/>
      <c r="L398" s="31"/>
      <c r="M398" s="161" t="s">
        <v>1</v>
      </c>
      <c r="N398" s="162" t="s">
        <v>37</v>
      </c>
      <c r="O398" s="163">
        <v>5.6000000000000001E-2</v>
      </c>
      <c r="P398" s="163">
        <f>O398*H398</f>
        <v>36.889384</v>
      </c>
      <c r="Q398" s="163">
        <v>0</v>
      </c>
      <c r="R398" s="163">
        <f>Q398*H398</f>
        <v>0</v>
      </c>
      <c r="S398" s="163">
        <v>8.9999999999999993E-3</v>
      </c>
      <c r="T398" s="164">
        <f>S398*H398</f>
        <v>5.9286509999999994</v>
      </c>
      <c r="U398" s="30"/>
      <c r="V398" s="30"/>
      <c r="W398" s="30"/>
      <c r="X398" s="30"/>
      <c r="Y398" s="30"/>
      <c r="Z398" s="30"/>
      <c r="AA398" s="30"/>
      <c r="AB398" s="30"/>
      <c r="AC398" s="30"/>
      <c r="AD398" s="30"/>
      <c r="AE398" s="30"/>
      <c r="AR398" s="165" t="s">
        <v>209</v>
      </c>
      <c r="AT398" s="165" t="s">
        <v>149</v>
      </c>
      <c r="AU398" s="165" t="s">
        <v>94</v>
      </c>
      <c r="AY398" s="18" t="s">
        <v>146</v>
      </c>
      <c r="BE398" s="166">
        <f>IF(N398="základná",J398,0)</f>
        <v>0</v>
      </c>
      <c r="BF398" s="166">
        <f>IF(N398="znížená",J398,0)</f>
        <v>1620.5</v>
      </c>
      <c r="BG398" s="166">
        <f>IF(N398="zákl. prenesená",J398,0)</f>
        <v>0</v>
      </c>
      <c r="BH398" s="166">
        <f>IF(N398="zníž. prenesená",J398,0)</f>
        <v>0</v>
      </c>
      <c r="BI398" s="166">
        <f>IF(N398="nulová",J398,0)</f>
        <v>0</v>
      </c>
      <c r="BJ398" s="18" t="s">
        <v>94</v>
      </c>
      <c r="BK398" s="166">
        <f>ROUND(I398*H398,2)</f>
        <v>1620.5</v>
      </c>
      <c r="BL398" s="18" t="s">
        <v>209</v>
      </c>
      <c r="BM398" s="165" t="s">
        <v>418</v>
      </c>
    </row>
    <row r="399" spans="1:65" s="15" customFormat="1" ht="11.25">
      <c r="B399" s="182"/>
      <c r="D399" s="168" t="s">
        <v>153</v>
      </c>
      <c r="E399" s="183" t="s">
        <v>1</v>
      </c>
      <c r="F399" s="184" t="s">
        <v>225</v>
      </c>
      <c r="H399" s="183" t="s">
        <v>1</v>
      </c>
      <c r="L399" s="182"/>
      <c r="M399" s="185"/>
      <c r="N399" s="186"/>
      <c r="O399" s="186"/>
      <c r="P399" s="186"/>
      <c r="Q399" s="186"/>
      <c r="R399" s="186"/>
      <c r="S399" s="186"/>
      <c r="T399" s="187"/>
      <c r="AT399" s="183" t="s">
        <v>153</v>
      </c>
      <c r="AU399" s="183" t="s">
        <v>94</v>
      </c>
      <c r="AV399" s="15" t="s">
        <v>79</v>
      </c>
      <c r="AW399" s="15" t="s">
        <v>28</v>
      </c>
      <c r="AX399" s="15" t="s">
        <v>71</v>
      </c>
      <c r="AY399" s="183" t="s">
        <v>146</v>
      </c>
    </row>
    <row r="400" spans="1:65" s="15" customFormat="1" ht="22.5">
      <c r="B400" s="182"/>
      <c r="D400" s="168" t="s">
        <v>153</v>
      </c>
      <c r="E400" s="183" t="s">
        <v>1</v>
      </c>
      <c r="F400" s="184" t="s">
        <v>419</v>
      </c>
      <c r="H400" s="183" t="s">
        <v>1</v>
      </c>
      <c r="L400" s="182"/>
      <c r="M400" s="185"/>
      <c r="N400" s="186"/>
      <c r="O400" s="186"/>
      <c r="P400" s="186"/>
      <c r="Q400" s="186"/>
      <c r="R400" s="186"/>
      <c r="S400" s="186"/>
      <c r="T400" s="187"/>
      <c r="AT400" s="183" t="s">
        <v>153</v>
      </c>
      <c r="AU400" s="183" t="s">
        <v>94</v>
      </c>
      <c r="AV400" s="15" t="s">
        <v>79</v>
      </c>
      <c r="AW400" s="15" t="s">
        <v>28</v>
      </c>
      <c r="AX400" s="15" t="s">
        <v>71</v>
      </c>
      <c r="AY400" s="183" t="s">
        <v>146</v>
      </c>
    </row>
    <row r="401" spans="2:51" s="13" customFormat="1" ht="11.25">
      <c r="B401" s="167"/>
      <c r="D401" s="168" t="s">
        <v>153</v>
      </c>
      <c r="E401" s="169" t="s">
        <v>1</v>
      </c>
      <c r="F401" s="170" t="s">
        <v>420</v>
      </c>
      <c r="H401" s="171">
        <v>18.757999999999999</v>
      </c>
      <c r="L401" s="167"/>
      <c r="M401" s="172"/>
      <c r="N401" s="173"/>
      <c r="O401" s="173"/>
      <c r="P401" s="173"/>
      <c r="Q401" s="173"/>
      <c r="R401" s="173"/>
      <c r="S401" s="173"/>
      <c r="T401" s="174"/>
      <c r="AT401" s="169" t="s">
        <v>153</v>
      </c>
      <c r="AU401" s="169" t="s">
        <v>94</v>
      </c>
      <c r="AV401" s="13" t="s">
        <v>94</v>
      </c>
      <c r="AW401" s="13" t="s">
        <v>28</v>
      </c>
      <c r="AX401" s="13" t="s">
        <v>71</v>
      </c>
      <c r="AY401" s="169" t="s">
        <v>146</v>
      </c>
    </row>
    <row r="402" spans="2:51" s="15" customFormat="1" ht="11.25">
      <c r="B402" s="182"/>
      <c r="D402" s="168" t="s">
        <v>153</v>
      </c>
      <c r="E402" s="183" t="s">
        <v>1</v>
      </c>
      <c r="F402" s="184" t="s">
        <v>229</v>
      </c>
      <c r="H402" s="183" t="s">
        <v>1</v>
      </c>
      <c r="L402" s="182"/>
      <c r="M402" s="185"/>
      <c r="N402" s="186"/>
      <c r="O402" s="186"/>
      <c r="P402" s="186"/>
      <c r="Q402" s="186"/>
      <c r="R402" s="186"/>
      <c r="S402" s="186"/>
      <c r="T402" s="187"/>
      <c r="AT402" s="183" t="s">
        <v>153</v>
      </c>
      <c r="AU402" s="183" t="s">
        <v>94</v>
      </c>
      <c r="AV402" s="15" t="s">
        <v>79</v>
      </c>
      <c r="AW402" s="15" t="s">
        <v>28</v>
      </c>
      <c r="AX402" s="15" t="s">
        <v>71</v>
      </c>
      <c r="AY402" s="183" t="s">
        <v>146</v>
      </c>
    </row>
    <row r="403" spans="2:51" s="15" customFormat="1" ht="22.5">
      <c r="B403" s="182"/>
      <c r="D403" s="168" t="s">
        <v>153</v>
      </c>
      <c r="E403" s="183" t="s">
        <v>1</v>
      </c>
      <c r="F403" s="184" t="s">
        <v>419</v>
      </c>
      <c r="H403" s="183" t="s">
        <v>1</v>
      </c>
      <c r="L403" s="182"/>
      <c r="M403" s="185"/>
      <c r="N403" s="186"/>
      <c r="O403" s="186"/>
      <c r="P403" s="186"/>
      <c r="Q403" s="186"/>
      <c r="R403" s="186"/>
      <c r="S403" s="186"/>
      <c r="T403" s="187"/>
      <c r="AT403" s="183" t="s">
        <v>153</v>
      </c>
      <c r="AU403" s="183" t="s">
        <v>94</v>
      </c>
      <c r="AV403" s="15" t="s">
        <v>79</v>
      </c>
      <c r="AW403" s="15" t="s">
        <v>28</v>
      </c>
      <c r="AX403" s="15" t="s">
        <v>71</v>
      </c>
      <c r="AY403" s="183" t="s">
        <v>146</v>
      </c>
    </row>
    <row r="404" spans="2:51" s="13" customFormat="1" ht="11.25">
      <c r="B404" s="167"/>
      <c r="D404" s="168" t="s">
        <v>153</v>
      </c>
      <c r="E404" s="169" t="s">
        <v>1</v>
      </c>
      <c r="F404" s="170" t="s">
        <v>420</v>
      </c>
      <c r="H404" s="171">
        <v>18.757999999999999</v>
      </c>
      <c r="L404" s="167"/>
      <c r="M404" s="172"/>
      <c r="N404" s="173"/>
      <c r="O404" s="173"/>
      <c r="P404" s="173"/>
      <c r="Q404" s="173"/>
      <c r="R404" s="173"/>
      <c r="S404" s="173"/>
      <c r="T404" s="174"/>
      <c r="AT404" s="169" t="s">
        <v>153</v>
      </c>
      <c r="AU404" s="169" t="s">
        <v>94</v>
      </c>
      <c r="AV404" s="13" t="s">
        <v>94</v>
      </c>
      <c r="AW404" s="13" t="s">
        <v>28</v>
      </c>
      <c r="AX404" s="13" t="s">
        <v>71</v>
      </c>
      <c r="AY404" s="169" t="s">
        <v>146</v>
      </c>
    </row>
    <row r="405" spans="2:51" s="15" customFormat="1" ht="11.25">
      <c r="B405" s="182"/>
      <c r="D405" s="168" t="s">
        <v>153</v>
      </c>
      <c r="E405" s="183" t="s">
        <v>1</v>
      </c>
      <c r="F405" s="184" t="s">
        <v>216</v>
      </c>
      <c r="H405" s="183" t="s">
        <v>1</v>
      </c>
      <c r="L405" s="182"/>
      <c r="M405" s="185"/>
      <c r="N405" s="186"/>
      <c r="O405" s="186"/>
      <c r="P405" s="186"/>
      <c r="Q405" s="186"/>
      <c r="R405" s="186"/>
      <c r="S405" s="186"/>
      <c r="T405" s="187"/>
      <c r="AT405" s="183" t="s">
        <v>153</v>
      </c>
      <c r="AU405" s="183" t="s">
        <v>94</v>
      </c>
      <c r="AV405" s="15" t="s">
        <v>79</v>
      </c>
      <c r="AW405" s="15" t="s">
        <v>28</v>
      </c>
      <c r="AX405" s="15" t="s">
        <v>71</v>
      </c>
      <c r="AY405" s="183" t="s">
        <v>146</v>
      </c>
    </row>
    <row r="406" spans="2:51" s="15" customFormat="1" ht="22.5">
      <c r="B406" s="182"/>
      <c r="D406" s="168" t="s">
        <v>153</v>
      </c>
      <c r="E406" s="183" t="s">
        <v>1</v>
      </c>
      <c r="F406" s="184" t="s">
        <v>419</v>
      </c>
      <c r="H406" s="183" t="s">
        <v>1</v>
      </c>
      <c r="L406" s="182"/>
      <c r="M406" s="185"/>
      <c r="N406" s="186"/>
      <c r="O406" s="186"/>
      <c r="P406" s="186"/>
      <c r="Q406" s="186"/>
      <c r="R406" s="186"/>
      <c r="S406" s="186"/>
      <c r="T406" s="187"/>
      <c r="AT406" s="183" t="s">
        <v>153</v>
      </c>
      <c r="AU406" s="183" t="s">
        <v>94</v>
      </c>
      <c r="AV406" s="15" t="s">
        <v>79</v>
      </c>
      <c r="AW406" s="15" t="s">
        <v>28</v>
      </c>
      <c r="AX406" s="15" t="s">
        <v>71</v>
      </c>
      <c r="AY406" s="183" t="s">
        <v>146</v>
      </c>
    </row>
    <row r="407" spans="2:51" s="13" customFormat="1" ht="11.25">
      <c r="B407" s="167"/>
      <c r="D407" s="168" t="s">
        <v>153</v>
      </c>
      <c r="E407" s="169" t="s">
        <v>1</v>
      </c>
      <c r="F407" s="170" t="s">
        <v>420</v>
      </c>
      <c r="H407" s="171">
        <v>18.757999999999999</v>
      </c>
      <c r="L407" s="167"/>
      <c r="M407" s="172"/>
      <c r="N407" s="173"/>
      <c r="O407" s="173"/>
      <c r="P407" s="173"/>
      <c r="Q407" s="173"/>
      <c r="R407" s="173"/>
      <c r="S407" s="173"/>
      <c r="T407" s="174"/>
      <c r="AT407" s="169" t="s">
        <v>153</v>
      </c>
      <c r="AU407" s="169" t="s">
        <v>94</v>
      </c>
      <c r="AV407" s="13" t="s">
        <v>94</v>
      </c>
      <c r="AW407" s="13" t="s">
        <v>28</v>
      </c>
      <c r="AX407" s="13" t="s">
        <v>71</v>
      </c>
      <c r="AY407" s="169" t="s">
        <v>146</v>
      </c>
    </row>
    <row r="408" spans="2:51" s="15" customFormat="1" ht="11.25">
      <c r="B408" s="182"/>
      <c r="D408" s="168" t="s">
        <v>153</v>
      </c>
      <c r="E408" s="183" t="s">
        <v>1</v>
      </c>
      <c r="F408" s="184" t="s">
        <v>421</v>
      </c>
      <c r="H408" s="183" t="s">
        <v>1</v>
      </c>
      <c r="L408" s="182"/>
      <c r="M408" s="185"/>
      <c r="N408" s="186"/>
      <c r="O408" s="186"/>
      <c r="P408" s="186"/>
      <c r="Q408" s="186"/>
      <c r="R408" s="186"/>
      <c r="S408" s="186"/>
      <c r="T408" s="187"/>
      <c r="AT408" s="183" t="s">
        <v>153</v>
      </c>
      <c r="AU408" s="183" t="s">
        <v>94</v>
      </c>
      <c r="AV408" s="15" t="s">
        <v>79</v>
      </c>
      <c r="AW408" s="15" t="s">
        <v>28</v>
      </c>
      <c r="AX408" s="15" t="s">
        <v>71</v>
      </c>
      <c r="AY408" s="183" t="s">
        <v>146</v>
      </c>
    </row>
    <row r="409" spans="2:51" s="13" customFormat="1" ht="11.25">
      <c r="B409" s="167"/>
      <c r="D409" s="168" t="s">
        <v>153</v>
      </c>
      <c r="E409" s="169" t="s">
        <v>1</v>
      </c>
      <c r="F409" s="170" t="s">
        <v>422</v>
      </c>
      <c r="H409" s="171">
        <v>233.68</v>
      </c>
      <c r="L409" s="167"/>
      <c r="M409" s="172"/>
      <c r="N409" s="173"/>
      <c r="O409" s="173"/>
      <c r="P409" s="173"/>
      <c r="Q409" s="173"/>
      <c r="R409" s="173"/>
      <c r="S409" s="173"/>
      <c r="T409" s="174"/>
      <c r="AT409" s="169" t="s">
        <v>153</v>
      </c>
      <c r="AU409" s="169" t="s">
        <v>94</v>
      </c>
      <c r="AV409" s="13" t="s">
        <v>94</v>
      </c>
      <c r="AW409" s="13" t="s">
        <v>28</v>
      </c>
      <c r="AX409" s="13" t="s">
        <v>71</v>
      </c>
      <c r="AY409" s="169" t="s">
        <v>146</v>
      </c>
    </row>
    <row r="410" spans="2:51" s="15" customFormat="1" ht="11.25">
      <c r="B410" s="182"/>
      <c r="D410" s="168" t="s">
        <v>153</v>
      </c>
      <c r="E410" s="183" t="s">
        <v>1</v>
      </c>
      <c r="F410" s="184" t="s">
        <v>232</v>
      </c>
      <c r="H410" s="183" t="s">
        <v>1</v>
      </c>
      <c r="L410" s="182"/>
      <c r="M410" s="185"/>
      <c r="N410" s="186"/>
      <c r="O410" s="186"/>
      <c r="P410" s="186"/>
      <c r="Q410" s="186"/>
      <c r="R410" s="186"/>
      <c r="S410" s="186"/>
      <c r="T410" s="187"/>
      <c r="AT410" s="183" t="s">
        <v>153</v>
      </c>
      <c r="AU410" s="183" t="s">
        <v>94</v>
      </c>
      <c r="AV410" s="15" t="s">
        <v>79</v>
      </c>
      <c r="AW410" s="15" t="s">
        <v>28</v>
      </c>
      <c r="AX410" s="15" t="s">
        <v>71</v>
      </c>
      <c r="AY410" s="183" t="s">
        <v>146</v>
      </c>
    </row>
    <row r="411" spans="2:51" s="13" customFormat="1" ht="11.25">
      <c r="B411" s="167"/>
      <c r="D411" s="168" t="s">
        <v>153</v>
      </c>
      <c r="E411" s="169" t="s">
        <v>1</v>
      </c>
      <c r="F411" s="170" t="s">
        <v>423</v>
      </c>
      <c r="H411" s="171">
        <v>7.36</v>
      </c>
      <c r="L411" s="167"/>
      <c r="M411" s="172"/>
      <c r="N411" s="173"/>
      <c r="O411" s="173"/>
      <c r="P411" s="173"/>
      <c r="Q411" s="173"/>
      <c r="R411" s="173"/>
      <c r="S411" s="173"/>
      <c r="T411" s="174"/>
      <c r="AT411" s="169" t="s">
        <v>153</v>
      </c>
      <c r="AU411" s="169" t="s">
        <v>94</v>
      </c>
      <c r="AV411" s="13" t="s">
        <v>94</v>
      </c>
      <c r="AW411" s="13" t="s">
        <v>28</v>
      </c>
      <c r="AX411" s="13" t="s">
        <v>71</v>
      </c>
      <c r="AY411" s="169" t="s">
        <v>146</v>
      </c>
    </row>
    <row r="412" spans="2:51" s="15" customFormat="1" ht="11.25">
      <c r="B412" s="182"/>
      <c r="D412" s="168" t="s">
        <v>153</v>
      </c>
      <c r="E412" s="183" t="s">
        <v>1</v>
      </c>
      <c r="F412" s="184" t="s">
        <v>424</v>
      </c>
      <c r="H412" s="183" t="s">
        <v>1</v>
      </c>
      <c r="L412" s="182"/>
      <c r="M412" s="185"/>
      <c r="N412" s="186"/>
      <c r="O412" s="186"/>
      <c r="P412" s="186"/>
      <c r="Q412" s="186"/>
      <c r="R412" s="186"/>
      <c r="S412" s="186"/>
      <c r="T412" s="187"/>
      <c r="AT412" s="183" t="s">
        <v>153</v>
      </c>
      <c r="AU412" s="183" t="s">
        <v>94</v>
      </c>
      <c r="AV412" s="15" t="s">
        <v>79</v>
      </c>
      <c r="AW412" s="15" t="s">
        <v>28</v>
      </c>
      <c r="AX412" s="15" t="s">
        <v>71</v>
      </c>
      <c r="AY412" s="183" t="s">
        <v>146</v>
      </c>
    </row>
    <row r="413" spans="2:51" s="13" customFormat="1" ht="11.25">
      <c r="B413" s="167"/>
      <c r="D413" s="168" t="s">
        <v>153</v>
      </c>
      <c r="E413" s="169" t="s">
        <v>1</v>
      </c>
      <c r="F413" s="170" t="s">
        <v>425</v>
      </c>
      <c r="H413" s="171">
        <v>273.685</v>
      </c>
      <c r="L413" s="167"/>
      <c r="M413" s="172"/>
      <c r="N413" s="173"/>
      <c r="O413" s="173"/>
      <c r="P413" s="173"/>
      <c r="Q413" s="173"/>
      <c r="R413" s="173"/>
      <c r="S413" s="173"/>
      <c r="T413" s="174"/>
      <c r="AT413" s="169" t="s">
        <v>153</v>
      </c>
      <c r="AU413" s="169" t="s">
        <v>94</v>
      </c>
      <c r="AV413" s="13" t="s">
        <v>94</v>
      </c>
      <c r="AW413" s="13" t="s">
        <v>28</v>
      </c>
      <c r="AX413" s="13" t="s">
        <v>71</v>
      </c>
      <c r="AY413" s="169" t="s">
        <v>146</v>
      </c>
    </row>
    <row r="414" spans="2:51" s="15" customFormat="1" ht="11.25">
      <c r="B414" s="182"/>
      <c r="D414" s="168" t="s">
        <v>153</v>
      </c>
      <c r="E414" s="183" t="s">
        <v>1</v>
      </c>
      <c r="F414" s="184" t="s">
        <v>426</v>
      </c>
      <c r="H414" s="183" t="s">
        <v>1</v>
      </c>
      <c r="L414" s="182"/>
      <c r="M414" s="185"/>
      <c r="N414" s="186"/>
      <c r="O414" s="186"/>
      <c r="P414" s="186"/>
      <c r="Q414" s="186"/>
      <c r="R414" s="186"/>
      <c r="S414" s="186"/>
      <c r="T414" s="187"/>
      <c r="AT414" s="183" t="s">
        <v>153</v>
      </c>
      <c r="AU414" s="183" t="s">
        <v>94</v>
      </c>
      <c r="AV414" s="15" t="s">
        <v>79</v>
      </c>
      <c r="AW414" s="15" t="s">
        <v>28</v>
      </c>
      <c r="AX414" s="15" t="s">
        <v>71</v>
      </c>
      <c r="AY414" s="183" t="s">
        <v>146</v>
      </c>
    </row>
    <row r="415" spans="2:51" s="15" customFormat="1" ht="11.25">
      <c r="B415" s="182"/>
      <c r="D415" s="168" t="s">
        <v>153</v>
      </c>
      <c r="E415" s="183" t="s">
        <v>1</v>
      </c>
      <c r="F415" s="184" t="s">
        <v>427</v>
      </c>
      <c r="H415" s="183" t="s">
        <v>1</v>
      </c>
      <c r="L415" s="182"/>
      <c r="M415" s="185"/>
      <c r="N415" s="186"/>
      <c r="O415" s="186"/>
      <c r="P415" s="186"/>
      <c r="Q415" s="186"/>
      <c r="R415" s="186"/>
      <c r="S415" s="186"/>
      <c r="T415" s="187"/>
      <c r="AT415" s="183" t="s">
        <v>153</v>
      </c>
      <c r="AU415" s="183" t="s">
        <v>94</v>
      </c>
      <c r="AV415" s="15" t="s">
        <v>79</v>
      </c>
      <c r="AW415" s="15" t="s">
        <v>28</v>
      </c>
      <c r="AX415" s="15" t="s">
        <v>71</v>
      </c>
      <c r="AY415" s="183" t="s">
        <v>146</v>
      </c>
    </row>
    <row r="416" spans="2:51" s="13" customFormat="1" ht="11.25">
      <c r="B416" s="167"/>
      <c r="D416" s="168" t="s">
        <v>153</v>
      </c>
      <c r="E416" s="169" t="s">
        <v>1</v>
      </c>
      <c r="F416" s="170" t="s">
        <v>428</v>
      </c>
      <c r="H416" s="171">
        <v>87.74</v>
      </c>
      <c r="L416" s="167"/>
      <c r="M416" s="172"/>
      <c r="N416" s="173"/>
      <c r="O416" s="173"/>
      <c r="P416" s="173"/>
      <c r="Q416" s="173"/>
      <c r="R416" s="173"/>
      <c r="S416" s="173"/>
      <c r="T416" s="174"/>
      <c r="AT416" s="169" t="s">
        <v>153</v>
      </c>
      <c r="AU416" s="169" t="s">
        <v>94</v>
      </c>
      <c r="AV416" s="13" t="s">
        <v>94</v>
      </c>
      <c r="AW416" s="13" t="s">
        <v>28</v>
      </c>
      <c r="AX416" s="13" t="s">
        <v>71</v>
      </c>
      <c r="AY416" s="169" t="s">
        <v>146</v>
      </c>
    </row>
    <row r="417" spans="1:65" s="14" customFormat="1" ht="11.25">
      <c r="B417" s="175"/>
      <c r="D417" s="168" t="s">
        <v>153</v>
      </c>
      <c r="E417" s="176" t="s">
        <v>1</v>
      </c>
      <c r="F417" s="177" t="s">
        <v>156</v>
      </c>
      <c r="H417" s="178">
        <v>658.73900000000003</v>
      </c>
      <c r="L417" s="175"/>
      <c r="M417" s="179"/>
      <c r="N417" s="180"/>
      <c r="O417" s="180"/>
      <c r="P417" s="180"/>
      <c r="Q417" s="180"/>
      <c r="R417" s="180"/>
      <c r="S417" s="180"/>
      <c r="T417" s="181"/>
      <c r="AT417" s="176" t="s">
        <v>153</v>
      </c>
      <c r="AU417" s="176" t="s">
        <v>94</v>
      </c>
      <c r="AV417" s="14" t="s">
        <v>147</v>
      </c>
      <c r="AW417" s="14" t="s">
        <v>28</v>
      </c>
      <c r="AX417" s="14" t="s">
        <v>79</v>
      </c>
      <c r="AY417" s="176" t="s">
        <v>146</v>
      </c>
    </row>
    <row r="418" spans="1:65" s="2" customFormat="1" ht="37.9" customHeight="1">
      <c r="A418" s="30"/>
      <c r="B418" s="153"/>
      <c r="C418" s="154" t="s">
        <v>429</v>
      </c>
      <c r="D418" s="154" t="s">
        <v>149</v>
      </c>
      <c r="E418" s="155" t="s">
        <v>430</v>
      </c>
      <c r="F418" s="156" t="s">
        <v>431</v>
      </c>
      <c r="G418" s="157" t="s">
        <v>159</v>
      </c>
      <c r="H418" s="158">
        <v>128.69999999999999</v>
      </c>
      <c r="I418" s="159">
        <v>0.97</v>
      </c>
      <c r="J418" s="159">
        <f>ROUND(I418*H418,2)</f>
        <v>124.84</v>
      </c>
      <c r="K418" s="160"/>
      <c r="L418" s="31"/>
      <c r="M418" s="161" t="s">
        <v>1</v>
      </c>
      <c r="N418" s="162" t="s">
        <v>37</v>
      </c>
      <c r="O418" s="163">
        <v>0.09</v>
      </c>
      <c r="P418" s="163">
        <f>O418*H418</f>
        <v>11.582999999999998</v>
      </c>
      <c r="Q418" s="163">
        <v>0</v>
      </c>
      <c r="R418" s="163">
        <f>Q418*H418</f>
        <v>0</v>
      </c>
      <c r="S418" s="163">
        <v>4.8999999999999998E-3</v>
      </c>
      <c r="T418" s="164">
        <f>S418*H418</f>
        <v>0.63062999999999991</v>
      </c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R418" s="165" t="s">
        <v>209</v>
      </c>
      <c r="AT418" s="165" t="s">
        <v>149</v>
      </c>
      <c r="AU418" s="165" t="s">
        <v>94</v>
      </c>
      <c r="AY418" s="18" t="s">
        <v>146</v>
      </c>
      <c r="BE418" s="166">
        <f>IF(N418="základná",J418,0)</f>
        <v>0</v>
      </c>
      <c r="BF418" s="166">
        <f>IF(N418="znížená",J418,0)</f>
        <v>124.84</v>
      </c>
      <c r="BG418" s="166">
        <f>IF(N418="zákl. prenesená",J418,0)</f>
        <v>0</v>
      </c>
      <c r="BH418" s="166">
        <f>IF(N418="zníž. prenesená",J418,0)</f>
        <v>0</v>
      </c>
      <c r="BI418" s="166">
        <f>IF(N418="nulová",J418,0)</f>
        <v>0</v>
      </c>
      <c r="BJ418" s="18" t="s">
        <v>94</v>
      </c>
      <c r="BK418" s="166">
        <f>ROUND(I418*H418,2)</f>
        <v>124.84</v>
      </c>
      <c r="BL418" s="18" t="s">
        <v>209</v>
      </c>
      <c r="BM418" s="165" t="s">
        <v>432</v>
      </c>
    </row>
    <row r="419" spans="1:65" s="15" customFormat="1" ht="11.25">
      <c r="B419" s="182"/>
      <c r="D419" s="168" t="s">
        <v>153</v>
      </c>
      <c r="E419" s="183" t="s">
        <v>1</v>
      </c>
      <c r="F419" s="184" t="s">
        <v>216</v>
      </c>
      <c r="H419" s="183" t="s">
        <v>1</v>
      </c>
      <c r="L419" s="182"/>
      <c r="M419" s="185"/>
      <c r="N419" s="186"/>
      <c r="O419" s="186"/>
      <c r="P419" s="186"/>
      <c r="Q419" s="186"/>
      <c r="R419" s="186"/>
      <c r="S419" s="186"/>
      <c r="T419" s="187"/>
      <c r="AT419" s="183" t="s">
        <v>153</v>
      </c>
      <c r="AU419" s="183" t="s">
        <v>94</v>
      </c>
      <c r="AV419" s="15" t="s">
        <v>79</v>
      </c>
      <c r="AW419" s="15" t="s">
        <v>28</v>
      </c>
      <c r="AX419" s="15" t="s">
        <v>71</v>
      </c>
      <c r="AY419" s="183" t="s">
        <v>146</v>
      </c>
    </row>
    <row r="420" spans="1:65" s="15" customFormat="1" ht="11.25">
      <c r="B420" s="182"/>
      <c r="D420" s="168" t="s">
        <v>153</v>
      </c>
      <c r="E420" s="183" t="s">
        <v>1</v>
      </c>
      <c r="F420" s="184" t="s">
        <v>433</v>
      </c>
      <c r="H420" s="183" t="s">
        <v>1</v>
      </c>
      <c r="L420" s="182"/>
      <c r="M420" s="185"/>
      <c r="N420" s="186"/>
      <c r="O420" s="186"/>
      <c r="P420" s="186"/>
      <c r="Q420" s="186"/>
      <c r="R420" s="186"/>
      <c r="S420" s="186"/>
      <c r="T420" s="187"/>
      <c r="AT420" s="183" t="s">
        <v>153</v>
      </c>
      <c r="AU420" s="183" t="s">
        <v>94</v>
      </c>
      <c r="AV420" s="15" t="s">
        <v>79</v>
      </c>
      <c r="AW420" s="15" t="s">
        <v>28</v>
      </c>
      <c r="AX420" s="15" t="s">
        <v>71</v>
      </c>
      <c r="AY420" s="183" t="s">
        <v>146</v>
      </c>
    </row>
    <row r="421" spans="1:65" s="13" customFormat="1" ht="11.25">
      <c r="B421" s="167"/>
      <c r="D421" s="168" t="s">
        <v>153</v>
      </c>
      <c r="E421" s="169" t="s">
        <v>1</v>
      </c>
      <c r="F421" s="170" t="s">
        <v>267</v>
      </c>
      <c r="H421" s="171">
        <v>128.69999999999999</v>
      </c>
      <c r="L421" s="167"/>
      <c r="M421" s="172"/>
      <c r="N421" s="173"/>
      <c r="O421" s="173"/>
      <c r="P421" s="173"/>
      <c r="Q421" s="173"/>
      <c r="R421" s="173"/>
      <c r="S421" s="173"/>
      <c r="T421" s="174"/>
      <c r="AT421" s="169" t="s">
        <v>153</v>
      </c>
      <c r="AU421" s="169" t="s">
        <v>94</v>
      </c>
      <c r="AV421" s="13" t="s">
        <v>94</v>
      </c>
      <c r="AW421" s="13" t="s">
        <v>28</v>
      </c>
      <c r="AX421" s="13" t="s">
        <v>71</v>
      </c>
      <c r="AY421" s="169" t="s">
        <v>146</v>
      </c>
    </row>
    <row r="422" spans="1:65" s="14" customFormat="1" ht="11.25">
      <c r="B422" s="175"/>
      <c r="D422" s="168" t="s">
        <v>153</v>
      </c>
      <c r="E422" s="176" t="s">
        <v>1</v>
      </c>
      <c r="F422" s="177" t="s">
        <v>156</v>
      </c>
      <c r="H422" s="178">
        <v>128.69999999999999</v>
      </c>
      <c r="L422" s="175"/>
      <c r="M422" s="179"/>
      <c r="N422" s="180"/>
      <c r="O422" s="180"/>
      <c r="P422" s="180"/>
      <c r="Q422" s="180"/>
      <c r="R422" s="180"/>
      <c r="S422" s="180"/>
      <c r="T422" s="181"/>
      <c r="AT422" s="176" t="s">
        <v>153</v>
      </c>
      <c r="AU422" s="176" t="s">
        <v>94</v>
      </c>
      <c r="AV422" s="14" t="s">
        <v>147</v>
      </c>
      <c r="AW422" s="14" t="s">
        <v>28</v>
      </c>
      <c r="AX422" s="14" t="s">
        <v>79</v>
      </c>
      <c r="AY422" s="176" t="s">
        <v>146</v>
      </c>
    </row>
    <row r="423" spans="1:65" s="2" customFormat="1" ht="24.2" customHeight="1">
      <c r="A423" s="30"/>
      <c r="B423" s="153"/>
      <c r="C423" s="154" t="s">
        <v>301</v>
      </c>
      <c r="D423" s="154" t="s">
        <v>149</v>
      </c>
      <c r="E423" s="155" t="s">
        <v>434</v>
      </c>
      <c r="F423" s="156" t="s">
        <v>435</v>
      </c>
      <c r="G423" s="157" t="s">
        <v>159</v>
      </c>
      <c r="H423" s="158">
        <v>544.505</v>
      </c>
      <c r="I423" s="159">
        <v>3.92</v>
      </c>
      <c r="J423" s="159">
        <f>ROUND(I423*H423,2)</f>
        <v>2134.46</v>
      </c>
      <c r="K423" s="160"/>
      <c r="L423" s="31"/>
      <c r="M423" s="161" t="s">
        <v>1</v>
      </c>
      <c r="N423" s="162" t="s">
        <v>37</v>
      </c>
      <c r="O423" s="163">
        <v>7.6838000000000004E-2</v>
      </c>
      <c r="P423" s="163">
        <f>O423*H423</f>
        <v>41.838675190000004</v>
      </c>
      <c r="Q423" s="163">
        <v>0</v>
      </c>
      <c r="R423" s="163">
        <f>Q423*H423</f>
        <v>0</v>
      </c>
      <c r="S423" s="163">
        <v>0</v>
      </c>
      <c r="T423" s="164">
        <f>S423*H423</f>
        <v>0</v>
      </c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R423" s="165" t="s">
        <v>209</v>
      </c>
      <c r="AT423" s="165" t="s">
        <v>149</v>
      </c>
      <c r="AU423" s="165" t="s">
        <v>94</v>
      </c>
      <c r="AY423" s="18" t="s">
        <v>146</v>
      </c>
      <c r="BE423" s="166">
        <f>IF(N423="základná",J423,0)</f>
        <v>0</v>
      </c>
      <c r="BF423" s="166">
        <f>IF(N423="znížená",J423,0)</f>
        <v>2134.46</v>
      </c>
      <c r="BG423" s="166">
        <f>IF(N423="zákl. prenesená",J423,0)</f>
        <v>0</v>
      </c>
      <c r="BH423" s="166">
        <f>IF(N423="zníž. prenesená",J423,0)</f>
        <v>0</v>
      </c>
      <c r="BI423" s="166">
        <f>IF(N423="nulová",J423,0)</f>
        <v>0</v>
      </c>
      <c r="BJ423" s="18" t="s">
        <v>94</v>
      </c>
      <c r="BK423" s="166">
        <f>ROUND(I423*H423,2)</f>
        <v>2134.46</v>
      </c>
      <c r="BL423" s="18" t="s">
        <v>209</v>
      </c>
      <c r="BM423" s="165" t="s">
        <v>436</v>
      </c>
    </row>
    <row r="424" spans="1:65" s="15" customFormat="1" ht="11.25">
      <c r="B424" s="182"/>
      <c r="D424" s="168" t="s">
        <v>153</v>
      </c>
      <c r="E424" s="183" t="s">
        <v>1</v>
      </c>
      <c r="F424" s="184" t="s">
        <v>437</v>
      </c>
      <c r="H424" s="183" t="s">
        <v>1</v>
      </c>
      <c r="L424" s="182"/>
      <c r="M424" s="185"/>
      <c r="N424" s="186"/>
      <c r="O424" s="186"/>
      <c r="P424" s="186"/>
      <c r="Q424" s="186"/>
      <c r="R424" s="186"/>
      <c r="S424" s="186"/>
      <c r="T424" s="187"/>
      <c r="AT424" s="183" t="s">
        <v>153</v>
      </c>
      <c r="AU424" s="183" t="s">
        <v>94</v>
      </c>
      <c r="AV424" s="15" t="s">
        <v>79</v>
      </c>
      <c r="AW424" s="15" t="s">
        <v>28</v>
      </c>
      <c r="AX424" s="15" t="s">
        <v>71</v>
      </c>
      <c r="AY424" s="183" t="s">
        <v>146</v>
      </c>
    </row>
    <row r="425" spans="1:65" s="15" customFormat="1" ht="11.25">
      <c r="B425" s="182"/>
      <c r="D425" s="168" t="s">
        <v>153</v>
      </c>
      <c r="E425" s="183" t="s">
        <v>1</v>
      </c>
      <c r="F425" s="184" t="s">
        <v>225</v>
      </c>
      <c r="H425" s="183" t="s">
        <v>1</v>
      </c>
      <c r="L425" s="182"/>
      <c r="M425" s="185"/>
      <c r="N425" s="186"/>
      <c r="O425" s="186"/>
      <c r="P425" s="186"/>
      <c r="Q425" s="186"/>
      <c r="R425" s="186"/>
      <c r="S425" s="186"/>
      <c r="T425" s="187"/>
      <c r="AT425" s="183" t="s">
        <v>153</v>
      </c>
      <c r="AU425" s="183" t="s">
        <v>94</v>
      </c>
      <c r="AV425" s="15" t="s">
        <v>79</v>
      </c>
      <c r="AW425" s="15" t="s">
        <v>28</v>
      </c>
      <c r="AX425" s="15" t="s">
        <v>71</v>
      </c>
      <c r="AY425" s="183" t="s">
        <v>146</v>
      </c>
    </row>
    <row r="426" spans="1:65" s="13" customFormat="1" ht="11.25">
      <c r="B426" s="167"/>
      <c r="D426" s="168" t="s">
        <v>153</v>
      </c>
      <c r="E426" s="169" t="s">
        <v>1</v>
      </c>
      <c r="F426" s="170" t="s">
        <v>438</v>
      </c>
      <c r="H426" s="171">
        <v>227.24</v>
      </c>
      <c r="L426" s="167"/>
      <c r="M426" s="172"/>
      <c r="N426" s="173"/>
      <c r="O426" s="173"/>
      <c r="P426" s="173"/>
      <c r="Q426" s="173"/>
      <c r="R426" s="173"/>
      <c r="S426" s="173"/>
      <c r="T426" s="174"/>
      <c r="AT426" s="169" t="s">
        <v>153</v>
      </c>
      <c r="AU426" s="169" t="s">
        <v>94</v>
      </c>
      <c r="AV426" s="13" t="s">
        <v>94</v>
      </c>
      <c r="AW426" s="13" t="s">
        <v>28</v>
      </c>
      <c r="AX426" s="13" t="s">
        <v>71</v>
      </c>
      <c r="AY426" s="169" t="s">
        <v>146</v>
      </c>
    </row>
    <row r="427" spans="1:65" s="13" customFormat="1" ht="11.25">
      <c r="B427" s="167"/>
      <c r="D427" s="168" t="s">
        <v>153</v>
      </c>
      <c r="E427" s="169" t="s">
        <v>1</v>
      </c>
      <c r="F427" s="170" t="s">
        <v>439</v>
      </c>
      <c r="H427" s="171">
        <v>-1.87</v>
      </c>
      <c r="L427" s="167"/>
      <c r="M427" s="172"/>
      <c r="N427" s="173"/>
      <c r="O427" s="173"/>
      <c r="P427" s="173"/>
      <c r="Q427" s="173"/>
      <c r="R427" s="173"/>
      <c r="S427" s="173"/>
      <c r="T427" s="174"/>
      <c r="AT427" s="169" t="s">
        <v>153</v>
      </c>
      <c r="AU427" s="169" t="s">
        <v>94</v>
      </c>
      <c r="AV427" s="13" t="s">
        <v>94</v>
      </c>
      <c r="AW427" s="13" t="s">
        <v>28</v>
      </c>
      <c r="AX427" s="13" t="s">
        <v>71</v>
      </c>
      <c r="AY427" s="169" t="s">
        <v>146</v>
      </c>
    </row>
    <row r="428" spans="1:65" s="15" customFormat="1" ht="11.25">
      <c r="B428" s="182"/>
      <c r="D428" s="168" t="s">
        <v>153</v>
      </c>
      <c r="E428" s="183" t="s">
        <v>1</v>
      </c>
      <c r="F428" s="184" t="s">
        <v>384</v>
      </c>
      <c r="H428" s="183" t="s">
        <v>1</v>
      </c>
      <c r="L428" s="182"/>
      <c r="M428" s="185"/>
      <c r="N428" s="186"/>
      <c r="O428" s="186"/>
      <c r="P428" s="186"/>
      <c r="Q428" s="186"/>
      <c r="R428" s="186"/>
      <c r="S428" s="186"/>
      <c r="T428" s="187"/>
      <c r="AT428" s="183" t="s">
        <v>153</v>
      </c>
      <c r="AU428" s="183" t="s">
        <v>94</v>
      </c>
      <c r="AV428" s="15" t="s">
        <v>79</v>
      </c>
      <c r="AW428" s="15" t="s">
        <v>28</v>
      </c>
      <c r="AX428" s="15" t="s">
        <v>71</v>
      </c>
      <c r="AY428" s="183" t="s">
        <v>146</v>
      </c>
    </row>
    <row r="429" spans="1:65" s="13" customFormat="1" ht="11.25">
      <c r="B429" s="167"/>
      <c r="D429" s="168" t="s">
        <v>153</v>
      </c>
      <c r="E429" s="169" t="s">
        <v>1</v>
      </c>
      <c r="F429" s="170" t="s">
        <v>438</v>
      </c>
      <c r="H429" s="171">
        <v>227.24</v>
      </c>
      <c r="L429" s="167"/>
      <c r="M429" s="172"/>
      <c r="N429" s="173"/>
      <c r="O429" s="173"/>
      <c r="P429" s="173"/>
      <c r="Q429" s="173"/>
      <c r="R429" s="173"/>
      <c r="S429" s="173"/>
      <c r="T429" s="174"/>
      <c r="AT429" s="169" t="s">
        <v>153</v>
      </c>
      <c r="AU429" s="169" t="s">
        <v>94</v>
      </c>
      <c r="AV429" s="13" t="s">
        <v>94</v>
      </c>
      <c r="AW429" s="13" t="s">
        <v>28</v>
      </c>
      <c r="AX429" s="13" t="s">
        <v>71</v>
      </c>
      <c r="AY429" s="169" t="s">
        <v>146</v>
      </c>
    </row>
    <row r="430" spans="1:65" s="13" customFormat="1" ht="11.25">
      <c r="B430" s="167"/>
      <c r="D430" s="168" t="s">
        <v>153</v>
      </c>
      <c r="E430" s="169" t="s">
        <v>1</v>
      </c>
      <c r="F430" s="170" t="s">
        <v>439</v>
      </c>
      <c r="H430" s="171">
        <v>-1.87</v>
      </c>
      <c r="L430" s="167"/>
      <c r="M430" s="172"/>
      <c r="N430" s="173"/>
      <c r="O430" s="173"/>
      <c r="P430" s="173"/>
      <c r="Q430" s="173"/>
      <c r="R430" s="173"/>
      <c r="S430" s="173"/>
      <c r="T430" s="174"/>
      <c r="AT430" s="169" t="s">
        <v>153</v>
      </c>
      <c r="AU430" s="169" t="s">
        <v>94</v>
      </c>
      <c r="AV430" s="13" t="s">
        <v>94</v>
      </c>
      <c r="AW430" s="13" t="s">
        <v>28</v>
      </c>
      <c r="AX430" s="13" t="s">
        <v>71</v>
      </c>
      <c r="AY430" s="169" t="s">
        <v>146</v>
      </c>
    </row>
    <row r="431" spans="1:65" s="16" customFormat="1" ht="11.25">
      <c r="B431" s="198"/>
      <c r="D431" s="168" t="s">
        <v>153</v>
      </c>
      <c r="E431" s="199" t="s">
        <v>1</v>
      </c>
      <c r="F431" s="200" t="s">
        <v>240</v>
      </c>
      <c r="H431" s="201">
        <v>450.74</v>
      </c>
      <c r="L431" s="198"/>
      <c r="M431" s="202"/>
      <c r="N431" s="203"/>
      <c r="O431" s="203"/>
      <c r="P431" s="203"/>
      <c r="Q431" s="203"/>
      <c r="R431" s="203"/>
      <c r="S431" s="203"/>
      <c r="T431" s="204"/>
      <c r="AT431" s="199" t="s">
        <v>153</v>
      </c>
      <c r="AU431" s="199" t="s">
        <v>94</v>
      </c>
      <c r="AV431" s="16" t="s">
        <v>162</v>
      </c>
      <c r="AW431" s="16" t="s">
        <v>28</v>
      </c>
      <c r="AX431" s="16" t="s">
        <v>71</v>
      </c>
      <c r="AY431" s="199" t="s">
        <v>146</v>
      </c>
    </row>
    <row r="432" spans="1:65" s="15" customFormat="1" ht="11.25">
      <c r="B432" s="182"/>
      <c r="D432" s="168" t="s">
        <v>153</v>
      </c>
      <c r="E432" s="183" t="s">
        <v>1</v>
      </c>
      <c r="F432" s="184" t="s">
        <v>440</v>
      </c>
      <c r="H432" s="183" t="s">
        <v>1</v>
      </c>
      <c r="L432" s="182"/>
      <c r="M432" s="185"/>
      <c r="N432" s="186"/>
      <c r="O432" s="186"/>
      <c r="P432" s="186"/>
      <c r="Q432" s="186"/>
      <c r="R432" s="186"/>
      <c r="S432" s="186"/>
      <c r="T432" s="187"/>
      <c r="AT432" s="183" t="s">
        <v>153</v>
      </c>
      <c r="AU432" s="183" t="s">
        <v>94</v>
      </c>
      <c r="AV432" s="15" t="s">
        <v>79</v>
      </c>
      <c r="AW432" s="15" t="s">
        <v>28</v>
      </c>
      <c r="AX432" s="15" t="s">
        <v>71</v>
      </c>
      <c r="AY432" s="183" t="s">
        <v>146</v>
      </c>
    </row>
    <row r="433" spans="1:65" s="13" customFormat="1" ht="11.25">
      <c r="B433" s="167"/>
      <c r="D433" s="168" t="s">
        <v>153</v>
      </c>
      <c r="E433" s="169" t="s">
        <v>1</v>
      </c>
      <c r="F433" s="170" t="s">
        <v>441</v>
      </c>
      <c r="H433" s="171">
        <v>38.76</v>
      </c>
      <c r="L433" s="167"/>
      <c r="M433" s="172"/>
      <c r="N433" s="173"/>
      <c r="O433" s="173"/>
      <c r="P433" s="173"/>
      <c r="Q433" s="173"/>
      <c r="R433" s="173"/>
      <c r="S433" s="173"/>
      <c r="T433" s="174"/>
      <c r="AT433" s="169" t="s">
        <v>153</v>
      </c>
      <c r="AU433" s="169" t="s">
        <v>94</v>
      </c>
      <c r="AV433" s="13" t="s">
        <v>94</v>
      </c>
      <c r="AW433" s="13" t="s">
        <v>28</v>
      </c>
      <c r="AX433" s="13" t="s">
        <v>71</v>
      </c>
      <c r="AY433" s="169" t="s">
        <v>146</v>
      </c>
    </row>
    <row r="434" spans="1:65" s="16" customFormat="1" ht="11.25">
      <c r="B434" s="198"/>
      <c r="D434" s="168" t="s">
        <v>153</v>
      </c>
      <c r="E434" s="199" t="s">
        <v>1</v>
      </c>
      <c r="F434" s="200" t="s">
        <v>240</v>
      </c>
      <c r="H434" s="201">
        <v>38.76</v>
      </c>
      <c r="L434" s="198"/>
      <c r="M434" s="202"/>
      <c r="N434" s="203"/>
      <c r="O434" s="203"/>
      <c r="P434" s="203"/>
      <c r="Q434" s="203"/>
      <c r="R434" s="203"/>
      <c r="S434" s="203"/>
      <c r="T434" s="204"/>
      <c r="AT434" s="199" t="s">
        <v>153</v>
      </c>
      <c r="AU434" s="199" t="s">
        <v>94</v>
      </c>
      <c r="AV434" s="16" t="s">
        <v>162</v>
      </c>
      <c r="AW434" s="16" t="s">
        <v>28</v>
      </c>
      <c r="AX434" s="16" t="s">
        <v>71</v>
      </c>
      <c r="AY434" s="199" t="s">
        <v>146</v>
      </c>
    </row>
    <row r="435" spans="1:65" s="15" customFormat="1" ht="11.25">
      <c r="B435" s="182"/>
      <c r="D435" s="168" t="s">
        <v>153</v>
      </c>
      <c r="E435" s="183" t="s">
        <v>1</v>
      </c>
      <c r="F435" s="184" t="s">
        <v>181</v>
      </c>
      <c r="H435" s="183" t="s">
        <v>1</v>
      </c>
      <c r="L435" s="182"/>
      <c r="M435" s="185"/>
      <c r="N435" s="186"/>
      <c r="O435" s="186"/>
      <c r="P435" s="186"/>
      <c r="Q435" s="186"/>
      <c r="R435" s="186"/>
      <c r="S435" s="186"/>
      <c r="T435" s="187"/>
      <c r="AT435" s="183" t="s">
        <v>153</v>
      </c>
      <c r="AU435" s="183" t="s">
        <v>94</v>
      </c>
      <c r="AV435" s="15" t="s">
        <v>79</v>
      </c>
      <c r="AW435" s="15" t="s">
        <v>28</v>
      </c>
      <c r="AX435" s="15" t="s">
        <v>71</v>
      </c>
      <c r="AY435" s="183" t="s">
        <v>146</v>
      </c>
    </row>
    <row r="436" spans="1:65" s="13" customFormat="1" ht="11.25">
      <c r="B436" s="167"/>
      <c r="D436" s="168" t="s">
        <v>153</v>
      </c>
      <c r="E436" s="169" t="s">
        <v>1</v>
      </c>
      <c r="F436" s="170" t="s">
        <v>205</v>
      </c>
      <c r="H436" s="171">
        <v>55.005000000000003</v>
      </c>
      <c r="L436" s="167"/>
      <c r="M436" s="172"/>
      <c r="N436" s="173"/>
      <c r="O436" s="173"/>
      <c r="P436" s="173"/>
      <c r="Q436" s="173"/>
      <c r="R436" s="173"/>
      <c r="S436" s="173"/>
      <c r="T436" s="174"/>
      <c r="AT436" s="169" t="s">
        <v>153</v>
      </c>
      <c r="AU436" s="169" t="s">
        <v>94</v>
      </c>
      <c r="AV436" s="13" t="s">
        <v>94</v>
      </c>
      <c r="AW436" s="13" t="s">
        <v>28</v>
      </c>
      <c r="AX436" s="13" t="s">
        <v>71</v>
      </c>
      <c r="AY436" s="169" t="s">
        <v>146</v>
      </c>
    </row>
    <row r="437" spans="1:65" s="16" customFormat="1" ht="11.25">
      <c r="B437" s="198"/>
      <c r="D437" s="168" t="s">
        <v>153</v>
      </c>
      <c r="E437" s="199" t="s">
        <v>1</v>
      </c>
      <c r="F437" s="200" t="s">
        <v>240</v>
      </c>
      <c r="H437" s="201">
        <v>55.005000000000003</v>
      </c>
      <c r="L437" s="198"/>
      <c r="M437" s="202"/>
      <c r="N437" s="203"/>
      <c r="O437" s="203"/>
      <c r="P437" s="203"/>
      <c r="Q437" s="203"/>
      <c r="R437" s="203"/>
      <c r="S437" s="203"/>
      <c r="T437" s="204"/>
      <c r="AT437" s="199" t="s">
        <v>153</v>
      </c>
      <c r="AU437" s="199" t="s">
        <v>94</v>
      </c>
      <c r="AV437" s="16" t="s">
        <v>162</v>
      </c>
      <c r="AW437" s="16" t="s">
        <v>28</v>
      </c>
      <c r="AX437" s="16" t="s">
        <v>71</v>
      </c>
      <c r="AY437" s="199" t="s">
        <v>146</v>
      </c>
    </row>
    <row r="438" spans="1:65" s="14" customFormat="1" ht="11.25">
      <c r="B438" s="175"/>
      <c r="D438" s="168" t="s">
        <v>153</v>
      </c>
      <c r="E438" s="176" t="s">
        <v>1</v>
      </c>
      <c r="F438" s="177" t="s">
        <v>156</v>
      </c>
      <c r="H438" s="178">
        <v>544.505</v>
      </c>
      <c r="L438" s="175"/>
      <c r="M438" s="179"/>
      <c r="N438" s="180"/>
      <c r="O438" s="180"/>
      <c r="P438" s="180"/>
      <c r="Q438" s="180"/>
      <c r="R438" s="180"/>
      <c r="S438" s="180"/>
      <c r="T438" s="181"/>
      <c r="AT438" s="176" t="s">
        <v>153</v>
      </c>
      <c r="AU438" s="176" t="s">
        <v>94</v>
      </c>
      <c r="AV438" s="14" t="s">
        <v>147</v>
      </c>
      <c r="AW438" s="14" t="s">
        <v>28</v>
      </c>
      <c r="AX438" s="14" t="s">
        <v>79</v>
      </c>
      <c r="AY438" s="176" t="s">
        <v>146</v>
      </c>
    </row>
    <row r="439" spans="1:65" s="2" customFormat="1" ht="16.5" customHeight="1">
      <c r="A439" s="30"/>
      <c r="B439" s="153"/>
      <c r="C439" s="188" t="s">
        <v>442</v>
      </c>
      <c r="D439" s="188" t="s">
        <v>206</v>
      </c>
      <c r="E439" s="189" t="s">
        <v>443</v>
      </c>
      <c r="F439" s="190" t="s">
        <v>444</v>
      </c>
      <c r="G439" s="191" t="s">
        <v>159</v>
      </c>
      <c r="H439" s="192">
        <v>464.262</v>
      </c>
      <c r="I439" s="193">
        <v>12.31</v>
      </c>
      <c r="J439" s="193">
        <f>ROUND(I439*H439,2)</f>
        <v>5715.07</v>
      </c>
      <c r="K439" s="194"/>
      <c r="L439" s="195"/>
      <c r="M439" s="196" t="s">
        <v>1</v>
      </c>
      <c r="N439" s="197" t="s">
        <v>37</v>
      </c>
      <c r="O439" s="163">
        <v>0</v>
      </c>
      <c r="P439" s="163">
        <f>O439*H439</f>
        <v>0</v>
      </c>
      <c r="Q439" s="163">
        <v>0</v>
      </c>
      <c r="R439" s="163">
        <f>Q439*H439</f>
        <v>0</v>
      </c>
      <c r="S439" s="163">
        <v>0</v>
      </c>
      <c r="T439" s="164">
        <f>S439*H439</f>
        <v>0</v>
      </c>
      <c r="U439" s="30"/>
      <c r="V439" s="30"/>
      <c r="W439" s="30"/>
      <c r="X439" s="30"/>
      <c r="Y439" s="30"/>
      <c r="Z439" s="30"/>
      <c r="AA439" s="30"/>
      <c r="AB439" s="30"/>
      <c r="AC439" s="30"/>
      <c r="AD439" s="30"/>
      <c r="AE439" s="30"/>
      <c r="AR439" s="165" t="s">
        <v>277</v>
      </c>
      <c r="AT439" s="165" t="s">
        <v>206</v>
      </c>
      <c r="AU439" s="165" t="s">
        <v>94</v>
      </c>
      <c r="AY439" s="18" t="s">
        <v>146</v>
      </c>
      <c r="BE439" s="166">
        <f>IF(N439="základná",J439,0)</f>
        <v>0</v>
      </c>
      <c r="BF439" s="166">
        <f>IF(N439="znížená",J439,0)</f>
        <v>5715.07</v>
      </c>
      <c r="BG439" s="166">
        <f>IF(N439="zákl. prenesená",J439,0)</f>
        <v>0</v>
      </c>
      <c r="BH439" s="166">
        <f>IF(N439="zníž. prenesená",J439,0)</f>
        <v>0</v>
      </c>
      <c r="BI439" s="166">
        <f>IF(N439="nulová",J439,0)</f>
        <v>0</v>
      </c>
      <c r="BJ439" s="18" t="s">
        <v>94</v>
      </c>
      <c r="BK439" s="166">
        <f>ROUND(I439*H439,2)</f>
        <v>5715.07</v>
      </c>
      <c r="BL439" s="18" t="s">
        <v>209</v>
      </c>
      <c r="BM439" s="165" t="s">
        <v>445</v>
      </c>
    </row>
    <row r="440" spans="1:65" s="2" customFormat="1" ht="16.5" customHeight="1">
      <c r="A440" s="30"/>
      <c r="B440" s="153"/>
      <c r="C440" s="188" t="s">
        <v>306</v>
      </c>
      <c r="D440" s="188" t="s">
        <v>206</v>
      </c>
      <c r="E440" s="189" t="s">
        <v>446</v>
      </c>
      <c r="F440" s="190" t="s">
        <v>447</v>
      </c>
      <c r="G440" s="191" t="s">
        <v>159</v>
      </c>
      <c r="H440" s="192">
        <v>56.655000000000001</v>
      </c>
      <c r="I440" s="193">
        <v>19.03</v>
      </c>
      <c r="J440" s="193">
        <f>ROUND(I440*H440,2)</f>
        <v>1078.1400000000001</v>
      </c>
      <c r="K440" s="194"/>
      <c r="L440" s="195"/>
      <c r="M440" s="196" t="s">
        <v>1</v>
      </c>
      <c r="N440" s="197" t="s">
        <v>37</v>
      </c>
      <c r="O440" s="163">
        <v>0</v>
      </c>
      <c r="P440" s="163">
        <f>O440*H440</f>
        <v>0</v>
      </c>
      <c r="Q440" s="163">
        <v>0</v>
      </c>
      <c r="R440" s="163">
        <f>Q440*H440</f>
        <v>0</v>
      </c>
      <c r="S440" s="163">
        <v>0</v>
      </c>
      <c r="T440" s="164">
        <f>S440*H440</f>
        <v>0</v>
      </c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R440" s="165" t="s">
        <v>277</v>
      </c>
      <c r="AT440" s="165" t="s">
        <v>206</v>
      </c>
      <c r="AU440" s="165" t="s">
        <v>94</v>
      </c>
      <c r="AY440" s="18" t="s">
        <v>146</v>
      </c>
      <c r="BE440" s="166">
        <f>IF(N440="základná",J440,0)</f>
        <v>0</v>
      </c>
      <c r="BF440" s="166">
        <f>IF(N440="znížená",J440,0)</f>
        <v>1078.1400000000001</v>
      </c>
      <c r="BG440" s="166">
        <f>IF(N440="zákl. prenesená",J440,0)</f>
        <v>0</v>
      </c>
      <c r="BH440" s="166">
        <f>IF(N440="zníž. prenesená",J440,0)</f>
        <v>0</v>
      </c>
      <c r="BI440" s="166">
        <f>IF(N440="nulová",J440,0)</f>
        <v>0</v>
      </c>
      <c r="BJ440" s="18" t="s">
        <v>94</v>
      </c>
      <c r="BK440" s="166">
        <f>ROUND(I440*H440,2)</f>
        <v>1078.1400000000001</v>
      </c>
      <c r="BL440" s="18" t="s">
        <v>209</v>
      </c>
      <c r="BM440" s="165" t="s">
        <v>448</v>
      </c>
    </row>
    <row r="441" spans="1:65" s="2" customFormat="1" ht="24.2" customHeight="1">
      <c r="A441" s="30"/>
      <c r="B441" s="153"/>
      <c r="C441" s="188" t="s">
        <v>449</v>
      </c>
      <c r="D441" s="188" t="s">
        <v>206</v>
      </c>
      <c r="E441" s="189" t="s">
        <v>450</v>
      </c>
      <c r="F441" s="190" t="s">
        <v>451</v>
      </c>
      <c r="G441" s="191" t="s">
        <v>159</v>
      </c>
      <c r="H441" s="192">
        <v>39.923000000000002</v>
      </c>
      <c r="I441" s="193">
        <v>8.9499999999999993</v>
      </c>
      <c r="J441" s="193">
        <f>ROUND(I441*H441,2)</f>
        <v>357.31</v>
      </c>
      <c r="K441" s="194"/>
      <c r="L441" s="195"/>
      <c r="M441" s="196" t="s">
        <v>1</v>
      </c>
      <c r="N441" s="197" t="s">
        <v>37</v>
      </c>
      <c r="O441" s="163">
        <v>0</v>
      </c>
      <c r="P441" s="163">
        <f>O441*H441</f>
        <v>0</v>
      </c>
      <c r="Q441" s="163">
        <v>0</v>
      </c>
      <c r="R441" s="163">
        <f>Q441*H441</f>
        <v>0</v>
      </c>
      <c r="S441" s="163">
        <v>0</v>
      </c>
      <c r="T441" s="164">
        <f>S441*H441</f>
        <v>0</v>
      </c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  <c r="AR441" s="165" t="s">
        <v>277</v>
      </c>
      <c r="AT441" s="165" t="s">
        <v>206</v>
      </c>
      <c r="AU441" s="165" t="s">
        <v>94</v>
      </c>
      <c r="AY441" s="18" t="s">
        <v>146</v>
      </c>
      <c r="BE441" s="166">
        <f>IF(N441="základná",J441,0)</f>
        <v>0</v>
      </c>
      <c r="BF441" s="166">
        <f>IF(N441="znížená",J441,0)</f>
        <v>357.31</v>
      </c>
      <c r="BG441" s="166">
        <f>IF(N441="zákl. prenesená",J441,0)</f>
        <v>0</v>
      </c>
      <c r="BH441" s="166">
        <f>IF(N441="zníž. prenesená",J441,0)</f>
        <v>0</v>
      </c>
      <c r="BI441" s="166">
        <f>IF(N441="nulová",J441,0)</f>
        <v>0</v>
      </c>
      <c r="BJ441" s="18" t="s">
        <v>94</v>
      </c>
      <c r="BK441" s="166">
        <f>ROUND(I441*H441,2)</f>
        <v>357.31</v>
      </c>
      <c r="BL441" s="18" t="s">
        <v>209</v>
      </c>
      <c r="BM441" s="165" t="s">
        <v>452</v>
      </c>
    </row>
    <row r="442" spans="1:65" s="2" customFormat="1" ht="24.2" customHeight="1">
      <c r="A442" s="30"/>
      <c r="B442" s="153"/>
      <c r="C442" s="154" t="s">
        <v>310</v>
      </c>
      <c r="D442" s="154" t="s">
        <v>149</v>
      </c>
      <c r="E442" s="155" t="s">
        <v>453</v>
      </c>
      <c r="F442" s="156" t="s">
        <v>454</v>
      </c>
      <c r="G442" s="157" t="s">
        <v>159</v>
      </c>
      <c r="H442" s="158">
        <v>477.16399999999999</v>
      </c>
      <c r="I442" s="159">
        <v>3.92</v>
      </c>
      <c r="J442" s="159">
        <f>ROUND(I442*H442,2)</f>
        <v>1870.48</v>
      </c>
      <c r="K442" s="160"/>
      <c r="L442" s="31"/>
      <c r="M442" s="161" t="s">
        <v>1</v>
      </c>
      <c r="N442" s="162" t="s">
        <v>37</v>
      </c>
      <c r="O442" s="163">
        <v>0.12735099999999999</v>
      </c>
      <c r="P442" s="163">
        <f>O442*H442</f>
        <v>60.767312563999994</v>
      </c>
      <c r="Q442" s="163">
        <v>0</v>
      </c>
      <c r="R442" s="163">
        <f>Q442*H442</f>
        <v>0</v>
      </c>
      <c r="S442" s="163">
        <v>0</v>
      </c>
      <c r="T442" s="164">
        <f>S442*H442</f>
        <v>0</v>
      </c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R442" s="165" t="s">
        <v>209</v>
      </c>
      <c r="AT442" s="165" t="s">
        <v>149</v>
      </c>
      <c r="AU442" s="165" t="s">
        <v>94</v>
      </c>
      <c r="AY442" s="18" t="s">
        <v>146</v>
      </c>
      <c r="BE442" s="166">
        <f>IF(N442="základná",J442,0)</f>
        <v>0</v>
      </c>
      <c r="BF442" s="166">
        <f>IF(N442="znížená",J442,0)</f>
        <v>1870.48</v>
      </c>
      <c r="BG442" s="166">
        <f>IF(N442="zákl. prenesená",J442,0)</f>
        <v>0</v>
      </c>
      <c r="BH442" s="166">
        <f>IF(N442="zníž. prenesená",J442,0)</f>
        <v>0</v>
      </c>
      <c r="BI442" s="166">
        <f>IF(N442="nulová",J442,0)</f>
        <v>0</v>
      </c>
      <c r="BJ442" s="18" t="s">
        <v>94</v>
      </c>
      <c r="BK442" s="166">
        <f>ROUND(I442*H442,2)</f>
        <v>1870.48</v>
      </c>
      <c r="BL442" s="18" t="s">
        <v>209</v>
      </c>
      <c r="BM442" s="165" t="s">
        <v>455</v>
      </c>
    </row>
    <row r="443" spans="1:65" s="15" customFormat="1" ht="22.5">
      <c r="B443" s="182"/>
      <c r="D443" s="168" t="s">
        <v>153</v>
      </c>
      <c r="E443" s="183" t="s">
        <v>1</v>
      </c>
      <c r="F443" s="184" t="s">
        <v>456</v>
      </c>
      <c r="H443" s="183" t="s">
        <v>1</v>
      </c>
      <c r="L443" s="182"/>
      <c r="M443" s="185"/>
      <c r="N443" s="186"/>
      <c r="O443" s="186"/>
      <c r="P443" s="186"/>
      <c r="Q443" s="186"/>
      <c r="R443" s="186"/>
      <c r="S443" s="186"/>
      <c r="T443" s="187"/>
      <c r="AT443" s="183" t="s">
        <v>153</v>
      </c>
      <c r="AU443" s="183" t="s">
        <v>94</v>
      </c>
      <c r="AV443" s="15" t="s">
        <v>79</v>
      </c>
      <c r="AW443" s="15" t="s">
        <v>28</v>
      </c>
      <c r="AX443" s="15" t="s">
        <v>71</v>
      </c>
      <c r="AY443" s="183" t="s">
        <v>146</v>
      </c>
    </row>
    <row r="444" spans="1:65" s="13" customFormat="1" ht="11.25">
      <c r="B444" s="167"/>
      <c r="D444" s="168" t="s">
        <v>153</v>
      </c>
      <c r="E444" s="169" t="s">
        <v>1</v>
      </c>
      <c r="F444" s="170" t="s">
        <v>457</v>
      </c>
      <c r="H444" s="171">
        <v>226.8</v>
      </c>
      <c r="L444" s="167"/>
      <c r="M444" s="172"/>
      <c r="N444" s="173"/>
      <c r="O444" s="173"/>
      <c r="P444" s="173"/>
      <c r="Q444" s="173"/>
      <c r="R444" s="173"/>
      <c r="S444" s="173"/>
      <c r="T444" s="174"/>
      <c r="AT444" s="169" t="s">
        <v>153</v>
      </c>
      <c r="AU444" s="169" t="s">
        <v>94</v>
      </c>
      <c r="AV444" s="13" t="s">
        <v>94</v>
      </c>
      <c r="AW444" s="13" t="s">
        <v>28</v>
      </c>
      <c r="AX444" s="13" t="s">
        <v>71</v>
      </c>
      <c r="AY444" s="169" t="s">
        <v>146</v>
      </c>
    </row>
    <row r="445" spans="1:65" s="13" customFormat="1" ht="11.25">
      <c r="B445" s="167"/>
      <c r="D445" s="168" t="s">
        <v>153</v>
      </c>
      <c r="E445" s="169" t="s">
        <v>1</v>
      </c>
      <c r="F445" s="170" t="s">
        <v>458</v>
      </c>
      <c r="H445" s="171">
        <v>-5.46</v>
      </c>
      <c r="L445" s="167"/>
      <c r="M445" s="172"/>
      <c r="N445" s="173"/>
      <c r="O445" s="173"/>
      <c r="P445" s="173"/>
      <c r="Q445" s="173"/>
      <c r="R445" s="173"/>
      <c r="S445" s="173"/>
      <c r="T445" s="174"/>
      <c r="AT445" s="169" t="s">
        <v>153</v>
      </c>
      <c r="AU445" s="169" t="s">
        <v>94</v>
      </c>
      <c r="AV445" s="13" t="s">
        <v>94</v>
      </c>
      <c r="AW445" s="13" t="s">
        <v>28</v>
      </c>
      <c r="AX445" s="13" t="s">
        <v>71</v>
      </c>
      <c r="AY445" s="169" t="s">
        <v>146</v>
      </c>
    </row>
    <row r="446" spans="1:65" s="16" customFormat="1" ht="11.25">
      <c r="B446" s="198"/>
      <c r="D446" s="168" t="s">
        <v>153</v>
      </c>
      <c r="E446" s="199" t="s">
        <v>1</v>
      </c>
      <c r="F446" s="200" t="s">
        <v>240</v>
      </c>
      <c r="H446" s="201">
        <v>221.34</v>
      </c>
      <c r="L446" s="198"/>
      <c r="M446" s="202"/>
      <c r="N446" s="203"/>
      <c r="O446" s="203"/>
      <c r="P446" s="203"/>
      <c r="Q446" s="203"/>
      <c r="R446" s="203"/>
      <c r="S446" s="203"/>
      <c r="T446" s="204"/>
      <c r="AT446" s="199" t="s">
        <v>153</v>
      </c>
      <c r="AU446" s="199" t="s">
        <v>94</v>
      </c>
      <c r="AV446" s="16" t="s">
        <v>162</v>
      </c>
      <c r="AW446" s="16" t="s">
        <v>28</v>
      </c>
      <c r="AX446" s="16" t="s">
        <v>71</v>
      </c>
      <c r="AY446" s="199" t="s">
        <v>146</v>
      </c>
    </row>
    <row r="447" spans="1:65" s="15" customFormat="1" ht="22.5">
      <c r="B447" s="182"/>
      <c r="D447" s="168" t="s">
        <v>153</v>
      </c>
      <c r="E447" s="183" t="s">
        <v>1</v>
      </c>
      <c r="F447" s="184" t="s">
        <v>459</v>
      </c>
      <c r="H447" s="183" t="s">
        <v>1</v>
      </c>
      <c r="L447" s="182"/>
      <c r="M447" s="185"/>
      <c r="N447" s="186"/>
      <c r="O447" s="186"/>
      <c r="P447" s="186"/>
      <c r="Q447" s="186"/>
      <c r="R447" s="186"/>
      <c r="S447" s="186"/>
      <c r="T447" s="187"/>
      <c r="AT447" s="183" t="s">
        <v>153</v>
      </c>
      <c r="AU447" s="183" t="s">
        <v>94</v>
      </c>
      <c r="AV447" s="15" t="s">
        <v>79</v>
      </c>
      <c r="AW447" s="15" t="s">
        <v>28</v>
      </c>
      <c r="AX447" s="15" t="s">
        <v>71</v>
      </c>
      <c r="AY447" s="183" t="s">
        <v>146</v>
      </c>
    </row>
    <row r="448" spans="1:65" s="13" customFormat="1" ht="11.25">
      <c r="B448" s="167"/>
      <c r="D448" s="168" t="s">
        <v>153</v>
      </c>
      <c r="E448" s="169" t="s">
        <v>1</v>
      </c>
      <c r="F448" s="170" t="s">
        <v>460</v>
      </c>
      <c r="H448" s="171">
        <v>266.875</v>
      </c>
      <c r="L448" s="167"/>
      <c r="M448" s="172"/>
      <c r="N448" s="173"/>
      <c r="O448" s="173"/>
      <c r="P448" s="173"/>
      <c r="Q448" s="173"/>
      <c r="R448" s="173"/>
      <c r="S448" s="173"/>
      <c r="T448" s="174"/>
      <c r="AT448" s="169" t="s">
        <v>153</v>
      </c>
      <c r="AU448" s="169" t="s">
        <v>94</v>
      </c>
      <c r="AV448" s="13" t="s">
        <v>94</v>
      </c>
      <c r="AW448" s="13" t="s">
        <v>28</v>
      </c>
      <c r="AX448" s="13" t="s">
        <v>71</v>
      </c>
      <c r="AY448" s="169" t="s">
        <v>146</v>
      </c>
    </row>
    <row r="449" spans="1:65" s="13" customFormat="1" ht="11.25">
      <c r="B449" s="167"/>
      <c r="D449" s="168" t="s">
        <v>153</v>
      </c>
      <c r="E449" s="169" t="s">
        <v>1</v>
      </c>
      <c r="F449" s="170" t="s">
        <v>461</v>
      </c>
      <c r="H449" s="171">
        <v>-2.2050000000000001</v>
      </c>
      <c r="L449" s="167"/>
      <c r="M449" s="172"/>
      <c r="N449" s="173"/>
      <c r="O449" s="173"/>
      <c r="P449" s="173"/>
      <c r="Q449" s="173"/>
      <c r="R449" s="173"/>
      <c r="S449" s="173"/>
      <c r="T449" s="174"/>
      <c r="AT449" s="169" t="s">
        <v>153</v>
      </c>
      <c r="AU449" s="169" t="s">
        <v>94</v>
      </c>
      <c r="AV449" s="13" t="s">
        <v>94</v>
      </c>
      <c r="AW449" s="13" t="s">
        <v>28</v>
      </c>
      <c r="AX449" s="13" t="s">
        <v>71</v>
      </c>
      <c r="AY449" s="169" t="s">
        <v>146</v>
      </c>
    </row>
    <row r="450" spans="1:65" s="13" customFormat="1" ht="11.25">
      <c r="B450" s="167"/>
      <c r="D450" s="168" t="s">
        <v>153</v>
      </c>
      <c r="E450" s="169" t="s">
        <v>1</v>
      </c>
      <c r="F450" s="170" t="s">
        <v>462</v>
      </c>
      <c r="H450" s="171">
        <v>-5.61</v>
      </c>
      <c r="L450" s="167"/>
      <c r="M450" s="172"/>
      <c r="N450" s="173"/>
      <c r="O450" s="173"/>
      <c r="P450" s="173"/>
      <c r="Q450" s="173"/>
      <c r="R450" s="173"/>
      <c r="S450" s="173"/>
      <c r="T450" s="174"/>
      <c r="AT450" s="169" t="s">
        <v>153</v>
      </c>
      <c r="AU450" s="169" t="s">
        <v>94</v>
      </c>
      <c r="AV450" s="13" t="s">
        <v>94</v>
      </c>
      <c r="AW450" s="13" t="s">
        <v>28</v>
      </c>
      <c r="AX450" s="13" t="s">
        <v>71</v>
      </c>
      <c r="AY450" s="169" t="s">
        <v>146</v>
      </c>
    </row>
    <row r="451" spans="1:65" s="13" customFormat="1" ht="11.25">
      <c r="B451" s="167"/>
      <c r="D451" s="168" t="s">
        <v>153</v>
      </c>
      <c r="E451" s="169" t="s">
        <v>1</v>
      </c>
      <c r="F451" s="170" t="s">
        <v>463</v>
      </c>
      <c r="H451" s="171">
        <v>-2.9329999999999998</v>
      </c>
      <c r="L451" s="167"/>
      <c r="M451" s="172"/>
      <c r="N451" s="173"/>
      <c r="O451" s="173"/>
      <c r="P451" s="173"/>
      <c r="Q451" s="173"/>
      <c r="R451" s="173"/>
      <c r="S451" s="173"/>
      <c r="T451" s="174"/>
      <c r="AT451" s="169" t="s">
        <v>153</v>
      </c>
      <c r="AU451" s="169" t="s">
        <v>94</v>
      </c>
      <c r="AV451" s="13" t="s">
        <v>94</v>
      </c>
      <c r="AW451" s="13" t="s">
        <v>28</v>
      </c>
      <c r="AX451" s="13" t="s">
        <v>71</v>
      </c>
      <c r="AY451" s="169" t="s">
        <v>146</v>
      </c>
    </row>
    <row r="452" spans="1:65" s="13" customFormat="1" ht="11.25">
      <c r="B452" s="167"/>
      <c r="D452" s="168" t="s">
        <v>153</v>
      </c>
      <c r="E452" s="169" t="s">
        <v>1</v>
      </c>
      <c r="F452" s="170" t="s">
        <v>464</v>
      </c>
      <c r="H452" s="171">
        <v>-0.30299999999999999</v>
      </c>
      <c r="L452" s="167"/>
      <c r="M452" s="172"/>
      <c r="N452" s="173"/>
      <c r="O452" s="173"/>
      <c r="P452" s="173"/>
      <c r="Q452" s="173"/>
      <c r="R452" s="173"/>
      <c r="S452" s="173"/>
      <c r="T452" s="174"/>
      <c r="AT452" s="169" t="s">
        <v>153</v>
      </c>
      <c r="AU452" s="169" t="s">
        <v>94</v>
      </c>
      <c r="AV452" s="13" t="s">
        <v>94</v>
      </c>
      <c r="AW452" s="13" t="s">
        <v>28</v>
      </c>
      <c r="AX452" s="13" t="s">
        <v>71</v>
      </c>
      <c r="AY452" s="169" t="s">
        <v>146</v>
      </c>
    </row>
    <row r="453" spans="1:65" s="16" customFormat="1" ht="11.25">
      <c r="B453" s="198"/>
      <c r="D453" s="168" t="s">
        <v>153</v>
      </c>
      <c r="E453" s="199" t="s">
        <v>1</v>
      </c>
      <c r="F453" s="200" t="s">
        <v>240</v>
      </c>
      <c r="H453" s="201">
        <v>255.82400000000001</v>
      </c>
      <c r="L453" s="198"/>
      <c r="M453" s="202"/>
      <c r="N453" s="203"/>
      <c r="O453" s="203"/>
      <c r="P453" s="203"/>
      <c r="Q453" s="203"/>
      <c r="R453" s="203"/>
      <c r="S453" s="203"/>
      <c r="T453" s="204"/>
      <c r="AT453" s="199" t="s">
        <v>153</v>
      </c>
      <c r="AU453" s="199" t="s">
        <v>94</v>
      </c>
      <c r="AV453" s="16" t="s">
        <v>162</v>
      </c>
      <c r="AW453" s="16" t="s">
        <v>28</v>
      </c>
      <c r="AX453" s="16" t="s">
        <v>71</v>
      </c>
      <c r="AY453" s="199" t="s">
        <v>146</v>
      </c>
    </row>
    <row r="454" spans="1:65" s="14" customFormat="1" ht="11.25">
      <c r="B454" s="175"/>
      <c r="D454" s="168" t="s">
        <v>153</v>
      </c>
      <c r="E454" s="176" t="s">
        <v>1</v>
      </c>
      <c r="F454" s="177" t="s">
        <v>156</v>
      </c>
      <c r="H454" s="178">
        <v>477.16400000000004</v>
      </c>
      <c r="L454" s="175"/>
      <c r="M454" s="179"/>
      <c r="N454" s="180"/>
      <c r="O454" s="180"/>
      <c r="P454" s="180"/>
      <c r="Q454" s="180"/>
      <c r="R454" s="180"/>
      <c r="S454" s="180"/>
      <c r="T454" s="181"/>
      <c r="AT454" s="176" t="s">
        <v>153</v>
      </c>
      <c r="AU454" s="176" t="s">
        <v>94</v>
      </c>
      <c r="AV454" s="14" t="s">
        <v>147</v>
      </c>
      <c r="AW454" s="14" t="s">
        <v>28</v>
      </c>
      <c r="AX454" s="14" t="s">
        <v>79</v>
      </c>
      <c r="AY454" s="176" t="s">
        <v>146</v>
      </c>
    </row>
    <row r="455" spans="1:65" s="2" customFormat="1" ht="16.5" customHeight="1">
      <c r="A455" s="30"/>
      <c r="B455" s="153"/>
      <c r="C455" s="188" t="s">
        <v>465</v>
      </c>
      <c r="D455" s="188" t="s">
        <v>206</v>
      </c>
      <c r="E455" s="189" t="s">
        <v>466</v>
      </c>
      <c r="F455" s="190" t="s">
        <v>467</v>
      </c>
      <c r="G455" s="191" t="s">
        <v>159</v>
      </c>
      <c r="H455" s="192">
        <v>491.47899999999998</v>
      </c>
      <c r="I455" s="193">
        <v>18.93</v>
      </c>
      <c r="J455" s="193">
        <f>ROUND(I455*H455,2)</f>
        <v>9303.7000000000007</v>
      </c>
      <c r="K455" s="194"/>
      <c r="L455" s="195"/>
      <c r="M455" s="196" t="s">
        <v>1</v>
      </c>
      <c r="N455" s="197" t="s">
        <v>37</v>
      </c>
      <c r="O455" s="163">
        <v>0</v>
      </c>
      <c r="P455" s="163">
        <f>O455*H455</f>
        <v>0</v>
      </c>
      <c r="Q455" s="163">
        <v>0</v>
      </c>
      <c r="R455" s="163">
        <f>Q455*H455</f>
        <v>0</v>
      </c>
      <c r="S455" s="163">
        <v>0</v>
      </c>
      <c r="T455" s="164">
        <f>S455*H455</f>
        <v>0</v>
      </c>
      <c r="U455" s="30"/>
      <c r="V455" s="30"/>
      <c r="W455" s="30"/>
      <c r="X455" s="30"/>
      <c r="Y455" s="30"/>
      <c r="Z455" s="30"/>
      <c r="AA455" s="30"/>
      <c r="AB455" s="30"/>
      <c r="AC455" s="30"/>
      <c r="AD455" s="30"/>
      <c r="AE455" s="30"/>
      <c r="AR455" s="165" t="s">
        <v>277</v>
      </c>
      <c r="AT455" s="165" t="s">
        <v>206</v>
      </c>
      <c r="AU455" s="165" t="s">
        <v>94</v>
      </c>
      <c r="AY455" s="18" t="s">
        <v>146</v>
      </c>
      <c r="BE455" s="166">
        <f>IF(N455="základná",J455,0)</f>
        <v>0</v>
      </c>
      <c r="BF455" s="166">
        <f>IF(N455="znížená",J455,0)</f>
        <v>9303.7000000000007</v>
      </c>
      <c r="BG455" s="166">
        <f>IF(N455="zákl. prenesená",J455,0)</f>
        <v>0</v>
      </c>
      <c r="BH455" s="166">
        <f>IF(N455="zníž. prenesená",J455,0)</f>
        <v>0</v>
      </c>
      <c r="BI455" s="166">
        <f>IF(N455="nulová",J455,0)</f>
        <v>0</v>
      </c>
      <c r="BJ455" s="18" t="s">
        <v>94</v>
      </c>
      <c r="BK455" s="166">
        <f>ROUND(I455*H455,2)</f>
        <v>9303.7000000000007</v>
      </c>
      <c r="BL455" s="18" t="s">
        <v>209</v>
      </c>
      <c r="BM455" s="165" t="s">
        <v>468</v>
      </c>
    </row>
    <row r="456" spans="1:65" s="2" customFormat="1" ht="16.5" customHeight="1">
      <c r="A456" s="30"/>
      <c r="B456" s="153"/>
      <c r="C456" s="188" t="s">
        <v>315</v>
      </c>
      <c r="D456" s="188" t="s">
        <v>206</v>
      </c>
      <c r="E456" s="189" t="s">
        <v>469</v>
      </c>
      <c r="F456" s="190" t="s">
        <v>470</v>
      </c>
      <c r="G456" s="191" t="s">
        <v>159</v>
      </c>
      <c r="H456" s="192">
        <v>263.49900000000002</v>
      </c>
      <c r="I456" s="193">
        <v>3.36</v>
      </c>
      <c r="J456" s="193">
        <f>ROUND(I456*H456,2)</f>
        <v>885.36</v>
      </c>
      <c r="K456" s="194"/>
      <c r="L456" s="195"/>
      <c r="M456" s="196" t="s">
        <v>1</v>
      </c>
      <c r="N456" s="197" t="s">
        <v>37</v>
      </c>
      <c r="O456" s="163">
        <v>0</v>
      </c>
      <c r="P456" s="163">
        <f>O456*H456</f>
        <v>0</v>
      </c>
      <c r="Q456" s="163">
        <v>0</v>
      </c>
      <c r="R456" s="163">
        <f>Q456*H456</f>
        <v>0</v>
      </c>
      <c r="S456" s="163">
        <v>0</v>
      </c>
      <c r="T456" s="164">
        <f>S456*H456</f>
        <v>0</v>
      </c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R456" s="165" t="s">
        <v>277</v>
      </c>
      <c r="AT456" s="165" t="s">
        <v>206</v>
      </c>
      <c r="AU456" s="165" t="s">
        <v>94</v>
      </c>
      <c r="AY456" s="18" t="s">
        <v>146</v>
      </c>
      <c r="BE456" s="166">
        <f>IF(N456="základná",J456,0)</f>
        <v>0</v>
      </c>
      <c r="BF456" s="166">
        <f>IF(N456="znížená",J456,0)</f>
        <v>885.36</v>
      </c>
      <c r="BG456" s="166">
        <f>IF(N456="zákl. prenesená",J456,0)</f>
        <v>0</v>
      </c>
      <c r="BH456" s="166">
        <f>IF(N456="zníž. prenesená",J456,0)</f>
        <v>0</v>
      </c>
      <c r="BI456" s="166">
        <f>IF(N456="nulová",J456,0)</f>
        <v>0</v>
      </c>
      <c r="BJ456" s="18" t="s">
        <v>94</v>
      </c>
      <c r="BK456" s="166">
        <f>ROUND(I456*H456,2)</f>
        <v>885.36</v>
      </c>
      <c r="BL456" s="18" t="s">
        <v>209</v>
      </c>
      <c r="BM456" s="165" t="s">
        <v>471</v>
      </c>
    </row>
    <row r="457" spans="1:65" s="2" customFormat="1" ht="16.5" customHeight="1">
      <c r="A457" s="30"/>
      <c r="B457" s="153"/>
      <c r="C457" s="188" t="s">
        <v>472</v>
      </c>
      <c r="D457" s="188" t="s">
        <v>206</v>
      </c>
      <c r="E457" s="189" t="s">
        <v>473</v>
      </c>
      <c r="F457" s="190" t="s">
        <v>474</v>
      </c>
      <c r="G457" s="191" t="s">
        <v>159</v>
      </c>
      <c r="H457" s="192">
        <v>227.98</v>
      </c>
      <c r="I457" s="193">
        <v>4.4800000000000004</v>
      </c>
      <c r="J457" s="193">
        <f>ROUND(I457*H457,2)</f>
        <v>1021.35</v>
      </c>
      <c r="K457" s="194"/>
      <c r="L457" s="195"/>
      <c r="M457" s="196" t="s">
        <v>1</v>
      </c>
      <c r="N457" s="197" t="s">
        <v>37</v>
      </c>
      <c r="O457" s="163">
        <v>0</v>
      </c>
      <c r="P457" s="163">
        <f>O457*H457</f>
        <v>0</v>
      </c>
      <c r="Q457" s="163">
        <v>0</v>
      </c>
      <c r="R457" s="163">
        <f>Q457*H457</f>
        <v>0</v>
      </c>
      <c r="S457" s="163">
        <v>0</v>
      </c>
      <c r="T457" s="164">
        <f>S457*H457</f>
        <v>0</v>
      </c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R457" s="165" t="s">
        <v>277</v>
      </c>
      <c r="AT457" s="165" t="s">
        <v>206</v>
      </c>
      <c r="AU457" s="165" t="s">
        <v>94</v>
      </c>
      <c r="AY457" s="18" t="s">
        <v>146</v>
      </c>
      <c r="BE457" s="166">
        <f>IF(N457="základná",J457,0)</f>
        <v>0</v>
      </c>
      <c r="BF457" s="166">
        <f>IF(N457="znížená",J457,0)</f>
        <v>1021.35</v>
      </c>
      <c r="BG457" s="166">
        <f>IF(N457="zákl. prenesená",J457,0)</f>
        <v>0</v>
      </c>
      <c r="BH457" s="166">
        <f>IF(N457="zníž. prenesená",J457,0)</f>
        <v>0</v>
      </c>
      <c r="BI457" s="166">
        <f>IF(N457="nulová",J457,0)</f>
        <v>0</v>
      </c>
      <c r="BJ457" s="18" t="s">
        <v>94</v>
      </c>
      <c r="BK457" s="166">
        <f>ROUND(I457*H457,2)</f>
        <v>1021.35</v>
      </c>
      <c r="BL457" s="18" t="s">
        <v>209</v>
      </c>
      <c r="BM457" s="165" t="s">
        <v>475</v>
      </c>
    </row>
    <row r="458" spans="1:65" s="2" customFormat="1" ht="24.2" customHeight="1">
      <c r="A458" s="30"/>
      <c r="B458" s="153"/>
      <c r="C458" s="154" t="s">
        <v>319</v>
      </c>
      <c r="D458" s="154" t="s">
        <v>149</v>
      </c>
      <c r="E458" s="155" t="s">
        <v>476</v>
      </c>
      <c r="F458" s="156" t="s">
        <v>477</v>
      </c>
      <c r="G458" s="157" t="s">
        <v>159</v>
      </c>
      <c r="H458" s="158">
        <v>675.38900000000001</v>
      </c>
      <c r="I458" s="159">
        <v>4.3099999999999996</v>
      </c>
      <c r="J458" s="159">
        <f>ROUND(I458*H458,2)</f>
        <v>2910.93</v>
      </c>
      <c r="K458" s="160"/>
      <c r="L458" s="31"/>
      <c r="M458" s="161" t="s">
        <v>1</v>
      </c>
      <c r="N458" s="162" t="s">
        <v>37</v>
      </c>
      <c r="O458" s="163">
        <v>0.40018999999999999</v>
      </c>
      <c r="P458" s="163">
        <f>O458*H458</f>
        <v>270.28392391</v>
      </c>
      <c r="Q458" s="163">
        <v>0</v>
      </c>
      <c r="R458" s="163">
        <f>Q458*H458</f>
        <v>0</v>
      </c>
      <c r="S458" s="163">
        <v>0</v>
      </c>
      <c r="T458" s="164">
        <f>S458*H458</f>
        <v>0</v>
      </c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R458" s="165" t="s">
        <v>209</v>
      </c>
      <c r="AT458" s="165" t="s">
        <v>149</v>
      </c>
      <c r="AU458" s="165" t="s">
        <v>94</v>
      </c>
      <c r="AY458" s="18" t="s">
        <v>146</v>
      </c>
      <c r="BE458" s="166">
        <f>IF(N458="základná",J458,0)</f>
        <v>0</v>
      </c>
      <c r="BF458" s="166">
        <f>IF(N458="znížená",J458,0)</f>
        <v>2910.93</v>
      </c>
      <c r="BG458" s="166">
        <f>IF(N458="zákl. prenesená",J458,0)</f>
        <v>0</v>
      </c>
      <c r="BH458" s="166">
        <f>IF(N458="zníž. prenesená",J458,0)</f>
        <v>0</v>
      </c>
      <c r="BI458" s="166">
        <f>IF(N458="nulová",J458,0)</f>
        <v>0</v>
      </c>
      <c r="BJ458" s="18" t="s">
        <v>94</v>
      </c>
      <c r="BK458" s="166">
        <f>ROUND(I458*H458,2)</f>
        <v>2910.93</v>
      </c>
      <c r="BL458" s="18" t="s">
        <v>209</v>
      </c>
      <c r="BM458" s="165" t="s">
        <v>478</v>
      </c>
    </row>
    <row r="459" spans="1:65" s="15" customFormat="1" ht="11.25">
      <c r="B459" s="182"/>
      <c r="D459" s="168" t="s">
        <v>153</v>
      </c>
      <c r="E459" s="183" t="s">
        <v>1</v>
      </c>
      <c r="F459" s="184" t="s">
        <v>479</v>
      </c>
      <c r="H459" s="183" t="s">
        <v>1</v>
      </c>
      <c r="L459" s="182"/>
      <c r="M459" s="185"/>
      <c r="N459" s="186"/>
      <c r="O459" s="186"/>
      <c r="P459" s="186"/>
      <c r="Q459" s="186"/>
      <c r="R459" s="186"/>
      <c r="S459" s="186"/>
      <c r="T459" s="187"/>
      <c r="AT459" s="183" t="s">
        <v>153</v>
      </c>
      <c r="AU459" s="183" t="s">
        <v>94</v>
      </c>
      <c r="AV459" s="15" t="s">
        <v>79</v>
      </c>
      <c r="AW459" s="15" t="s">
        <v>28</v>
      </c>
      <c r="AX459" s="15" t="s">
        <v>71</v>
      </c>
      <c r="AY459" s="183" t="s">
        <v>146</v>
      </c>
    </row>
    <row r="460" spans="1:65" s="13" customFormat="1" ht="11.25">
      <c r="B460" s="167"/>
      <c r="D460" s="168" t="s">
        <v>153</v>
      </c>
      <c r="E460" s="169" t="s">
        <v>1</v>
      </c>
      <c r="F460" s="170" t="s">
        <v>457</v>
      </c>
      <c r="H460" s="171">
        <v>226.8</v>
      </c>
      <c r="L460" s="167"/>
      <c r="M460" s="172"/>
      <c r="N460" s="173"/>
      <c r="O460" s="173"/>
      <c r="P460" s="173"/>
      <c r="Q460" s="173"/>
      <c r="R460" s="173"/>
      <c r="S460" s="173"/>
      <c r="T460" s="174"/>
      <c r="AT460" s="169" t="s">
        <v>153</v>
      </c>
      <c r="AU460" s="169" t="s">
        <v>94</v>
      </c>
      <c r="AV460" s="13" t="s">
        <v>94</v>
      </c>
      <c r="AW460" s="13" t="s">
        <v>28</v>
      </c>
      <c r="AX460" s="13" t="s">
        <v>71</v>
      </c>
      <c r="AY460" s="169" t="s">
        <v>146</v>
      </c>
    </row>
    <row r="461" spans="1:65" s="13" customFormat="1" ht="11.25">
      <c r="B461" s="167"/>
      <c r="D461" s="168" t="s">
        <v>153</v>
      </c>
      <c r="E461" s="169" t="s">
        <v>1</v>
      </c>
      <c r="F461" s="170" t="s">
        <v>458</v>
      </c>
      <c r="H461" s="171">
        <v>-5.46</v>
      </c>
      <c r="L461" s="167"/>
      <c r="M461" s="172"/>
      <c r="N461" s="173"/>
      <c r="O461" s="173"/>
      <c r="P461" s="173"/>
      <c r="Q461" s="173"/>
      <c r="R461" s="173"/>
      <c r="S461" s="173"/>
      <c r="T461" s="174"/>
      <c r="AT461" s="169" t="s">
        <v>153</v>
      </c>
      <c r="AU461" s="169" t="s">
        <v>94</v>
      </c>
      <c r="AV461" s="13" t="s">
        <v>94</v>
      </c>
      <c r="AW461" s="13" t="s">
        <v>28</v>
      </c>
      <c r="AX461" s="13" t="s">
        <v>71</v>
      </c>
      <c r="AY461" s="169" t="s">
        <v>146</v>
      </c>
    </row>
    <row r="462" spans="1:65" s="15" customFormat="1" ht="11.25">
      <c r="B462" s="182"/>
      <c r="D462" s="168" t="s">
        <v>153</v>
      </c>
      <c r="E462" s="183" t="s">
        <v>1</v>
      </c>
      <c r="F462" s="184" t="s">
        <v>178</v>
      </c>
      <c r="H462" s="183" t="s">
        <v>1</v>
      </c>
      <c r="L462" s="182"/>
      <c r="M462" s="185"/>
      <c r="N462" s="186"/>
      <c r="O462" s="186"/>
      <c r="P462" s="186"/>
      <c r="Q462" s="186"/>
      <c r="R462" s="186"/>
      <c r="S462" s="186"/>
      <c r="T462" s="187"/>
      <c r="AT462" s="183" t="s">
        <v>153</v>
      </c>
      <c r="AU462" s="183" t="s">
        <v>94</v>
      </c>
      <c r="AV462" s="15" t="s">
        <v>79</v>
      </c>
      <c r="AW462" s="15" t="s">
        <v>28</v>
      </c>
      <c r="AX462" s="15" t="s">
        <v>71</v>
      </c>
      <c r="AY462" s="183" t="s">
        <v>146</v>
      </c>
    </row>
    <row r="463" spans="1:65" s="13" customFormat="1" ht="11.25">
      <c r="B463" s="167"/>
      <c r="D463" s="168" t="s">
        <v>153</v>
      </c>
      <c r="E463" s="169" t="s">
        <v>1</v>
      </c>
      <c r="F463" s="170" t="s">
        <v>460</v>
      </c>
      <c r="H463" s="171">
        <v>266.875</v>
      </c>
      <c r="L463" s="167"/>
      <c r="M463" s="172"/>
      <c r="N463" s="173"/>
      <c r="O463" s="173"/>
      <c r="P463" s="173"/>
      <c r="Q463" s="173"/>
      <c r="R463" s="173"/>
      <c r="S463" s="173"/>
      <c r="T463" s="174"/>
      <c r="AT463" s="169" t="s">
        <v>153</v>
      </c>
      <c r="AU463" s="169" t="s">
        <v>94</v>
      </c>
      <c r="AV463" s="13" t="s">
        <v>94</v>
      </c>
      <c r="AW463" s="13" t="s">
        <v>28</v>
      </c>
      <c r="AX463" s="13" t="s">
        <v>71</v>
      </c>
      <c r="AY463" s="169" t="s">
        <v>146</v>
      </c>
    </row>
    <row r="464" spans="1:65" s="13" customFormat="1" ht="11.25">
      <c r="B464" s="167"/>
      <c r="D464" s="168" t="s">
        <v>153</v>
      </c>
      <c r="E464" s="169" t="s">
        <v>1</v>
      </c>
      <c r="F464" s="170" t="s">
        <v>461</v>
      </c>
      <c r="H464" s="171">
        <v>-2.2050000000000001</v>
      </c>
      <c r="L464" s="167"/>
      <c r="M464" s="172"/>
      <c r="N464" s="173"/>
      <c r="O464" s="173"/>
      <c r="P464" s="173"/>
      <c r="Q464" s="173"/>
      <c r="R464" s="173"/>
      <c r="S464" s="173"/>
      <c r="T464" s="174"/>
      <c r="AT464" s="169" t="s">
        <v>153</v>
      </c>
      <c r="AU464" s="169" t="s">
        <v>94</v>
      </c>
      <c r="AV464" s="13" t="s">
        <v>94</v>
      </c>
      <c r="AW464" s="13" t="s">
        <v>28</v>
      </c>
      <c r="AX464" s="13" t="s">
        <v>71</v>
      </c>
      <c r="AY464" s="169" t="s">
        <v>146</v>
      </c>
    </row>
    <row r="465" spans="2:51" s="13" customFormat="1" ht="11.25">
      <c r="B465" s="167"/>
      <c r="D465" s="168" t="s">
        <v>153</v>
      </c>
      <c r="E465" s="169" t="s">
        <v>1</v>
      </c>
      <c r="F465" s="170" t="s">
        <v>462</v>
      </c>
      <c r="H465" s="171">
        <v>-5.61</v>
      </c>
      <c r="L465" s="167"/>
      <c r="M465" s="172"/>
      <c r="N465" s="173"/>
      <c r="O465" s="173"/>
      <c r="P465" s="173"/>
      <c r="Q465" s="173"/>
      <c r="R465" s="173"/>
      <c r="S465" s="173"/>
      <c r="T465" s="174"/>
      <c r="AT465" s="169" t="s">
        <v>153</v>
      </c>
      <c r="AU465" s="169" t="s">
        <v>94</v>
      </c>
      <c r="AV465" s="13" t="s">
        <v>94</v>
      </c>
      <c r="AW465" s="13" t="s">
        <v>28</v>
      </c>
      <c r="AX465" s="13" t="s">
        <v>71</v>
      </c>
      <c r="AY465" s="169" t="s">
        <v>146</v>
      </c>
    </row>
    <row r="466" spans="2:51" s="13" customFormat="1" ht="11.25">
      <c r="B466" s="167"/>
      <c r="D466" s="168" t="s">
        <v>153</v>
      </c>
      <c r="E466" s="169" t="s">
        <v>1</v>
      </c>
      <c r="F466" s="170" t="s">
        <v>463</v>
      </c>
      <c r="H466" s="171">
        <v>-2.9329999999999998</v>
      </c>
      <c r="L466" s="167"/>
      <c r="M466" s="172"/>
      <c r="N466" s="173"/>
      <c r="O466" s="173"/>
      <c r="P466" s="173"/>
      <c r="Q466" s="173"/>
      <c r="R466" s="173"/>
      <c r="S466" s="173"/>
      <c r="T466" s="174"/>
      <c r="AT466" s="169" t="s">
        <v>153</v>
      </c>
      <c r="AU466" s="169" t="s">
        <v>94</v>
      </c>
      <c r="AV466" s="13" t="s">
        <v>94</v>
      </c>
      <c r="AW466" s="13" t="s">
        <v>28</v>
      </c>
      <c r="AX466" s="13" t="s">
        <v>71</v>
      </c>
      <c r="AY466" s="169" t="s">
        <v>146</v>
      </c>
    </row>
    <row r="467" spans="2:51" s="13" customFormat="1" ht="11.25">
      <c r="B467" s="167"/>
      <c r="D467" s="168" t="s">
        <v>153</v>
      </c>
      <c r="E467" s="169" t="s">
        <v>1</v>
      </c>
      <c r="F467" s="170" t="s">
        <v>464</v>
      </c>
      <c r="H467" s="171">
        <v>-0.30299999999999999</v>
      </c>
      <c r="L467" s="167"/>
      <c r="M467" s="172"/>
      <c r="N467" s="173"/>
      <c r="O467" s="173"/>
      <c r="P467" s="173"/>
      <c r="Q467" s="173"/>
      <c r="R467" s="173"/>
      <c r="S467" s="173"/>
      <c r="T467" s="174"/>
      <c r="AT467" s="169" t="s">
        <v>153</v>
      </c>
      <c r="AU467" s="169" t="s">
        <v>94</v>
      </c>
      <c r="AV467" s="13" t="s">
        <v>94</v>
      </c>
      <c r="AW467" s="13" t="s">
        <v>28</v>
      </c>
      <c r="AX467" s="13" t="s">
        <v>71</v>
      </c>
      <c r="AY467" s="169" t="s">
        <v>146</v>
      </c>
    </row>
    <row r="468" spans="2:51" s="15" customFormat="1" ht="11.25">
      <c r="B468" s="182"/>
      <c r="D468" s="168" t="s">
        <v>153</v>
      </c>
      <c r="E468" s="183" t="s">
        <v>1</v>
      </c>
      <c r="F468" s="184" t="s">
        <v>181</v>
      </c>
      <c r="H468" s="183" t="s">
        <v>1</v>
      </c>
      <c r="L468" s="182"/>
      <c r="M468" s="185"/>
      <c r="N468" s="186"/>
      <c r="O468" s="186"/>
      <c r="P468" s="186"/>
      <c r="Q468" s="186"/>
      <c r="R468" s="186"/>
      <c r="S468" s="186"/>
      <c r="T468" s="187"/>
      <c r="AT468" s="183" t="s">
        <v>153</v>
      </c>
      <c r="AU468" s="183" t="s">
        <v>94</v>
      </c>
      <c r="AV468" s="15" t="s">
        <v>79</v>
      </c>
      <c r="AW468" s="15" t="s">
        <v>28</v>
      </c>
      <c r="AX468" s="15" t="s">
        <v>71</v>
      </c>
      <c r="AY468" s="183" t="s">
        <v>146</v>
      </c>
    </row>
    <row r="469" spans="2:51" s="13" customFormat="1" ht="11.25">
      <c r="B469" s="167"/>
      <c r="D469" s="168" t="s">
        <v>153</v>
      </c>
      <c r="E469" s="169" t="s">
        <v>1</v>
      </c>
      <c r="F469" s="170" t="s">
        <v>205</v>
      </c>
      <c r="H469" s="171">
        <v>55.005000000000003</v>
      </c>
      <c r="L469" s="167"/>
      <c r="M469" s="172"/>
      <c r="N469" s="173"/>
      <c r="O469" s="173"/>
      <c r="P469" s="173"/>
      <c r="Q469" s="173"/>
      <c r="R469" s="173"/>
      <c r="S469" s="173"/>
      <c r="T469" s="174"/>
      <c r="AT469" s="169" t="s">
        <v>153</v>
      </c>
      <c r="AU469" s="169" t="s">
        <v>94</v>
      </c>
      <c r="AV469" s="13" t="s">
        <v>94</v>
      </c>
      <c r="AW469" s="13" t="s">
        <v>28</v>
      </c>
      <c r="AX469" s="13" t="s">
        <v>71</v>
      </c>
      <c r="AY469" s="169" t="s">
        <v>146</v>
      </c>
    </row>
    <row r="470" spans="2:51" s="15" customFormat="1" ht="11.25">
      <c r="B470" s="182"/>
      <c r="D470" s="168" t="s">
        <v>153</v>
      </c>
      <c r="E470" s="183" t="s">
        <v>1</v>
      </c>
      <c r="F470" s="184" t="s">
        <v>184</v>
      </c>
      <c r="H470" s="183" t="s">
        <v>1</v>
      </c>
      <c r="L470" s="182"/>
      <c r="M470" s="185"/>
      <c r="N470" s="186"/>
      <c r="O470" s="186"/>
      <c r="P470" s="186"/>
      <c r="Q470" s="186"/>
      <c r="R470" s="186"/>
      <c r="S470" s="186"/>
      <c r="T470" s="187"/>
      <c r="AT470" s="183" t="s">
        <v>153</v>
      </c>
      <c r="AU470" s="183" t="s">
        <v>94</v>
      </c>
      <c r="AV470" s="15" t="s">
        <v>79</v>
      </c>
      <c r="AW470" s="15" t="s">
        <v>28</v>
      </c>
      <c r="AX470" s="15" t="s">
        <v>71</v>
      </c>
      <c r="AY470" s="183" t="s">
        <v>146</v>
      </c>
    </row>
    <row r="471" spans="2:51" s="13" customFormat="1" ht="11.25">
      <c r="B471" s="167"/>
      <c r="D471" s="168" t="s">
        <v>153</v>
      </c>
      <c r="E471" s="169" t="s">
        <v>1</v>
      </c>
      <c r="F471" s="170" t="s">
        <v>480</v>
      </c>
      <c r="H471" s="171">
        <v>16.47</v>
      </c>
      <c r="L471" s="167"/>
      <c r="M471" s="172"/>
      <c r="N471" s="173"/>
      <c r="O471" s="173"/>
      <c r="P471" s="173"/>
      <c r="Q471" s="173"/>
      <c r="R471" s="173"/>
      <c r="S471" s="173"/>
      <c r="T471" s="174"/>
      <c r="AT471" s="169" t="s">
        <v>153</v>
      </c>
      <c r="AU471" s="169" t="s">
        <v>94</v>
      </c>
      <c r="AV471" s="13" t="s">
        <v>94</v>
      </c>
      <c r="AW471" s="13" t="s">
        <v>28</v>
      </c>
      <c r="AX471" s="13" t="s">
        <v>71</v>
      </c>
      <c r="AY471" s="169" t="s">
        <v>146</v>
      </c>
    </row>
    <row r="472" spans="2:51" s="15" customFormat="1" ht="11.25">
      <c r="B472" s="182"/>
      <c r="D472" s="168" t="s">
        <v>153</v>
      </c>
      <c r="E472" s="183" t="s">
        <v>1</v>
      </c>
      <c r="F472" s="184" t="s">
        <v>188</v>
      </c>
      <c r="H472" s="183" t="s">
        <v>1</v>
      </c>
      <c r="L472" s="182"/>
      <c r="M472" s="185"/>
      <c r="N472" s="186"/>
      <c r="O472" s="186"/>
      <c r="P472" s="186"/>
      <c r="Q472" s="186"/>
      <c r="R472" s="186"/>
      <c r="S472" s="186"/>
      <c r="T472" s="187"/>
      <c r="AT472" s="183" t="s">
        <v>153</v>
      </c>
      <c r="AU472" s="183" t="s">
        <v>94</v>
      </c>
      <c r="AV472" s="15" t="s">
        <v>79</v>
      </c>
      <c r="AW472" s="15" t="s">
        <v>28</v>
      </c>
      <c r="AX472" s="15" t="s">
        <v>71</v>
      </c>
      <c r="AY472" s="183" t="s">
        <v>146</v>
      </c>
    </row>
    <row r="473" spans="2:51" s="13" customFormat="1" ht="11.25">
      <c r="B473" s="167"/>
      <c r="D473" s="168" t="s">
        <v>153</v>
      </c>
      <c r="E473" s="169" t="s">
        <v>1</v>
      </c>
      <c r="F473" s="170" t="s">
        <v>480</v>
      </c>
      <c r="H473" s="171">
        <v>16.47</v>
      </c>
      <c r="L473" s="167"/>
      <c r="M473" s="172"/>
      <c r="N473" s="173"/>
      <c r="O473" s="173"/>
      <c r="P473" s="173"/>
      <c r="Q473" s="173"/>
      <c r="R473" s="173"/>
      <c r="S473" s="173"/>
      <c r="T473" s="174"/>
      <c r="AT473" s="169" t="s">
        <v>153</v>
      </c>
      <c r="AU473" s="169" t="s">
        <v>94</v>
      </c>
      <c r="AV473" s="13" t="s">
        <v>94</v>
      </c>
      <c r="AW473" s="13" t="s">
        <v>28</v>
      </c>
      <c r="AX473" s="13" t="s">
        <v>71</v>
      </c>
      <c r="AY473" s="169" t="s">
        <v>146</v>
      </c>
    </row>
    <row r="474" spans="2:51" s="15" customFormat="1" ht="11.25">
      <c r="B474" s="182"/>
      <c r="D474" s="168" t="s">
        <v>153</v>
      </c>
      <c r="E474" s="183" t="s">
        <v>1</v>
      </c>
      <c r="F474" s="184" t="s">
        <v>189</v>
      </c>
      <c r="H474" s="183" t="s">
        <v>1</v>
      </c>
      <c r="L474" s="182"/>
      <c r="M474" s="185"/>
      <c r="N474" s="186"/>
      <c r="O474" s="186"/>
      <c r="P474" s="186"/>
      <c r="Q474" s="186"/>
      <c r="R474" s="186"/>
      <c r="S474" s="186"/>
      <c r="T474" s="187"/>
      <c r="AT474" s="183" t="s">
        <v>153</v>
      </c>
      <c r="AU474" s="183" t="s">
        <v>94</v>
      </c>
      <c r="AV474" s="15" t="s">
        <v>79</v>
      </c>
      <c r="AW474" s="15" t="s">
        <v>28</v>
      </c>
      <c r="AX474" s="15" t="s">
        <v>71</v>
      </c>
      <c r="AY474" s="183" t="s">
        <v>146</v>
      </c>
    </row>
    <row r="475" spans="2:51" s="13" customFormat="1" ht="11.25">
      <c r="B475" s="167"/>
      <c r="D475" s="168" t="s">
        <v>153</v>
      </c>
      <c r="E475" s="169" t="s">
        <v>1</v>
      </c>
      <c r="F475" s="170" t="s">
        <v>480</v>
      </c>
      <c r="H475" s="171">
        <v>16.47</v>
      </c>
      <c r="L475" s="167"/>
      <c r="M475" s="172"/>
      <c r="N475" s="173"/>
      <c r="O475" s="173"/>
      <c r="P475" s="173"/>
      <c r="Q475" s="173"/>
      <c r="R475" s="173"/>
      <c r="S475" s="173"/>
      <c r="T475" s="174"/>
      <c r="AT475" s="169" t="s">
        <v>153</v>
      </c>
      <c r="AU475" s="169" t="s">
        <v>94</v>
      </c>
      <c r="AV475" s="13" t="s">
        <v>94</v>
      </c>
      <c r="AW475" s="13" t="s">
        <v>28</v>
      </c>
      <c r="AX475" s="13" t="s">
        <v>71</v>
      </c>
      <c r="AY475" s="169" t="s">
        <v>146</v>
      </c>
    </row>
    <row r="476" spans="2:51" s="15" customFormat="1" ht="11.25">
      <c r="B476" s="182"/>
      <c r="D476" s="168" t="s">
        <v>153</v>
      </c>
      <c r="E476" s="183" t="s">
        <v>1</v>
      </c>
      <c r="F476" s="184" t="s">
        <v>190</v>
      </c>
      <c r="H476" s="183" t="s">
        <v>1</v>
      </c>
      <c r="L476" s="182"/>
      <c r="M476" s="185"/>
      <c r="N476" s="186"/>
      <c r="O476" s="186"/>
      <c r="P476" s="186"/>
      <c r="Q476" s="186"/>
      <c r="R476" s="186"/>
      <c r="S476" s="186"/>
      <c r="T476" s="187"/>
      <c r="AT476" s="183" t="s">
        <v>153</v>
      </c>
      <c r="AU476" s="183" t="s">
        <v>94</v>
      </c>
      <c r="AV476" s="15" t="s">
        <v>79</v>
      </c>
      <c r="AW476" s="15" t="s">
        <v>28</v>
      </c>
      <c r="AX476" s="15" t="s">
        <v>71</v>
      </c>
      <c r="AY476" s="183" t="s">
        <v>146</v>
      </c>
    </row>
    <row r="477" spans="2:51" s="13" customFormat="1" ht="11.25">
      <c r="B477" s="167"/>
      <c r="D477" s="168" t="s">
        <v>153</v>
      </c>
      <c r="E477" s="169" t="s">
        <v>1</v>
      </c>
      <c r="F477" s="170" t="s">
        <v>481</v>
      </c>
      <c r="H477" s="171">
        <v>5.12</v>
      </c>
      <c r="L477" s="167"/>
      <c r="M477" s="172"/>
      <c r="N477" s="173"/>
      <c r="O477" s="173"/>
      <c r="P477" s="173"/>
      <c r="Q477" s="173"/>
      <c r="R477" s="173"/>
      <c r="S477" s="173"/>
      <c r="T477" s="174"/>
      <c r="AT477" s="169" t="s">
        <v>153</v>
      </c>
      <c r="AU477" s="169" t="s">
        <v>94</v>
      </c>
      <c r="AV477" s="13" t="s">
        <v>94</v>
      </c>
      <c r="AW477" s="13" t="s">
        <v>28</v>
      </c>
      <c r="AX477" s="13" t="s">
        <v>71</v>
      </c>
      <c r="AY477" s="169" t="s">
        <v>146</v>
      </c>
    </row>
    <row r="478" spans="2:51" s="15" customFormat="1" ht="11.25">
      <c r="B478" s="182"/>
      <c r="D478" s="168" t="s">
        <v>153</v>
      </c>
      <c r="E478" s="183" t="s">
        <v>1</v>
      </c>
      <c r="F478" s="184" t="s">
        <v>194</v>
      </c>
      <c r="H478" s="183" t="s">
        <v>1</v>
      </c>
      <c r="L478" s="182"/>
      <c r="M478" s="185"/>
      <c r="N478" s="186"/>
      <c r="O478" s="186"/>
      <c r="P478" s="186"/>
      <c r="Q478" s="186"/>
      <c r="R478" s="186"/>
      <c r="S478" s="186"/>
      <c r="T478" s="187"/>
      <c r="AT478" s="183" t="s">
        <v>153</v>
      </c>
      <c r="AU478" s="183" t="s">
        <v>94</v>
      </c>
      <c r="AV478" s="15" t="s">
        <v>79</v>
      </c>
      <c r="AW478" s="15" t="s">
        <v>28</v>
      </c>
      <c r="AX478" s="15" t="s">
        <v>71</v>
      </c>
      <c r="AY478" s="183" t="s">
        <v>146</v>
      </c>
    </row>
    <row r="479" spans="2:51" s="13" customFormat="1" ht="11.25">
      <c r="B479" s="167"/>
      <c r="D479" s="168" t="s">
        <v>153</v>
      </c>
      <c r="E479" s="169" t="s">
        <v>1</v>
      </c>
      <c r="F479" s="170" t="s">
        <v>195</v>
      </c>
      <c r="H479" s="171">
        <v>88.69</v>
      </c>
      <c r="L479" s="167"/>
      <c r="M479" s="172"/>
      <c r="N479" s="173"/>
      <c r="O479" s="173"/>
      <c r="P479" s="173"/>
      <c r="Q479" s="173"/>
      <c r="R479" s="173"/>
      <c r="S479" s="173"/>
      <c r="T479" s="174"/>
      <c r="AT479" s="169" t="s">
        <v>153</v>
      </c>
      <c r="AU479" s="169" t="s">
        <v>94</v>
      </c>
      <c r="AV479" s="13" t="s">
        <v>94</v>
      </c>
      <c r="AW479" s="13" t="s">
        <v>28</v>
      </c>
      <c r="AX479" s="13" t="s">
        <v>71</v>
      </c>
      <c r="AY479" s="169" t="s">
        <v>146</v>
      </c>
    </row>
    <row r="480" spans="2:51" s="14" customFormat="1" ht="11.25">
      <c r="B480" s="175"/>
      <c r="D480" s="168" t="s">
        <v>153</v>
      </c>
      <c r="E480" s="176" t="s">
        <v>1</v>
      </c>
      <c r="F480" s="177" t="s">
        <v>156</v>
      </c>
      <c r="H480" s="178">
        <v>675.38900000000012</v>
      </c>
      <c r="L480" s="175"/>
      <c r="M480" s="179"/>
      <c r="N480" s="180"/>
      <c r="O480" s="180"/>
      <c r="P480" s="180"/>
      <c r="Q480" s="180"/>
      <c r="R480" s="180"/>
      <c r="S480" s="180"/>
      <c r="T480" s="181"/>
      <c r="AT480" s="176" t="s">
        <v>153</v>
      </c>
      <c r="AU480" s="176" t="s">
        <v>94</v>
      </c>
      <c r="AV480" s="14" t="s">
        <v>147</v>
      </c>
      <c r="AW480" s="14" t="s">
        <v>28</v>
      </c>
      <c r="AX480" s="14" t="s">
        <v>79</v>
      </c>
      <c r="AY480" s="176" t="s">
        <v>146</v>
      </c>
    </row>
    <row r="481" spans="1:65" s="2" customFormat="1" ht="16.5" customHeight="1">
      <c r="A481" s="30"/>
      <c r="B481" s="153"/>
      <c r="C481" s="188" t="s">
        <v>482</v>
      </c>
      <c r="D481" s="188" t="s">
        <v>206</v>
      </c>
      <c r="E481" s="189" t="s">
        <v>483</v>
      </c>
      <c r="F481" s="190" t="s">
        <v>484</v>
      </c>
      <c r="G481" s="191" t="s">
        <v>152</v>
      </c>
      <c r="H481" s="192">
        <v>65.614999999999995</v>
      </c>
      <c r="I481" s="193">
        <v>134.30000000000001</v>
      </c>
      <c r="J481" s="193">
        <f>ROUND(I481*H481,2)</f>
        <v>8812.09</v>
      </c>
      <c r="K481" s="194"/>
      <c r="L481" s="195"/>
      <c r="M481" s="196" t="s">
        <v>1</v>
      </c>
      <c r="N481" s="197" t="s">
        <v>37</v>
      </c>
      <c r="O481" s="163">
        <v>0</v>
      </c>
      <c r="P481" s="163">
        <f>O481*H481</f>
        <v>0</v>
      </c>
      <c r="Q481" s="163">
        <v>0</v>
      </c>
      <c r="R481" s="163">
        <f>Q481*H481</f>
        <v>0</v>
      </c>
      <c r="S481" s="163">
        <v>0</v>
      </c>
      <c r="T481" s="164">
        <f>S481*H481</f>
        <v>0</v>
      </c>
      <c r="U481" s="30"/>
      <c r="V481" s="30"/>
      <c r="W481" s="30"/>
      <c r="X481" s="30"/>
      <c r="Y481" s="30"/>
      <c r="Z481" s="30"/>
      <c r="AA481" s="30"/>
      <c r="AB481" s="30"/>
      <c r="AC481" s="30"/>
      <c r="AD481" s="30"/>
      <c r="AE481" s="30"/>
      <c r="AR481" s="165" t="s">
        <v>277</v>
      </c>
      <c r="AT481" s="165" t="s">
        <v>206</v>
      </c>
      <c r="AU481" s="165" t="s">
        <v>94</v>
      </c>
      <c r="AY481" s="18" t="s">
        <v>146</v>
      </c>
      <c r="BE481" s="166">
        <f>IF(N481="základná",J481,0)</f>
        <v>0</v>
      </c>
      <c r="BF481" s="166">
        <f>IF(N481="znížená",J481,0)</f>
        <v>8812.09</v>
      </c>
      <c r="BG481" s="166">
        <f>IF(N481="zákl. prenesená",J481,0)</f>
        <v>0</v>
      </c>
      <c r="BH481" s="166">
        <f>IF(N481="zníž. prenesená",J481,0)</f>
        <v>0</v>
      </c>
      <c r="BI481" s="166">
        <f>IF(N481="nulová",J481,0)</f>
        <v>0</v>
      </c>
      <c r="BJ481" s="18" t="s">
        <v>94</v>
      </c>
      <c r="BK481" s="166">
        <f>ROUND(I481*H481,2)</f>
        <v>8812.09</v>
      </c>
      <c r="BL481" s="18" t="s">
        <v>209</v>
      </c>
      <c r="BM481" s="165" t="s">
        <v>485</v>
      </c>
    </row>
    <row r="482" spans="1:65" s="15" customFormat="1" ht="11.25">
      <c r="B482" s="182"/>
      <c r="D482" s="168" t="s">
        <v>153</v>
      </c>
      <c r="E482" s="183" t="s">
        <v>1</v>
      </c>
      <c r="F482" s="184" t="s">
        <v>175</v>
      </c>
      <c r="H482" s="183" t="s">
        <v>1</v>
      </c>
      <c r="L482" s="182"/>
      <c r="M482" s="185"/>
      <c r="N482" s="186"/>
      <c r="O482" s="186"/>
      <c r="P482" s="186"/>
      <c r="Q482" s="186"/>
      <c r="R482" s="186"/>
      <c r="S482" s="186"/>
      <c r="T482" s="187"/>
      <c r="AT482" s="183" t="s">
        <v>153</v>
      </c>
      <c r="AU482" s="183" t="s">
        <v>94</v>
      </c>
      <c r="AV482" s="15" t="s">
        <v>79</v>
      </c>
      <c r="AW482" s="15" t="s">
        <v>28</v>
      </c>
      <c r="AX482" s="15" t="s">
        <v>71</v>
      </c>
      <c r="AY482" s="183" t="s">
        <v>146</v>
      </c>
    </row>
    <row r="483" spans="1:65" s="15" customFormat="1" ht="11.25">
      <c r="B483" s="182"/>
      <c r="D483" s="168" t="s">
        <v>153</v>
      </c>
      <c r="E483" s="183" t="s">
        <v>1</v>
      </c>
      <c r="F483" s="184" t="s">
        <v>486</v>
      </c>
      <c r="H483" s="183" t="s">
        <v>1</v>
      </c>
      <c r="L483" s="182"/>
      <c r="M483" s="185"/>
      <c r="N483" s="186"/>
      <c r="O483" s="186"/>
      <c r="P483" s="186"/>
      <c r="Q483" s="186"/>
      <c r="R483" s="186"/>
      <c r="S483" s="186"/>
      <c r="T483" s="187"/>
      <c r="AT483" s="183" t="s">
        <v>153</v>
      </c>
      <c r="AU483" s="183" t="s">
        <v>94</v>
      </c>
      <c r="AV483" s="15" t="s">
        <v>79</v>
      </c>
      <c r="AW483" s="15" t="s">
        <v>28</v>
      </c>
      <c r="AX483" s="15" t="s">
        <v>71</v>
      </c>
      <c r="AY483" s="183" t="s">
        <v>146</v>
      </c>
    </row>
    <row r="484" spans="1:65" s="13" customFormat="1" ht="11.25">
      <c r="B484" s="167"/>
      <c r="D484" s="168" t="s">
        <v>153</v>
      </c>
      <c r="E484" s="169" t="s">
        <v>1</v>
      </c>
      <c r="F484" s="170" t="s">
        <v>487</v>
      </c>
      <c r="H484" s="171">
        <v>4.6719999999999997</v>
      </c>
      <c r="L484" s="167"/>
      <c r="M484" s="172"/>
      <c r="N484" s="173"/>
      <c r="O484" s="173"/>
      <c r="P484" s="173"/>
      <c r="Q484" s="173"/>
      <c r="R484" s="173"/>
      <c r="S484" s="173"/>
      <c r="T484" s="174"/>
      <c r="AT484" s="169" t="s">
        <v>153</v>
      </c>
      <c r="AU484" s="169" t="s">
        <v>94</v>
      </c>
      <c r="AV484" s="13" t="s">
        <v>94</v>
      </c>
      <c r="AW484" s="13" t="s">
        <v>28</v>
      </c>
      <c r="AX484" s="13" t="s">
        <v>71</v>
      </c>
      <c r="AY484" s="169" t="s">
        <v>146</v>
      </c>
    </row>
    <row r="485" spans="1:65" s="13" customFormat="1" ht="11.25">
      <c r="B485" s="167"/>
      <c r="D485" s="168" t="s">
        <v>153</v>
      </c>
      <c r="E485" s="169" t="s">
        <v>1</v>
      </c>
      <c r="F485" s="170" t="s">
        <v>488</v>
      </c>
      <c r="H485" s="171">
        <v>14.016</v>
      </c>
      <c r="L485" s="167"/>
      <c r="M485" s="172"/>
      <c r="N485" s="173"/>
      <c r="O485" s="173"/>
      <c r="P485" s="173"/>
      <c r="Q485" s="173"/>
      <c r="R485" s="173"/>
      <c r="S485" s="173"/>
      <c r="T485" s="174"/>
      <c r="AT485" s="169" t="s">
        <v>153</v>
      </c>
      <c r="AU485" s="169" t="s">
        <v>94</v>
      </c>
      <c r="AV485" s="13" t="s">
        <v>94</v>
      </c>
      <c r="AW485" s="13" t="s">
        <v>28</v>
      </c>
      <c r="AX485" s="13" t="s">
        <v>71</v>
      </c>
      <c r="AY485" s="169" t="s">
        <v>146</v>
      </c>
    </row>
    <row r="486" spans="1:65" s="15" customFormat="1" ht="11.25">
      <c r="B486" s="182"/>
      <c r="D486" s="168" t="s">
        <v>153</v>
      </c>
      <c r="E486" s="183" t="s">
        <v>1</v>
      </c>
      <c r="F486" s="184" t="s">
        <v>178</v>
      </c>
      <c r="H486" s="183" t="s">
        <v>1</v>
      </c>
      <c r="L486" s="182"/>
      <c r="M486" s="185"/>
      <c r="N486" s="186"/>
      <c r="O486" s="186"/>
      <c r="P486" s="186"/>
      <c r="Q486" s="186"/>
      <c r="R486" s="186"/>
      <c r="S486" s="186"/>
      <c r="T486" s="187"/>
      <c r="AT486" s="183" t="s">
        <v>153</v>
      </c>
      <c r="AU486" s="183" t="s">
        <v>94</v>
      </c>
      <c r="AV486" s="15" t="s">
        <v>79</v>
      </c>
      <c r="AW486" s="15" t="s">
        <v>28</v>
      </c>
      <c r="AX486" s="15" t="s">
        <v>71</v>
      </c>
      <c r="AY486" s="183" t="s">
        <v>146</v>
      </c>
    </row>
    <row r="487" spans="1:65" s="15" customFormat="1" ht="11.25">
      <c r="B487" s="182"/>
      <c r="D487" s="168" t="s">
        <v>153</v>
      </c>
      <c r="E487" s="183" t="s">
        <v>1</v>
      </c>
      <c r="F487" s="184" t="s">
        <v>489</v>
      </c>
      <c r="H487" s="183" t="s">
        <v>1</v>
      </c>
      <c r="L487" s="182"/>
      <c r="M487" s="185"/>
      <c r="N487" s="186"/>
      <c r="O487" s="186"/>
      <c r="P487" s="186"/>
      <c r="Q487" s="186"/>
      <c r="R487" s="186"/>
      <c r="S487" s="186"/>
      <c r="T487" s="187"/>
      <c r="AT487" s="183" t="s">
        <v>153</v>
      </c>
      <c r="AU487" s="183" t="s">
        <v>94</v>
      </c>
      <c r="AV487" s="15" t="s">
        <v>79</v>
      </c>
      <c r="AW487" s="15" t="s">
        <v>28</v>
      </c>
      <c r="AX487" s="15" t="s">
        <v>71</v>
      </c>
      <c r="AY487" s="183" t="s">
        <v>146</v>
      </c>
    </row>
    <row r="488" spans="1:65" s="13" customFormat="1" ht="11.25">
      <c r="B488" s="167"/>
      <c r="D488" s="168" t="s">
        <v>153</v>
      </c>
      <c r="E488" s="169" t="s">
        <v>1</v>
      </c>
      <c r="F488" s="170" t="s">
        <v>490</v>
      </c>
      <c r="H488" s="171">
        <v>5.4980000000000002</v>
      </c>
      <c r="L488" s="167"/>
      <c r="M488" s="172"/>
      <c r="N488" s="173"/>
      <c r="O488" s="173"/>
      <c r="P488" s="173"/>
      <c r="Q488" s="173"/>
      <c r="R488" s="173"/>
      <c r="S488" s="173"/>
      <c r="T488" s="174"/>
      <c r="AT488" s="169" t="s">
        <v>153</v>
      </c>
      <c r="AU488" s="169" t="s">
        <v>94</v>
      </c>
      <c r="AV488" s="13" t="s">
        <v>94</v>
      </c>
      <c r="AW488" s="13" t="s">
        <v>28</v>
      </c>
      <c r="AX488" s="13" t="s">
        <v>71</v>
      </c>
      <c r="AY488" s="169" t="s">
        <v>146</v>
      </c>
    </row>
    <row r="489" spans="1:65" s="13" customFormat="1" ht="11.25">
      <c r="B489" s="167"/>
      <c r="D489" s="168" t="s">
        <v>153</v>
      </c>
      <c r="E489" s="169" t="s">
        <v>1</v>
      </c>
      <c r="F489" s="170" t="s">
        <v>491</v>
      </c>
      <c r="H489" s="171">
        <v>19.242000000000001</v>
      </c>
      <c r="L489" s="167"/>
      <c r="M489" s="172"/>
      <c r="N489" s="173"/>
      <c r="O489" s="173"/>
      <c r="P489" s="173"/>
      <c r="Q489" s="173"/>
      <c r="R489" s="173"/>
      <c r="S489" s="173"/>
      <c r="T489" s="174"/>
      <c r="AT489" s="169" t="s">
        <v>153</v>
      </c>
      <c r="AU489" s="169" t="s">
        <v>94</v>
      </c>
      <c r="AV489" s="13" t="s">
        <v>94</v>
      </c>
      <c r="AW489" s="13" t="s">
        <v>28</v>
      </c>
      <c r="AX489" s="13" t="s">
        <v>71</v>
      </c>
      <c r="AY489" s="169" t="s">
        <v>146</v>
      </c>
    </row>
    <row r="490" spans="1:65" s="15" customFormat="1" ht="11.25">
      <c r="B490" s="182"/>
      <c r="D490" s="168" t="s">
        <v>153</v>
      </c>
      <c r="E490" s="183" t="s">
        <v>1</v>
      </c>
      <c r="F490" s="184" t="s">
        <v>181</v>
      </c>
      <c r="H490" s="183" t="s">
        <v>1</v>
      </c>
      <c r="L490" s="182"/>
      <c r="M490" s="185"/>
      <c r="N490" s="186"/>
      <c r="O490" s="186"/>
      <c r="P490" s="186"/>
      <c r="Q490" s="186"/>
      <c r="R490" s="186"/>
      <c r="S490" s="186"/>
      <c r="T490" s="187"/>
      <c r="AT490" s="183" t="s">
        <v>153</v>
      </c>
      <c r="AU490" s="183" t="s">
        <v>94</v>
      </c>
      <c r="AV490" s="15" t="s">
        <v>79</v>
      </c>
      <c r="AW490" s="15" t="s">
        <v>28</v>
      </c>
      <c r="AX490" s="15" t="s">
        <v>71</v>
      </c>
      <c r="AY490" s="183" t="s">
        <v>146</v>
      </c>
    </row>
    <row r="491" spans="1:65" s="13" customFormat="1" ht="11.25">
      <c r="B491" s="167"/>
      <c r="D491" s="168" t="s">
        <v>153</v>
      </c>
      <c r="E491" s="169" t="s">
        <v>1</v>
      </c>
      <c r="F491" s="170" t="s">
        <v>492</v>
      </c>
      <c r="H491" s="171">
        <v>1.133</v>
      </c>
      <c r="L491" s="167"/>
      <c r="M491" s="172"/>
      <c r="N491" s="173"/>
      <c r="O491" s="173"/>
      <c r="P491" s="173"/>
      <c r="Q491" s="173"/>
      <c r="R491" s="173"/>
      <c r="S491" s="173"/>
      <c r="T491" s="174"/>
      <c r="AT491" s="169" t="s">
        <v>153</v>
      </c>
      <c r="AU491" s="169" t="s">
        <v>94</v>
      </c>
      <c r="AV491" s="13" t="s">
        <v>94</v>
      </c>
      <c r="AW491" s="13" t="s">
        <v>28</v>
      </c>
      <c r="AX491" s="13" t="s">
        <v>71</v>
      </c>
      <c r="AY491" s="169" t="s">
        <v>146</v>
      </c>
    </row>
    <row r="492" spans="1:65" s="13" customFormat="1" ht="11.25">
      <c r="B492" s="167"/>
      <c r="D492" s="168" t="s">
        <v>153</v>
      </c>
      <c r="E492" s="169" t="s">
        <v>1</v>
      </c>
      <c r="F492" s="170" t="s">
        <v>493</v>
      </c>
      <c r="H492" s="171">
        <v>10.308</v>
      </c>
      <c r="L492" s="167"/>
      <c r="M492" s="172"/>
      <c r="N492" s="173"/>
      <c r="O492" s="173"/>
      <c r="P492" s="173"/>
      <c r="Q492" s="173"/>
      <c r="R492" s="173"/>
      <c r="S492" s="173"/>
      <c r="T492" s="174"/>
      <c r="AT492" s="169" t="s">
        <v>153</v>
      </c>
      <c r="AU492" s="169" t="s">
        <v>94</v>
      </c>
      <c r="AV492" s="13" t="s">
        <v>94</v>
      </c>
      <c r="AW492" s="13" t="s">
        <v>28</v>
      </c>
      <c r="AX492" s="13" t="s">
        <v>71</v>
      </c>
      <c r="AY492" s="169" t="s">
        <v>146</v>
      </c>
    </row>
    <row r="493" spans="1:65" s="15" customFormat="1" ht="11.25">
      <c r="B493" s="182"/>
      <c r="D493" s="168" t="s">
        <v>153</v>
      </c>
      <c r="E493" s="183" t="s">
        <v>1</v>
      </c>
      <c r="F493" s="184" t="s">
        <v>184</v>
      </c>
      <c r="H493" s="183" t="s">
        <v>1</v>
      </c>
      <c r="L493" s="182"/>
      <c r="M493" s="185"/>
      <c r="N493" s="186"/>
      <c r="O493" s="186"/>
      <c r="P493" s="186"/>
      <c r="Q493" s="186"/>
      <c r="R493" s="186"/>
      <c r="S493" s="186"/>
      <c r="T493" s="187"/>
      <c r="AT493" s="183" t="s">
        <v>153</v>
      </c>
      <c r="AU493" s="183" t="s">
        <v>94</v>
      </c>
      <c r="AV493" s="15" t="s">
        <v>79</v>
      </c>
      <c r="AW493" s="15" t="s">
        <v>28</v>
      </c>
      <c r="AX493" s="15" t="s">
        <v>71</v>
      </c>
      <c r="AY493" s="183" t="s">
        <v>146</v>
      </c>
    </row>
    <row r="494" spans="1:65" s="13" customFormat="1" ht="11.25">
      <c r="B494" s="167"/>
      <c r="D494" s="168" t="s">
        <v>153</v>
      </c>
      <c r="E494" s="169" t="s">
        <v>1</v>
      </c>
      <c r="F494" s="170" t="s">
        <v>494</v>
      </c>
      <c r="H494" s="171">
        <v>0.33900000000000002</v>
      </c>
      <c r="L494" s="167"/>
      <c r="M494" s="172"/>
      <c r="N494" s="173"/>
      <c r="O494" s="173"/>
      <c r="P494" s="173"/>
      <c r="Q494" s="173"/>
      <c r="R494" s="173"/>
      <c r="S494" s="173"/>
      <c r="T494" s="174"/>
      <c r="AT494" s="169" t="s">
        <v>153</v>
      </c>
      <c r="AU494" s="169" t="s">
        <v>94</v>
      </c>
      <c r="AV494" s="13" t="s">
        <v>94</v>
      </c>
      <c r="AW494" s="13" t="s">
        <v>28</v>
      </c>
      <c r="AX494" s="13" t="s">
        <v>71</v>
      </c>
      <c r="AY494" s="169" t="s">
        <v>146</v>
      </c>
    </row>
    <row r="495" spans="1:65" s="13" customFormat="1" ht="11.25">
      <c r="B495" s="167"/>
      <c r="D495" s="168" t="s">
        <v>153</v>
      </c>
      <c r="E495" s="169" t="s">
        <v>1</v>
      </c>
      <c r="F495" s="170" t="s">
        <v>495</v>
      </c>
      <c r="H495" s="171">
        <v>1.5269999999999999</v>
      </c>
      <c r="L495" s="167"/>
      <c r="M495" s="172"/>
      <c r="N495" s="173"/>
      <c r="O495" s="173"/>
      <c r="P495" s="173"/>
      <c r="Q495" s="173"/>
      <c r="R495" s="173"/>
      <c r="S495" s="173"/>
      <c r="T495" s="174"/>
      <c r="AT495" s="169" t="s">
        <v>153</v>
      </c>
      <c r="AU495" s="169" t="s">
        <v>94</v>
      </c>
      <c r="AV495" s="13" t="s">
        <v>94</v>
      </c>
      <c r="AW495" s="13" t="s">
        <v>28</v>
      </c>
      <c r="AX495" s="13" t="s">
        <v>71</v>
      </c>
      <c r="AY495" s="169" t="s">
        <v>146</v>
      </c>
    </row>
    <row r="496" spans="1:65" s="15" customFormat="1" ht="11.25">
      <c r="B496" s="182"/>
      <c r="D496" s="168" t="s">
        <v>153</v>
      </c>
      <c r="E496" s="183" t="s">
        <v>1</v>
      </c>
      <c r="F496" s="184" t="s">
        <v>188</v>
      </c>
      <c r="H496" s="183" t="s">
        <v>1</v>
      </c>
      <c r="L496" s="182"/>
      <c r="M496" s="185"/>
      <c r="N496" s="186"/>
      <c r="O496" s="186"/>
      <c r="P496" s="186"/>
      <c r="Q496" s="186"/>
      <c r="R496" s="186"/>
      <c r="S496" s="186"/>
      <c r="T496" s="187"/>
      <c r="AT496" s="183" t="s">
        <v>153</v>
      </c>
      <c r="AU496" s="183" t="s">
        <v>94</v>
      </c>
      <c r="AV496" s="15" t="s">
        <v>79</v>
      </c>
      <c r="AW496" s="15" t="s">
        <v>28</v>
      </c>
      <c r="AX496" s="15" t="s">
        <v>71</v>
      </c>
      <c r="AY496" s="183" t="s">
        <v>146</v>
      </c>
    </row>
    <row r="497" spans="1:65" s="13" customFormat="1" ht="11.25">
      <c r="B497" s="167"/>
      <c r="D497" s="168" t="s">
        <v>153</v>
      </c>
      <c r="E497" s="169" t="s">
        <v>1</v>
      </c>
      <c r="F497" s="170" t="s">
        <v>494</v>
      </c>
      <c r="H497" s="171">
        <v>0.33900000000000002</v>
      </c>
      <c r="L497" s="167"/>
      <c r="M497" s="172"/>
      <c r="N497" s="173"/>
      <c r="O497" s="173"/>
      <c r="P497" s="173"/>
      <c r="Q497" s="173"/>
      <c r="R497" s="173"/>
      <c r="S497" s="173"/>
      <c r="T497" s="174"/>
      <c r="AT497" s="169" t="s">
        <v>153</v>
      </c>
      <c r="AU497" s="169" t="s">
        <v>94</v>
      </c>
      <c r="AV497" s="13" t="s">
        <v>94</v>
      </c>
      <c r="AW497" s="13" t="s">
        <v>28</v>
      </c>
      <c r="AX497" s="13" t="s">
        <v>71</v>
      </c>
      <c r="AY497" s="169" t="s">
        <v>146</v>
      </c>
    </row>
    <row r="498" spans="1:65" s="13" customFormat="1" ht="11.25">
      <c r="B498" s="167"/>
      <c r="D498" s="168" t="s">
        <v>153</v>
      </c>
      <c r="E498" s="169" t="s">
        <v>1</v>
      </c>
      <c r="F498" s="170" t="s">
        <v>495</v>
      </c>
      <c r="H498" s="171">
        <v>1.5269999999999999</v>
      </c>
      <c r="L498" s="167"/>
      <c r="M498" s="172"/>
      <c r="N498" s="173"/>
      <c r="O498" s="173"/>
      <c r="P498" s="173"/>
      <c r="Q498" s="173"/>
      <c r="R498" s="173"/>
      <c r="S498" s="173"/>
      <c r="T498" s="174"/>
      <c r="AT498" s="169" t="s">
        <v>153</v>
      </c>
      <c r="AU498" s="169" t="s">
        <v>94</v>
      </c>
      <c r="AV498" s="13" t="s">
        <v>94</v>
      </c>
      <c r="AW498" s="13" t="s">
        <v>28</v>
      </c>
      <c r="AX498" s="13" t="s">
        <v>71</v>
      </c>
      <c r="AY498" s="169" t="s">
        <v>146</v>
      </c>
    </row>
    <row r="499" spans="1:65" s="15" customFormat="1" ht="11.25">
      <c r="B499" s="182"/>
      <c r="D499" s="168" t="s">
        <v>153</v>
      </c>
      <c r="E499" s="183" t="s">
        <v>1</v>
      </c>
      <c r="F499" s="184" t="s">
        <v>189</v>
      </c>
      <c r="H499" s="183" t="s">
        <v>1</v>
      </c>
      <c r="L499" s="182"/>
      <c r="M499" s="185"/>
      <c r="N499" s="186"/>
      <c r="O499" s="186"/>
      <c r="P499" s="186"/>
      <c r="Q499" s="186"/>
      <c r="R499" s="186"/>
      <c r="S499" s="186"/>
      <c r="T499" s="187"/>
      <c r="AT499" s="183" t="s">
        <v>153</v>
      </c>
      <c r="AU499" s="183" t="s">
        <v>94</v>
      </c>
      <c r="AV499" s="15" t="s">
        <v>79</v>
      </c>
      <c r="AW499" s="15" t="s">
        <v>28</v>
      </c>
      <c r="AX499" s="15" t="s">
        <v>71</v>
      </c>
      <c r="AY499" s="183" t="s">
        <v>146</v>
      </c>
    </row>
    <row r="500" spans="1:65" s="13" customFormat="1" ht="11.25">
      <c r="B500" s="167"/>
      <c r="D500" s="168" t="s">
        <v>153</v>
      </c>
      <c r="E500" s="169" t="s">
        <v>1</v>
      </c>
      <c r="F500" s="170" t="s">
        <v>494</v>
      </c>
      <c r="H500" s="171">
        <v>0.33900000000000002</v>
      </c>
      <c r="L500" s="167"/>
      <c r="M500" s="172"/>
      <c r="N500" s="173"/>
      <c r="O500" s="173"/>
      <c r="P500" s="173"/>
      <c r="Q500" s="173"/>
      <c r="R500" s="173"/>
      <c r="S500" s="173"/>
      <c r="T500" s="174"/>
      <c r="AT500" s="169" t="s">
        <v>153</v>
      </c>
      <c r="AU500" s="169" t="s">
        <v>94</v>
      </c>
      <c r="AV500" s="13" t="s">
        <v>94</v>
      </c>
      <c r="AW500" s="13" t="s">
        <v>28</v>
      </c>
      <c r="AX500" s="13" t="s">
        <v>71</v>
      </c>
      <c r="AY500" s="169" t="s">
        <v>146</v>
      </c>
    </row>
    <row r="501" spans="1:65" s="13" customFormat="1" ht="11.25">
      <c r="B501" s="167"/>
      <c r="D501" s="168" t="s">
        <v>153</v>
      </c>
      <c r="E501" s="169" t="s">
        <v>1</v>
      </c>
      <c r="F501" s="170" t="s">
        <v>495</v>
      </c>
      <c r="H501" s="171">
        <v>1.5269999999999999</v>
      </c>
      <c r="L501" s="167"/>
      <c r="M501" s="172"/>
      <c r="N501" s="173"/>
      <c r="O501" s="173"/>
      <c r="P501" s="173"/>
      <c r="Q501" s="173"/>
      <c r="R501" s="173"/>
      <c r="S501" s="173"/>
      <c r="T501" s="174"/>
      <c r="AT501" s="169" t="s">
        <v>153</v>
      </c>
      <c r="AU501" s="169" t="s">
        <v>94</v>
      </c>
      <c r="AV501" s="13" t="s">
        <v>94</v>
      </c>
      <c r="AW501" s="13" t="s">
        <v>28</v>
      </c>
      <c r="AX501" s="13" t="s">
        <v>71</v>
      </c>
      <c r="AY501" s="169" t="s">
        <v>146</v>
      </c>
    </row>
    <row r="502" spans="1:65" s="15" customFormat="1" ht="11.25">
      <c r="B502" s="182"/>
      <c r="D502" s="168" t="s">
        <v>153</v>
      </c>
      <c r="E502" s="183" t="s">
        <v>1</v>
      </c>
      <c r="F502" s="184" t="s">
        <v>190</v>
      </c>
      <c r="H502" s="183" t="s">
        <v>1</v>
      </c>
      <c r="L502" s="182"/>
      <c r="M502" s="185"/>
      <c r="N502" s="186"/>
      <c r="O502" s="186"/>
      <c r="P502" s="186"/>
      <c r="Q502" s="186"/>
      <c r="R502" s="186"/>
      <c r="S502" s="186"/>
      <c r="T502" s="187"/>
      <c r="AT502" s="183" t="s">
        <v>153</v>
      </c>
      <c r="AU502" s="183" t="s">
        <v>94</v>
      </c>
      <c r="AV502" s="15" t="s">
        <v>79</v>
      </c>
      <c r="AW502" s="15" t="s">
        <v>28</v>
      </c>
      <c r="AX502" s="15" t="s">
        <v>71</v>
      </c>
      <c r="AY502" s="183" t="s">
        <v>146</v>
      </c>
    </row>
    <row r="503" spans="1:65" s="13" customFormat="1" ht="11.25">
      <c r="B503" s="167"/>
      <c r="D503" s="168" t="s">
        <v>153</v>
      </c>
      <c r="E503" s="169" t="s">
        <v>1</v>
      </c>
      <c r="F503" s="170" t="s">
        <v>496</v>
      </c>
      <c r="H503" s="171">
        <v>0.105</v>
      </c>
      <c r="L503" s="167"/>
      <c r="M503" s="172"/>
      <c r="N503" s="173"/>
      <c r="O503" s="173"/>
      <c r="P503" s="173"/>
      <c r="Q503" s="173"/>
      <c r="R503" s="173"/>
      <c r="S503" s="173"/>
      <c r="T503" s="174"/>
      <c r="AT503" s="169" t="s">
        <v>153</v>
      </c>
      <c r="AU503" s="169" t="s">
        <v>94</v>
      </c>
      <c r="AV503" s="13" t="s">
        <v>94</v>
      </c>
      <c r="AW503" s="13" t="s">
        <v>28</v>
      </c>
      <c r="AX503" s="13" t="s">
        <v>71</v>
      </c>
      <c r="AY503" s="169" t="s">
        <v>146</v>
      </c>
    </row>
    <row r="504" spans="1:65" s="13" customFormat="1" ht="11.25">
      <c r="B504" s="167"/>
      <c r="D504" s="168" t="s">
        <v>153</v>
      </c>
      <c r="E504" s="169" t="s">
        <v>1</v>
      </c>
      <c r="F504" s="170" t="s">
        <v>497</v>
      </c>
      <c r="H504" s="171">
        <v>0.47499999999999998</v>
      </c>
      <c r="L504" s="167"/>
      <c r="M504" s="172"/>
      <c r="N504" s="173"/>
      <c r="O504" s="173"/>
      <c r="P504" s="173"/>
      <c r="Q504" s="173"/>
      <c r="R504" s="173"/>
      <c r="S504" s="173"/>
      <c r="T504" s="174"/>
      <c r="AT504" s="169" t="s">
        <v>153</v>
      </c>
      <c r="AU504" s="169" t="s">
        <v>94</v>
      </c>
      <c r="AV504" s="13" t="s">
        <v>94</v>
      </c>
      <c r="AW504" s="13" t="s">
        <v>28</v>
      </c>
      <c r="AX504" s="13" t="s">
        <v>71</v>
      </c>
      <c r="AY504" s="169" t="s">
        <v>146</v>
      </c>
    </row>
    <row r="505" spans="1:65" s="15" customFormat="1" ht="11.25">
      <c r="B505" s="182"/>
      <c r="D505" s="168" t="s">
        <v>153</v>
      </c>
      <c r="E505" s="183" t="s">
        <v>1</v>
      </c>
      <c r="F505" s="184" t="s">
        <v>194</v>
      </c>
      <c r="H505" s="183" t="s">
        <v>1</v>
      </c>
      <c r="L505" s="182"/>
      <c r="M505" s="185"/>
      <c r="N505" s="186"/>
      <c r="O505" s="186"/>
      <c r="P505" s="186"/>
      <c r="Q505" s="186"/>
      <c r="R505" s="186"/>
      <c r="S505" s="186"/>
      <c r="T505" s="187"/>
      <c r="AT505" s="183" t="s">
        <v>153</v>
      </c>
      <c r="AU505" s="183" t="s">
        <v>94</v>
      </c>
      <c r="AV505" s="15" t="s">
        <v>79</v>
      </c>
      <c r="AW505" s="15" t="s">
        <v>28</v>
      </c>
      <c r="AX505" s="15" t="s">
        <v>71</v>
      </c>
      <c r="AY505" s="183" t="s">
        <v>146</v>
      </c>
    </row>
    <row r="506" spans="1:65" s="13" customFormat="1" ht="11.25">
      <c r="B506" s="167"/>
      <c r="D506" s="168" t="s">
        <v>153</v>
      </c>
      <c r="E506" s="169" t="s">
        <v>1</v>
      </c>
      <c r="F506" s="170" t="s">
        <v>498</v>
      </c>
      <c r="H506" s="171">
        <v>1.827</v>
      </c>
      <c r="L506" s="167"/>
      <c r="M506" s="172"/>
      <c r="N506" s="173"/>
      <c r="O506" s="173"/>
      <c r="P506" s="173"/>
      <c r="Q506" s="173"/>
      <c r="R506" s="173"/>
      <c r="S506" s="173"/>
      <c r="T506" s="174"/>
      <c r="AT506" s="169" t="s">
        <v>153</v>
      </c>
      <c r="AU506" s="169" t="s">
        <v>94</v>
      </c>
      <c r="AV506" s="13" t="s">
        <v>94</v>
      </c>
      <c r="AW506" s="13" t="s">
        <v>28</v>
      </c>
      <c r="AX506" s="13" t="s">
        <v>71</v>
      </c>
      <c r="AY506" s="169" t="s">
        <v>146</v>
      </c>
    </row>
    <row r="507" spans="1:65" s="13" customFormat="1" ht="11.25">
      <c r="B507" s="167"/>
      <c r="D507" s="168" t="s">
        <v>153</v>
      </c>
      <c r="E507" s="169" t="s">
        <v>1</v>
      </c>
      <c r="F507" s="170" t="s">
        <v>499</v>
      </c>
      <c r="H507" s="171">
        <v>2.7410000000000001</v>
      </c>
      <c r="L507" s="167"/>
      <c r="M507" s="172"/>
      <c r="N507" s="173"/>
      <c r="O507" s="173"/>
      <c r="P507" s="173"/>
      <c r="Q507" s="173"/>
      <c r="R507" s="173"/>
      <c r="S507" s="173"/>
      <c r="T507" s="174"/>
      <c r="AT507" s="169" t="s">
        <v>153</v>
      </c>
      <c r="AU507" s="169" t="s">
        <v>94</v>
      </c>
      <c r="AV507" s="13" t="s">
        <v>94</v>
      </c>
      <c r="AW507" s="13" t="s">
        <v>28</v>
      </c>
      <c r="AX507" s="13" t="s">
        <v>71</v>
      </c>
      <c r="AY507" s="169" t="s">
        <v>146</v>
      </c>
    </row>
    <row r="508" spans="1:65" s="14" customFormat="1" ht="11.25">
      <c r="B508" s="175"/>
      <c r="D508" s="168" t="s">
        <v>153</v>
      </c>
      <c r="E508" s="176" t="s">
        <v>1</v>
      </c>
      <c r="F508" s="177" t="s">
        <v>156</v>
      </c>
      <c r="H508" s="178">
        <v>65.614999999999995</v>
      </c>
      <c r="L508" s="175"/>
      <c r="M508" s="179"/>
      <c r="N508" s="180"/>
      <c r="O508" s="180"/>
      <c r="P508" s="180"/>
      <c r="Q508" s="180"/>
      <c r="R508" s="180"/>
      <c r="S508" s="180"/>
      <c r="T508" s="181"/>
      <c r="AT508" s="176" t="s">
        <v>153</v>
      </c>
      <c r="AU508" s="176" t="s">
        <v>94</v>
      </c>
      <c r="AV508" s="14" t="s">
        <v>147</v>
      </c>
      <c r="AW508" s="14" t="s">
        <v>28</v>
      </c>
      <c r="AX508" s="14" t="s">
        <v>79</v>
      </c>
      <c r="AY508" s="176" t="s">
        <v>146</v>
      </c>
    </row>
    <row r="509" spans="1:65" s="2" customFormat="1" ht="24.2" customHeight="1">
      <c r="A509" s="30"/>
      <c r="B509" s="153"/>
      <c r="C509" s="154" t="s">
        <v>326</v>
      </c>
      <c r="D509" s="154" t="s">
        <v>149</v>
      </c>
      <c r="E509" s="155" t="s">
        <v>500</v>
      </c>
      <c r="F509" s="156" t="s">
        <v>501</v>
      </c>
      <c r="G509" s="157" t="s">
        <v>159</v>
      </c>
      <c r="H509" s="158">
        <v>314.41000000000003</v>
      </c>
      <c r="I509" s="159">
        <v>7.78</v>
      </c>
      <c r="J509" s="159">
        <f>ROUND(I509*H509,2)</f>
        <v>2446.11</v>
      </c>
      <c r="K509" s="160"/>
      <c r="L509" s="31"/>
      <c r="M509" s="161" t="s">
        <v>1</v>
      </c>
      <c r="N509" s="162" t="s">
        <v>37</v>
      </c>
      <c r="O509" s="163">
        <v>0.50988999999999995</v>
      </c>
      <c r="P509" s="163">
        <f>O509*H509</f>
        <v>160.31451490000001</v>
      </c>
      <c r="Q509" s="163">
        <v>4.0000000000000001E-3</v>
      </c>
      <c r="R509" s="163">
        <f>Q509*H509</f>
        <v>1.2576400000000001</v>
      </c>
      <c r="S509" s="163">
        <v>0</v>
      </c>
      <c r="T509" s="164">
        <f>S509*H509</f>
        <v>0</v>
      </c>
      <c r="U509" s="30"/>
      <c r="V509" s="30"/>
      <c r="W509" s="30"/>
      <c r="X509" s="30"/>
      <c r="Y509" s="30"/>
      <c r="Z509" s="30"/>
      <c r="AA509" s="30"/>
      <c r="AB509" s="30"/>
      <c r="AC509" s="30"/>
      <c r="AD509" s="30"/>
      <c r="AE509" s="30"/>
      <c r="AR509" s="165" t="s">
        <v>209</v>
      </c>
      <c r="AT509" s="165" t="s">
        <v>149</v>
      </c>
      <c r="AU509" s="165" t="s">
        <v>94</v>
      </c>
      <c r="AY509" s="18" t="s">
        <v>146</v>
      </c>
      <c r="BE509" s="166">
        <f>IF(N509="základná",J509,0)</f>
        <v>0</v>
      </c>
      <c r="BF509" s="166">
        <f>IF(N509="znížená",J509,0)</f>
        <v>2446.11</v>
      </c>
      <c r="BG509" s="166">
        <f>IF(N509="zákl. prenesená",J509,0)</f>
        <v>0</v>
      </c>
      <c r="BH509" s="166">
        <f>IF(N509="zníž. prenesená",J509,0)</f>
        <v>0</v>
      </c>
      <c r="BI509" s="166">
        <f>IF(N509="nulová",J509,0)</f>
        <v>0</v>
      </c>
      <c r="BJ509" s="18" t="s">
        <v>94</v>
      </c>
      <c r="BK509" s="166">
        <f>ROUND(I509*H509,2)</f>
        <v>2446.11</v>
      </c>
      <c r="BL509" s="18" t="s">
        <v>209</v>
      </c>
      <c r="BM509" s="165" t="s">
        <v>502</v>
      </c>
    </row>
    <row r="510" spans="1:65" s="15" customFormat="1" ht="11.25">
      <c r="B510" s="182"/>
      <c r="D510" s="168" t="s">
        <v>153</v>
      </c>
      <c r="E510" s="183" t="s">
        <v>1</v>
      </c>
      <c r="F510" s="184" t="s">
        <v>503</v>
      </c>
      <c r="H510" s="183" t="s">
        <v>1</v>
      </c>
      <c r="L510" s="182"/>
      <c r="M510" s="185"/>
      <c r="N510" s="186"/>
      <c r="O510" s="186"/>
      <c r="P510" s="186"/>
      <c r="Q510" s="186"/>
      <c r="R510" s="186"/>
      <c r="S510" s="186"/>
      <c r="T510" s="187"/>
      <c r="AT510" s="183" t="s">
        <v>153</v>
      </c>
      <c r="AU510" s="183" t="s">
        <v>94</v>
      </c>
      <c r="AV510" s="15" t="s">
        <v>79</v>
      </c>
      <c r="AW510" s="15" t="s">
        <v>28</v>
      </c>
      <c r="AX510" s="15" t="s">
        <v>71</v>
      </c>
      <c r="AY510" s="183" t="s">
        <v>146</v>
      </c>
    </row>
    <row r="511" spans="1:65" s="15" customFormat="1" ht="11.25">
      <c r="B511" s="182"/>
      <c r="D511" s="168" t="s">
        <v>153</v>
      </c>
      <c r="E511" s="183" t="s">
        <v>1</v>
      </c>
      <c r="F511" s="184" t="s">
        <v>504</v>
      </c>
      <c r="H511" s="183" t="s">
        <v>1</v>
      </c>
      <c r="L511" s="182"/>
      <c r="M511" s="185"/>
      <c r="N511" s="186"/>
      <c r="O511" s="186"/>
      <c r="P511" s="186"/>
      <c r="Q511" s="186"/>
      <c r="R511" s="186"/>
      <c r="S511" s="186"/>
      <c r="T511" s="187"/>
      <c r="AT511" s="183" t="s">
        <v>153</v>
      </c>
      <c r="AU511" s="183" t="s">
        <v>94</v>
      </c>
      <c r="AV511" s="15" t="s">
        <v>79</v>
      </c>
      <c r="AW511" s="15" t="s">
        <v>28</v>
      </c>
      <c r="AX511" s="15" t="s">
        <v>71</v>
      </c>
      <c r="AY511" s="183" t="s">
        <v>146</v>
      </c>
    </row>
    <row r="512" spans="1:65" s="13" customFormat="1" ht="11.25">
      <c r="B512" s="167"/>
      <c r="D512" s="168" t="s">
        <v>153</v>
      </c>
      <c r="E512" s="169" t="s">
        <v>1</v>
      </c>
      <c r="F512" s="170" t="s">
        <v>505</v>
      </c>
      <c r="H512" s="171">
        <v>23.853000000000002</v>
      </c>
      <c r="L512" s="167"/>
      <c r="M512" s="172"/>
      <c r="N512" s="173"/>
      <c r="O512" s="173"/>
      <c r="P512" s="173"/>
      <c r="Q512" s="173"/>
      <c r="R512" s="173"/>
      <c r="S512" s="173"/>
      <c r="T512" s="174"/>
      <c r="AT512" s="169" t="s">
        <v>153</v>
      </c>
      <c r="AU512" s="169" t="s">
        <v>94</v>
      </c>
      <c r="AV512" s="13" t="s">
        <v>94</v>
      </c>
      <c r="AW512" s="13" t="s">
        <v>28</v>
      </c>
      <c r="AX512" s="13" t="s">
        <v>71</v>
      </c>
      <c r="AY512" s="169" t="s">
        <v>146</v>
      </c>
    </row>
    <row r="513" spans="2:51" s="13" customFormat="1" ht="11.25">
      <c r="B513" s="167"/>
      <c r="D513" s="168" t="s">
        <v>153</v>
      </c>
      <c r="E513" s="169" t="s">
        <v>1</v>
      </c>
      <c r="F513" s="170" t="s">
        <v>506</v>
      </c>
      <c r="H513" s="171">
        <v>2.4500000000000002</v>
      </c>
      <c r="L513" s="167"/>
      <c r="M513" s="172"/>
      <c r="N513" s="173"/>
      <c r="O513" s="173"/>
      <c r="P513" s="173"/>
      <c r="Q513" s="173"/>
      <c r="R513" s="173"/>
      <c r="S513" s="173"/>
      <c r="T513" s="174"/>
      <c r="AT513" s="169" t="s">
        <v>153</v>
      </c>
      <c r="AU513" s="169" t="s">
        <v>94</v>
      </c>
      <c r="AV513" s="13" t="s">
        <v>94</v>
      </c>
      <c r="AW513" s="13" t="s">
        <v>28</v>
      </c>
      <c r="AX513" s="13" t="s">
        <v>71</v>
      </c>
      <c r="AY513" s="169" t="s">
        <v>146</v>
      </c>
    </row>
    <row r="514" spans="2:51" s="15" customFormat="1" ht="11.25">
      <c r="B514" s="182"/>
      <c r="D514" s="168" t="s">
        <v>153</v>
      </c>
      <c r="E514" s="183" t="s">
        <v>1</v>
      </c>
      <c r="F514" s="184" t="s">
        <v>507</v>
      </c>
      <c r="H514" s="183" t="s">
        <v>1</v>
      </c>
      <c r="L514" s="182"/>
      <c r="M514" s="185"/>
      <c r="N514" s="186"/>
      <c r="O514" s="186"/>
      <c r="P514" s="186"/>
      <c r="Q514" s="186"/>
      <c r="R514" s="186"/>
      <c r="S514" s="186"/>
      <c r="T514" s="187"/>
      <c r="AT514" s="183" t="s">
        <v>153</v>
      </c>
      <c r="AU514" s="183" t="s">
        <v>94</v>
      </c>
      <c r="AV514" s="15" t="s">
        <v>79</v>
      </c>
      <c r="AW514" s="15" t="s">
        <v>28</v>
      </c>
      <c r="AX514" s="15" t="s">
        <v>71</v>
      </c>
      <c r="AY514" s="183" t="s">
        <v>146</v>
      </c>
    </row>
    <row r="515" spans="2:51" s="13" customFormat="1" ht="11.25">
      <c r="B515" s="167"/>
      <c r="D515" s="168" t="s">
        <v>153</v>
      </c>
      <c r="E515" s="169" t="s">
        <v>1</v>
      </c>
      <c r="F515" s="170" t="s">
        <v>505</v>
      </c>
      <c r="H515" s="171">
        <v>23.853000000000002</v>
      </c>
      <c r="L515" s="167"/>
      <c r="M515" s="172"/>
      <c r="N515" s="173"/>
      <c r="O515" s="173"/>
      <c r="P515" s="173"/>
      <c r="Q515" s="173"/>
      <c r="R515" s="173"/>
      <c r="S515" s="173"/>
      <c r="T515" s="174"/>
      <c r="AT515" s="169" t="s">
        <v>153</v>
      </c>
      <c r="AU515" s="169" t="s">
        <v>94</v>
      </c>
      <c r="AV515" s="13" t="s">
        <v>94</v>
      </c>
      <c r="AW515" s="13" t="s">
        <v>28</v>
      </c>
      <c r="AX515" s="13" t="s">
        <v>71</v>
      </c>
      <c r="AY515" s="169" t="s">
        <v>146</v>
      </c>
    </row>
    <row r="516" spans="2:51" s="13" customFormat="1" ht="11.25">
      <c r="B516" s="167"/>
      <c r="D516" s="168" t="s">
        <v>153</v>
      </c>
      <c r="E516" s="169" t="s">
        <v>1</v>
      </c>
      <c r="F516" s="170" t="s">
        <v>506</v>
      </c>
      <c r="H516" s="171">
        <v>2.4500000000000002</v>
      </c>
      <c r="L516" s="167"/>
      <c r="M516" s="172"/>
      <c r="N516" s="173"/>
      <c r="O516" s="173"/>
      <c r="P516" s="173"/>
      <c r="Q516" s="173"/>
      <c r="R516" s="173"/>
      <c r="S516" s="173"/>
      <c r="T516" s="174"/>
      <c r="AT516" s="169" t="s">
        <v>153</v>
      </c>
      <c r="AU516" s="169" t="s">
        <v>94</v>
      </c>
      <c r="AV516" s="13" t="s">
        <v>94</v>
      </c>
      <c r="AW516" s="13" t="s">
        <v>28</v>
      </c>
      <c r="AX516" s="13" t="s">
        <v>71</v>
      </c>
      <c r="AY516" s="169" t="s">
        <v>146</v>
      </c>
    </row>
    <row r="517" spans="2:51" s="15" customFormat="1" ht="11.25">
      <c r="B517" s="182"/>
      <c r="D517" s="168" t="s">
        <v>153</v>
      </c>
      <c r="E517" s="183" t="s">
        <v>1</v>
      </c>
      <c r="F517" s="184" t="s">
        <v>508</v>
      </c>
      <c r="H517" s="183" t="s">
        <v>1</v>
      </c>
      <c r="L517" s="182"/>
      <c r="M517" s="185"/>
      <c r="N517" s="186"/>
      <c r="O517" s="186"/>
      <c r="P517" s="186"/>
      <c r="Q517" s="186"/>
      <c r="R517" s="186"/>
      <c r="S517" s="186"/>
      <c r="T517" s="187"/>
      <c r="AT517" s="183" t="s">
        <v>153</v>
      </c>
      <c r="AU517" s="183" t="s">
        <v>94</v>
      </c>
      <c r="AV517" s="15" t="s">
        <v>79</v>
      </c>
      <c r="AW517" s="15" t="s">
        <v>28</v>
      </c>
      <c r="AX517" s="15" t="s">
        <v>71</v>
      </c>
      <c r="AY517" s="183" t="s">
        <v>146</v>
      </c>
    </row>
    <row r="518" spans="2:51" s="13" customFormat="1" ht="11.25">
      <c r="B518" s="167"/>
      <c r="D518" s="168" t="s">
        <v>153</v>
      </c>
      <c r="E518" s="169" t="s">
        <v>1</v>
      </c>
      <c r="F518" s="170" t="s">
        <v>177</v>
      </c>
      <c r="H518" s="171">
        <v>43.417999999999999</v>
      </c>
      <c r="L518" s="167"/>
      <c r="M518" s="172"/>
      <c r="N518" s="173"/>
      <c r="O518" s="173"/>
      <c r="P518" s="173"/>
      <c r="Q518" s="173"/>
      <c r="R518" s="173"/>
      <c r="S518" s="173"/>
      <c r="T518" s="174"/>
      <c r="AT518" s="169" t="s">
        <v>153</v>
      </c>
      <c r="AU518" s="169" t="s">
        <v>94</v>
      </c>
      <c r="AV518" s="13" t="s">
        <v>94</v>
      </c>
      <c r="AW518" s="13" t="s">
        <v>28</v>
      </c>
      <c r="AX518" s="13" t="s">
        <v>71</v>
      </c>
      <c r="AY518" s="169" t="s">
        <v>146</v>
      </c>
    </row>
    <row r="519" spans="2:51" s="13" customFormat="1" ht="11.25">
      <c r="B519" s="167"/>
      <c r="D519" s="168" t="s">
        <v>153</v>
      </c>
      <c r="E519" s="169" t="s">
        <v>1</v>
      </c>
      <c r="F519" s="170" t="s">
        <v>509</v>
      </c>
      <c r="H519" s="171">
        <v>12.784000000000001</v>
      </c>
      <c r="L519" s="167"/>
      <c r="M519" s="172"/>
      <c r="N519" s="173"/>
      <c r="O519" s="173"/>
      <c r="P519" s="173"/>
      <c r="Q519" s="173"/>
      <c r="R519" s="173"/>
      <c r="S519" s="173"/>
      <c r="T519" s="174"/>
      <c r="AT519" s="169" t="s">
        <v>153</v>
      </c>
      <c r="AU519" s="169" t="s">
        <v>94</v>
      </c>
      <c r="AV519" s="13" t="s">
        <v>94</v>
      </c>
      <c r="AW519" s="13" t="s">
        <v>28</v>
      </c>
      <c r="AX519" s="13" t="s">
        <v>71</v>
      </c>
      <c r="AY519" s="169" t="s">
        <v>146</v>
      </c>
    </row>
    <row r="520" spans="2:51" s="15" customFormat="1" ht="11.25">
      <c r="B520" s="182"/>
      <c r="D520" s="168" t="s">
        <v>153</v>
      </c>
      <c r="E520" s="183" t="s">
        <v>1</v>
      </c>
      <c r="F520" s="184" t="s">
        <v>387</v>
      </c>
      <c r="H520" s="183" t="s">
        <v>1</v>
      </c>
      <c r="L520" s="182"/>
      <c r="M520" s="185"/>
      <c r="N520" s="186"/>
      <c r="O520" s="186"/>
      <c r="P520" s="186"/>
      <c r="Q520" s="186"/>
      <c r="R520" s="186"/>
      <c r="S520" s="186"/>
      <c r="T520" s="187"/>
      <c r="AT520" s="183" t="s">
        <v>153</v>
      </c>
      <c r="AU520" s="183" t="s">
        <v>94</v>
      </c>
      <c r="AV520" s="15" t="s">
        <v>79</v>
      </c>
      <c r="AW520" s="15" t="s">
        <v>28</v>
      </c>
      <c r="AX520" s="15" t="s">
        <v>71</v>
      </c>
      <c r="AY520" s="183" t="s">
        <v>146</v>
      </c>
    </row>
    <row r="521" spans="2:51" s="13" customFormat="1" ht="11.25">
      <c r="B521" s="167"/>
      <c r="D521" s="168" t="s">
        <v>153</v>
      </c>
      <c r="E521" s="169" t="s">
        <v>1</v>
      </c>
      <c r="F521" s="170" t="s">
        <v>180</v>
      </c>
      <c r="H521" s="171">
        <v>46.58</v>
      </c>
      <c r="L521" s="167"/>
      <c r="M521" s="172"/>
      <c r="N521" s="173"/>
      <c r="O521" s="173"/>
      <c r="P521" s="173"/>
      <c r="Q521" s="173"/>
      <c r="R521" s="173"/>
      <c r="S521" s="173"/>
      <c r="T521" s="174"/>
      <c r="AT521" s="169" t="s">
        <v>153</v>
      </c>
      <c r="AU521" s="169" t="s">
        <v>94</v>
      </c>
      <c r="AV521" s="13" t="s">
        <v>94</v>
      </c>
      <c r="AW521" s="13" t="s">
        <v>28</v>
      </c>
      <c r="AX521" s="13" t="s">
        <v>71</v>
      </c>
      <c r="AY521" s="169" t="s">
        <v>146</v>
      </c>
    </row>
    <row r="522" spans="2:51" s="13" customFormat="1" ht="11.25">
      <c r="B522" s="167"/>
      <c r="D522" s="168" t="s">
        <v>153</v>
      </c>
      <c r="E522" s="169" t="s">
        <v>1</v>
      </c>
      <c r="F522" s="170" t="s">
        <v>510</v>
      </c>
      <c r="H522" s="171">
        <v>15.912000000000001</v>
      </c>
      <c r="L522" s="167"/>
      <c r="M522" s="172"/>
      <c r="N522" s="173"/>
      <c r="O522" s="173"/>
      <c r="P522" s="173"/>
      <c r="Q522" s="173"/>
      <c r="R522" s="173"/>
      <c r="S522" s="173"/>
      <c r="T522" s="174"/>
      <c r="AT522" s="169" t="s">
        <v>153</v>
      </c>
      <c r="AU522" s="169" t="s">
        <v>94</v>
      </c>
      <c r="AV522" s="13" t="s">
        <v>94</v>
      </c>
      <c r="AW522" s="13" t="s">
        <v>28</v>
      </c>
      <c r="AX522" s="13" t="s">
        <v>71</v>
      </c>
      <c r="AY522" s="169" t="s">
        <v>146</v>
      </c>
    </row>
    <row r="523" spans="2:51" s="15" customFormat="1" ht="11.25">
      <c r="B523" s="182"/>
      <c r="D523" s="168" t="s">
        <v>153</v>
      </c>
      <c r="E523" s="183" t="s">
        <v>1</v>
      </c>
      <c r="F523" s="184" t="s">
        <v>389</v>
      </c>
      <c r="H523" s="183" t="s">
        <v>1</v>
      </c>
      <c r="L523" s="182"/>
      <c r="M523" s="185"/>
      <c r="N523" s="186"/>
      <c r="O523" s="186"/>
      <c r="P523" s="186"/>
      <c r="Q523" s="186"/>
      <c r="R523" s="186"/>
      <c r="S523" s="186"/>
      <c r="T523" s="187"/>
      <c r="AT523" s="183" t="s">
        <v>153</v>
      </c>
      <c r="AU523" s="183" t="s">
        <v>94</v>
      </c>
      <c r="AV523" s="15" t="s">
        <v>79</v>
      </c>
      <c r="AW523" s="15" t="s">
        <v>28</v>
      </c>
      <c r="AX523" s="15" t="s">
        <v>71</v>
      </c>
      <c r="AY523" s="183" t="s">
        <v>146</v>
      </c>
    </row>
    <row r="524" spans="2:51" s="13" customFormat="1" ht="11.25">
      <c r="B524" s="167"/>
      <c r="D524" s="168" t="s">
        <v>153</v>
      </c>
      <c r="E524" s="169" t="s">
        <v>1</v>
      </c>
      <c r="F524" s="170" t="s">
        <v>511</v>
      </c>
      <c r="H524" s="171">
        <v>7.6130000000000004</v>
      </c>
      <c r="L524" s="167"/>
      <c r="M524" s="172"/>
      <c r="N524" s="173"/>
      <c r="O524" s="173"/>
      <c r="P524" s="173"/>
      <c r="Q524" s="173"/>
      <c r="R524" s="173"/>
      <c r="S524" s="173"/>
      <c r="T524" s="174"/>
      <c r="AT524" s="169" t="s">
        <v>153</v>
      </c>
      <c r="AU524" s="169" t="s">
        <v>94</v>
      </c>
      <c r="AV524" s="13" t="s">
        <v>94</v>
      </c>
      <c r="AW524" s="13" t="s">
        <v>28</v>
      </c>
      <c r="AX524" s="13" t="s">
        <v>71</v>
      </c>
      <c r="AY524" s="169" t="s">
        <v>146</v>
      </c>
    </row>
    <row r="525" spans="2:51" s="15" customFormat="1" ht="11.25">
      <c r="B525" s="182"/>
      <c r="D525" s="168" t="s">
        <v>153</v>
      </c>
      <c r="E525" s="183" t="s">
        <v>1</v>
      </c>
      <c r="F525" s="184" t="s">
        <v>391</v>
      </c>
      <c r="H525" s="183" t="s">
        <v>1</v>
      </c>
      <c r="L525" s="182"/>
      <c r="M525" s="185"/>
      <c r="N525" s="186"/>
      <c r="O525" s="186"/>
      <c r="P525" s="186"/>
      <c r="Q525" s="186"/>
      <c r="R525" s="186"/>
      <c r="S525" s="186"/>
      <c r="T525" s="187"/>
      <c r="AT525" s="183" t="s">
        <v>153</v>
      </c>
      <c r="AU525" s="183" t="s">
        <v>94</v>
      </c>
      <c r="AV525" s="15" t="s">
        <v>79</v>
      </c>
      <c r="AW525" s="15" t="s">
        <v>28</v>
      </c>
      <c r="AX525" s="15" t="s">
        <v>71</v>
      </c>
      <c r="AY525" s="183" t="s">
        <v>146</v>
      </c>
    </row>
    <row r="526" spans="2:51" s="13" customFormat="1" ht="11.25">
      <c r="B526" s="167"/>
      <c r="D526" s="168" t="s">
        <v>153</v>
      </c>
      <c r="E526" s="169" t="s">
        <v>1</v>
      </c>
      <c r="F526" s="170" t="s">
        <v>512</v>
      </c>
      <c r="H526" s="171">
        <v>6.016</v>
      </c>
      <c r="L526" s="167"/>
      <c r="M526" s="172"/>
      <c r="N526" s="173"/>
      <c r="O526" s="173"/>
      <c r="P526" s="173"/>
      <c r="Q526" s="173"/>
      <c r="R526" s="173"/>
      <c r="S526" s="173"/>
      <c r="T526" s="174"/>
      <c r="AT526" s="169" t="s">
        <v>153</v>
      </c>
      <c r="AU526" s="169" t="s">
        <v>94</v>
      </c>
      <c r="AV526" s="13" t="s">
        <v>94</v>
      </c>
      <c r="AW526" s="13" t="s">
        <v>28</v>
      </c>
      <c r="AX526" s="13" t="s">
        <v>71</v>
      </c>
      <c r="AY526" s="169" t="s">
        <v>146</v>
      </c>
    </row>
    <row r="527" spans="2:51" s="16" customFormat="1" ht="11.25">
      <c r="B527" s="198"/>
      <c r="D527" s="168" t="s">
        <v>153</v>
      </c>
      <c r="E527" s="199" t="s">
        <v>1</v>
      </c>
      <c r="F527" s="200" t="s">
        <v>240</v>
      </c>
      <c r="H527" s="201">
        <v>184.929</v>
      </c>
      <c r="L527" s="198"/>
      <c r="M527" s="202"/>
      <c r="N527" s="203"/>
      <c r="O527" s="203"/>
      <c r="P527" s="203"/>
      <c r="Q527" s="203"/>
      <c r="R527" s="203"/>
      <c r="S527" s="203"/>
      <c r="T527" s="204"/>
      <c r="AT527" s="199" t="s">
        <v>153</v>
      </c>
      <c r="AU527" s="199" t="s">
        <v>94</v>
      </c>
      <c r="AV527" s="16" t="s">
        <v>162</v>
      </c>
      <c r="AW527" s="16" t="s">
        <v>28</v>
      </c>
      <c r="AX527" s="16" t="s">
        <v>71</v>
      </c>
      <c r="AY527" s="199" t="s">
        <v>146</v>
      </c>
    </row>
    <row r="528" spans="2:51" s="15" customFormat="1" ht="11.25">
      <c r="B528" s="182"/>
      <c r="D528" s="168" t="s">
        <v>153</v>
      </c>
      <c r="E528" s="183" t="s">
        <v>1</v>
      </c>
      <c r="F528" s="184" t="s">
        <v>503</v>
      </c>
      <c r="H528" s="183" t="s">
        <v>1</v>
      </c>
      <c r="L528" s="182"/>
      <c r="M528" s="185"/>
      <c r="N528" s="186"/>
      <c r="O528" s="186"/>
      <c r="P528" s="186"/>
      <c r="Q528" s="186"/>
      <c r="R528" s="186"/>
      <c r="S528" s="186"/>
      <c r="T528" s="187"/>
      <c r="AT528" s="183" t="s">
        <v>153</v>
      </c>
      <c r="AU528" s="183" t="s">
        <v>94</v>
      </c>
      <c r="AV528" s="15" t="s">
        <v>79</v>
      </c>
      <c r="AW528" s="15" t="s">
        <v>28</v>
      </c>
      <c r="AX528" s="15" t="s">
        <v>71</v>
      </c>
      <c r="AY528" s="183" t="s">
        <v>146</v>
      </c>
    </row>
    <row r="529" spans="2:51" s="15" customFormat="1" ht="11.25">
      <c r="B529" s="182"/>
      <c r="D529" s="168" t="s">
        <v>153</v>
      </c>
      <c r="E529" s="183" t="s">
        <v>1</v>
      </c>
      <c r="F529" s="184" t="s">
        <v>184</v>
      </c>
      <c r="H529" s="183" t="s">
        <v>1</v>
      </c>
      <c r="L529" s="182"/>
      <c r="M529" s="185"/>
      <c r="N529" s="186"/>
      <c r="O529" s="186"/>
      <c r="P529" s="186"/>
      <c r="Q529" s="186"/>
      <c r="R529" s="186"/>
      <c r="S529" s="186"/>
      <c r="T529" s="187"/>
      <c r="AT529" s="183" t="s">
        <v>153</v>
      </c>
      <c r="AU529" s="183" t="s">
        <v>94</v>
      </c>
      <c r="AV529" s="15" t="s">
        <v>79</v>
      </c>
      <c r="AW529" s="15" t="s">
        <v>28</v>
      </c>
      <c r="AX529" s="15" t="s">
        <v>71</v>
      </c>
      <c r="AY529" s="183" t="s">
        <v>146</v>
      </c>
    </row>
    <row r="530" spans="2:51" s="13" customFormat="1" ht="11.25">
      <c r="B530" s="167"/>
      <c r="D530" s="168" t="s">
        <v>153</v>
      </c>
      <c r="E530" s="169" t="s">
        <v>1</v>
      </c>
      <c r="F530" s="170" t="s">
        <v>513</v>
      </c>
      <c r="H530" s="171">
        <v>3.85</v>
      </c>
      <c r="L530" s="167"/>
      <c r="M530" s="172"/>
      <c r="N530" s="173"/>
      <c r="O530" s="173"/>
      <c r="P530" s="173"/>
      <c r="Q530" s="173"/>
      <c r="R530" s="173"/>
      <c r="S530" s="173"/>
      <c r="T530" s="174"/>
      <c r="AT530" s="169" t="s">
        <v>153</v>
      </c>
      <c r="AU530" s="169" t="s">
        <v>94</v>
      </c>
      <c r="AV530" s="13" t="s">
        <v>94</v>
      </c>
      <c r="AW530" s="13" t="s">
        <v>28</v>
      </c>
      <c r="AX530" s="13" t="s">
        <v>71</v>
      </c>
      <c r="AY530" s="169" t="s">
        <v>146</v>
      </c>
    </row>
    <row r="531" spans="2:51" s="15" customFormat="1" ht="11.25">
      <c r="B531" s="182"/>
      <c r="D531" s="168" t="s">
        <v>153</v>
      </c>
      <c r="E531" s="183" t="s">
        <v>1</v>
      </c>
      <c r="F531" s="184" t="s">
        <v>188</v>
      </c>
      <c r="H531" s="183" t="s">
        <v>1</v>
      </c>
      <c r="L531" s="182"/>
      <c r="M531" s="185"/>
      <c r="N531" s="186"/>
      <c r="O531" s="186"/>
      <c r="P531" s="186"/>
      <c r="Q531" s="186"/>
      <c r="R531" s="186"/>
      <c r="S531" s="186"/>
      <c r="T531" s="187"/>
      <c r="AT531" s="183" t="s">
        <v>153</v>
      </c>
      <c r="AU531" s="183" t="s">
        <v>94</v>
      </c>
      <c r="AV531" s="15" t="s">
        <v>79</v>
      </c>
      <c r="AW531" s="15" t="s">
        <v>28</v>
      </c>
      <c r="AX531" s="15" t="s">
        <v>71</v>
      </c>
      <c r="AY531" s="183" t="s">
        <v>146</v>
      </c>
    </row>
    <row r="532" spans="2:51" s="13" customFormat="1" ht="11.25">
      <c r="B532" s="167"/>
      <c r="D532" s="168" t="s">
        <v>153</v>
      </c>
      <c r="E532" s="169" t="s">
        <v>1</v>
      </c>
      <c r="F532" s="170" t="s">
        <v>513</v>
      </c>
      <c r="H532" s="171">
        <v>3.85</v>
      </c>
      <c r="L532" s="167"/>
      <c r="M532" s="172"/>
      <c r="N532" s="173"/>
      <c r="O532" s="173"/>
      <c r="P532" s="173"/>
      <c r="Q532" s="173"/>
      <c r="R532" s="173"/>
      <c r="S532" s="173"/>
      <c r="T532" s="174"/>
      <c r="AT532" s="169" t="s">
        <v>153</v>
      </c>
      <c r="AU532" s="169" t="s">
        <v>94</v>
      </c>
      <c r="AV532" s="13" t="s">
        <v>94</v>
      </c>
      <c r="AW532" s="13" t="s">
        <v>28</v>
      </c>
      <c r="AX532" s="13" t="s">
        <v>71</v>
      </c>
      <c r="AY532" s="169" t="s">
        <v>146</v>
      </c>
    </row>
    <row r="533" spans="2:51" s="15" customFormat="1" ht="11.25">
      <c r="B533" s="182"/>
      <c r="D533" s="168" t="s">
        <v>153</v>
      </c>
      <c r="E533" s="183" t="s">
        <v>1</v>
      </c>
      <c r="F533" s="184" t="s">
        <v>189</v>
      </c>
      <c r="H533" s="183" t="s">
        <v>1</v>
      </c>
      <c r="L533" s="182"/>
      <c r="M533" s="185"/>
      <c r="N533" s="186"/>
      <c r="O533" s="186"/>
      <c r="P533" s="186"/>
      <c r="Q533" s="186"/>
      <c r="R533" s="186"/>
      <c r="S533" s="186"/>
      <c r="T533" s="187"/>
      <c r="AT533" s="183" t="s">
        <v>153</v>
      </c>
      <c r="AU533" s="183" t="s">
        <v>94</v>
      </c>
      <c r="AV533" s="15" t="s">
        <v>79</v>
      </c>
      <c r="AW533" s="15" t="s">
        <v>28</v>
      </c>
      <c r="AX533" s="15" t="s">
        <v>71</v>
      </c>
      <c r="AY533" s="183" t="s">
        <v>146</v>
      </c>
    </row>
    <row r="534" spans="2:51" s="13" customFormat="1" ht="11.25">
      <c r="B534" s="167"/>
      <c r="D534" s="168" t="s">
        <v>153</v>
      </c>
      <c r="E534" s="169" t="s">
        <v>1</v>
      </c>
      <c r="F534" s="170" t="s">
        <v>513</v>
      </c>
      <c r="H534" s="171">
        <v>3.85</v>
      </c>
      <c r="L534" s="167"/>
      <c r="M534" s="172"/>
      <c r="N534" s="173"/>
      <c r="O534" s="173"/>
      <c r="P534" s="173"/>
      <c r="Q534" s="173"/>
      <c r="R534" s="173"/>
      <c r="S534" s="173"/>
      <c r="T534" s="174"/>
      <c r="AT534" s="169" t="s">
        <v>153</v>
      </c>
      <c r="AU534" s="169" t="s">
        <v>94</v>
      </c>
      <c r="AV534" s="13" t="s">
        <v>94</v>
      </c>
      <c r="AW534" s="13" t="s">
        <v>28</v>
      </c>
      <c r="AX534" s="13" t="s">
        <v>71</v>
      </c>
      <c r="AY534" s="169" t="s">
        <v>146</v>
      </c>
    </row>
    <row r="535" spans="2:51" s="15" customFormat="1" ht="11.25">
      <c r="B535" s="182"/>
      <c r="D535" s="168" t="s">
        <v>153</v>
      </c>
      <c r="E535" s="183" t="s">
        <v>1</v>
      </c>
      <c r="F535" s="184" t="s">
        <v>190</v>
      </c>
      <c r="H535" s="183" t="s">
        <v>1</v>
      </c>
      <c r="L535" s="182"/>
      <c r="M535" s="185"/>
      <c r="N535" s="186"/>
      <c r="O535" s="186"/>
      <c r="P535" s="186"/>
      <c r="Q535" s="186"/>
      <c r="R535" s="186"/>
      <c r="S535" s="186"/>
      <c r="T535" s="187"/>
      <c r="AT535" s="183" t="s">
        <v>153</v>
      </c>
      <c r="AU535" s="183" t="s">
        <v>94</v>
      </c>
      <c r="AV535" s="15" t="s">
        <v>79</v>
      </c>
      <c r="AW535" s="15" t="s">
        <v>28</v>
      </c>
      <c r="AX535" s="15" t="s">
        <v>71</v>
      </c>
      <c r="AY535" s="183" t="s">
        <v>146</v>
      </c>
    </row>
    <row r="536" spans="2:51" s="13" customFormat="1" ht="11.25">
      <c r="B536" s="167"/>
      <c r="D536" s="168" t="s">
        <v>153</v>
      </c>
      <c r="E536" s="169" t="s">
        <v>1</v>
      </c>
      <c r="F536" s="170" t="s">
        <v>514</v>
      </c>
      <c r="H536" s="171">
        <v>2.5379999999999998</v>
      </c>
      <c r="L536" s="167"/>
      <c r="M536" s="172"/>
      <c r="N536" s="173"/>
      <c r="O536" s="173"/>
      <c r="P536" s="173"/>
      <c r="Q536" s="173"/>
      <c r="R536" s="173"/>
      <c r="S536" s="173"/>
      <c r="T536" s="174"/>
      <c r="AT536" s="169" t="s">
        <v>153</v>
      </c>
      <c r="AU536" s="169" t="s">
        <v>94</v>
      </c>
      <c r="AV536" s="13" t="s">
        <v>94</v>
      </c>
      <c r="AW536" s="13" t="s">
        <v>28</v>
      </c>
      <c r="AX536" s="13" t="s">
        <v>71</v>
      </c>
      <c r="AY536" s="169" t="s">
        <v>146</v>
      </c>
    </row>
    <row r="537" spans="2:51" s="16" customFormat="1" ht="11.25">
      <c r="B537" s="198"/>
      <c r="D537" s="168" t="s">
        <v>153</v>
      </c>
      <c r="E537" s="199" t="s">
        <v>1</v>
      </c>
      <c r="F537" s="200" t="s">
        <v>240</v>
      </c>
      <c r="H537" s="201">
        <v>14.088000000000001</v>
      </c>
      <c r="L537" s="198"/>
      <c r="M537" s="202"/>
      <c r="N537" s="203"/>
      <c r="O537" s="203"/>
      <c r="P537" s="203"/>
      <c r="Q537" s="203"/>
      <c r="R537" s="203"/>
      <c r="S537" s="203"/>
      <c r="T537" s="204"/>
      <c r="AT537" s="199" t="s">
        <v>153</v>
      </c>
      <c r="AU537" s="199" t="s">
        <v>94</v>
      </c>
      <c r="AV537" s="16" t="s">
        <v>162</v>
      </c>
      <c r="AW537" s="16" t="s">
        <v>28</v>
      </c>
      <c r="AX537" s="16" t="s">
        <v>71</v>
      </c>
      <c r="AY537" s="199" t="s">
        <v>146</v>
      </c>
    </row>
    <row r="538" spans="2:51" s="15" customFormat="1" ht="11.25">
      <c r="B538" s="182"/>
      <c r="D538" s="168" t="s">
        <v>153</v>
      </c>
      <c r="E538" s="183" t="s">
        <v>1</v>
      </c>
      <c r="F538" s="184" t="s">
        <v>503</v>
      </c>
      <c r="H538" s="183" t="s">
        <v>1</v>
      </c>
      <c r="L538" s="182"/>
      <c r="M538" s="185"/>
      <c r="N538" s="186"/>
      <c r="O538" s="186"/>
      <c r="P538" s="186"/>
      <c r="Q538" s="186"/>
      <c r="R538" s="186"/>
      <c r="S538" s="186"/>
      <c r="T538" s="187"/>
      <c r="AT538" s="183" t="s">
        <v>153</v>
      </c>
      <c r="AU538" s="183" t="s">
        <v>94</v>
      </c>
      <c r="AV538" s="15" t="s">
        <v>79</v>
      </c>
      <c r="AW538" s="15" t="s">
        <v>28</v>
      </c>
      <c r="AX538" s="15" t="s">
        <v>71</v>
      </c>
      <c r="AY538" s="183" t="s">
        <v>146</v>
      </c>
    </row>
    <row r="539" spans="2:51" s="15" customFormat="1" ht="11.25">
      <c r="B539" s="182"/>
      <c r="D539" s="168" t="s">
        <v>153</v>
      </c>
      <c r="E539" s="183" t="s">
        <v>1</v>
      </c>
      <c r="F539" s="184" t="s">
        <v>389</v>
      </c>
      <c r="H539" s="183" t="s">
        <v>1</v>
      </c>
      <c r="L539" s="182"/>
      <c r="M539" s="185"/>
      <c r="N539" s="186"/>
      <c r="O539" s="186"/>
      <c r="P539" s="186"/>
      <c r="Q539" s="186"/>
      <c r="R539" s="186"/>
      <c r="S539" s="186"/>
      <c r="T539" s="187"/>
      <c r="AT539" s="183" t="s">
        <v>153</v>
      </c>
      <c r="AU539" s="183" t="s">
        <v>94</v>
      </c>
      <c r="AV539" s="15" t="s">
        <v>79</v>
      </c>
      <c r="AW539" s="15" t="s">
        <v>28</v>
      </c>
      <c r="AX539" s="15" t="s">
        <v>71</v>
      </c>
      <c r="AY539" s="183" t="s">
        <v>146</v>
      </c>
    </row>
    <row r="540" spans="2:51" s="13" customFormat="1" ht="11.25">
      <c r="B540" s="167"/>
      <c r="D540" s="168" t="s">
        <v>153</v>
      </c>
      <c r="E540" s="169" t="s">
        <v>1</v>
      </c>
      <c r="F540" s="170" t="s">
        <v>515</v>
      </c>
      <c r="H540" s="171">
        <v>3.2730000000000001</v>
      </c>
      <c r="L540" s="167"/>
      <c r="M540" s="172"/>
      <c r="N540" s="173"/>
      <c r="O540" s="173"/>
      <c r="P540" s="173"/>
      <c r="Q540" s="173"/>
      <c r="R540" s="173"/>
      <c r="S540" s="173"/>
      <c r="T540" s="174"/>
      <c r="AT540" s="169" t="s">
        <v>153</v>
      </c>
      <c r="AU540" s="169" t="s">
        <v>94</v>
      </c>
      <c r="AV540" s="13" t="s">
        <v>94</v>
      </c>
      <c r="AW540" s="13" t="s">
        <v>28</v>
      </c>
      <c r="AX540" s="13" t="s">
        <v>71</v>
      </c>
      <c r="AY540" s="169" t="s">
        <v>146</v>
      </c>
    </row>
    <row r="541" spans="2:51" s="16" customFormat="1" ht="11.25">
      <c r="B541" s="198"/>
      <c r="D541" s="168" t="s">
        <v>153</v>
      </c>
      <c r="E541" s="199" t="s">
        <v>1</v>
      </c>
      <c r="F541" s="200" t="s">
        <v>240</v>
      </c>
      <c r="H541" s="201">
        <v>3.2730000000000001</v>
      </c>
      <c r="L541" s="198"/>
      <c r="M541" s="202"/>
      <c r="N541" s="203"/>
      <c r="O541" s="203"/>
      <c r="P541" s="203"/>
      <c r="Q541" s="203"/>
      <c r="R541" s="203"/>
      <c r="S541" s="203"/>
      <c r="T541" s="204"/>
      <c r="AT541" s="199" t="s">
        <v>153</v>
      </c>
      <c r="AU541" s="199" t="s">
        <v>94</v>
      </c>
      <c r="AV541" s="16" t="s">
        <v>162</v>
      </c>
      <c r="AW541" s="16" t="s">
        <v>28</v>
      </c>
      <c r="AX541" s="16" t="s">
        <v>71</v>
      </c>
      <c r="AY541" s="199" t="s">
        <v>146</v>
      </c>
    </row>
    <row r="542" spans="2:51" s="15" customFormat="1" ht="11.25">
      <c r="B542" s="182"/>
      <c r="D542" s="168" t="s">
        <v>153</v>
      </c>
      <c r="E542" s="183" t="s">
        <v>1</v>
      </c>
      <c r="F542" s="184" t="s">
        <v>516</v>
      </c>
      <c r="H542" s="183" t="s">
        <v>1</v>
      </c>
      <c r="L542" s="182"/>
      <c r="M542" s="185"/>
      <c r="N542" s="186"/>
      <c r="O542" s="186"/>
      <c r="P542" s="186"/>
      <c r="Q542" s="186"/>
      <c r="R542" s="186"/>
      <c r="S542" s="186"/>
      <c r="T542" s="187"/>
      <c r="AT542" s="183" t="s">
        <v>153</v>
      </c>
      <c r="AU542" s="183" t="s">
        <v>94</v>
      </c>
      <c r="AV542" s="15" t="s">
        <v>79</v>
      </c>
      <c r="AW542" s="15" t="s">
        <v>28</v>
      </c>
      <c r="AX542" s="15" t="s">
        <v>71</v>
      </c>
      <c r="AY542" s="183" t="s">
        <v>146</v>
      </c>
    </row>
    <row r="543" spans="2:51" s="15" customFormat="1" ht="11.25">
      <c r="B543" s="182"/>
      <c r="D543" s="168" t="s">
        <v>153</v>
      </c>
      <c r="E543" s="183" t="s">
        <v>1</v>
      </c>
      <c r="F543" s="184" t="s">
        <v>225</v>
      </c>
      <c r="H543" s="183" t="s">
        <v>1</v>
      </c>
      <c r="L543" s="182"/>
      <c r="M543" s="185"/>
      <c r="N543" s="186"/>
      <c r="O543" s="186"/>
      <c r="P543" s="186"/>
      <c r="Q543" s="186"/>
      <c r="R543" s="186"/>
      <c r="S543" s="186"/>
      <c r="T543" s="187"/>
      <c r="AT543" s="183" t="s">
        <v>153</v>
      </c>
      <c r="AU543" s="183" t="s">
        <v>94</v>
      </c>
      <c r="AV543" s="15" t="s">
        <v>79</v>
      </c>
      <c r="AW543" s="15" t="s">
        <v>28</v>
      </c>
      <c r="AX543" s="15" t="s">
        <v>71</v>
      </c>
      <c r="AY543" s="183" t="s">
        <v>146</v>
      </c>
    </row>
    <row r="544" spans="2:51" s="13" customFormat="1" ht="11.25">
      <c r="B544" s="167"/>
      <c r="D544" s="168" t="s">
        <v>153</v>
      </c>
      <c r="E544" s="169" t="s">
        <v>1</v>
      </c>
      <c r="F544" s="170" t="s">
        <v>517</v>
      </c>
      <c r="H544" s="171">
        <v>23.573</v>
      </c>
      <c r="L544" s="167"/>
      <c r="M544" s="172"/>
      <c r="N544" s="173"/>
      <c r="O544" s="173"/>
      <c r="P544" s="173"/>
      <c r="Q544" s="173"/>
      <c r="R544" s="173"/>
      <c r="S544" s="173"/>
      <c r="T544" s="174"/>
      <c r="AT544" s="169" t="s">
        <v>153</v>
      </c>
      <c r="AU544" s="169" t="s">
        <v>94</v>
      </c>
      <c r="AV544" s="13" t="s">
        <v>94</v>
      </c>
      <c r="AW544" s="13" t="s">
        <v>28</v>
      </c>
      <c r="AX544" s="13" t="s">
        <v>71</v>
      </c>
      <c r="AY544" s="169" t="s">
        <v>146</v>
      </c>
    </row>
    <row r="545" spans="2:51" s="15" customFormat="1" ht="11.25">
      <c r="B545" s="182"/>
      <c r="D545" s="168" t="s">
        <v>153</v>
      </c>
      <c r="E545" s="183" t="s">
        <v>1</v>
      </c>
      <c r="F545" s="184" t="s">
        <v>384</v>
      </c>
      <c r="H545" s="183" t="s">
        <v>1</v>
      </c>
      <c r="L545" s="182"/>
      <c r="M545" s="185"/>
      <c r="N545" s="186"/>
      <c r="O545" s="186"/>
      <c r="P545" s="186"/>
      <c r="Q545" s="186"/>
      <c r="R545" s="186"/>
      <c r="S545" s="186"/>
      <c r="T545" s="187"/>
      <c r="AT545" s="183" t="s">
        <v>153</v>
      </c>
      <c r="AU545" s="183" t="s">
        <v>94</v>
      </c>
      <c r="AV545" s="15" t="s">
        <v>79</v>
      </c>
      <c r="AW545" s="15" t="s">
        <v>28</v>
      </c>
      <c r="AX545" s="15" t="s">
        <v>71</v>
      </c>
      <c r="AY545" s="183" t="s">
        <v>146</v>
      </c>
    </row>
    <row r="546" spans="2:51" s="13" customFormat="1" ht="11.25">
      <c r="B546" s="167"/>
      <c r="D546" s="168" t="s">
        <v>153</v>
      </c>
      <c r="E546" s="169" t="s">
        <v>1</v>
      </c>
      <c r="F546" s="170" t="s">
        <v>517</v>
      </c>
      <c r="H546" s="171">
        <v>23.573</v>
      </c>
      <c r="L546" s="167"/>
      <c r="M546" s="172"/>
      <c r="N546" s="173"/>
      <c r="O546" s="173"/>
      <c r="P546" s="173"/>
      <c r="Q546" s="173"/>
      <c r="R546" s="173"/>
      <c r="S546" s="173"/>
      <c r="T546" s="174"/>
      <c r="AT546" s="169" t="s">
        <v>153</v>
      </c>
      <c r="AU546" s="169" t="s">
        <v>94</v>
      </c>
      <c r="AV546" s="13" t="s">
        <v>94</v>
      </c>
      <c r="AW546" s="13" t="s">
        <v>28</v>
      </c>
      <c r="AX546" s="13" t="s">
        <v>71</v>
      </c>
      <c r="AY546" s="169" t="s">
        <v>146</v>
      </c>
    </row>
    <row r="547" spans="2:51" s="15" customFormat="1" ht="11.25">
      <c r="B547" s="182"/>
      <c r="D547" s="168" t="s">
        <v>153</v>
      </c>
      <c r="E547" s="183" t="s">
        <v>1</v>
      </c>
      <c r="F547" s="184" t="s">
        <v>385</v>
      </c>
      <c r="H547" s="183" t="s">
        <v>1</v>
      </c>
      <c r="L547" s="182"/>
      <c r="M547" s="185"/>
      <c r="N547" s="186"/>
      <c r="O547" s="186"/>
      <c r="P547" s="186"/>
      <c r="Q547" s="186"/>
      <c r="R547" s="186"/>
      <c r="S547" s="186"/>
      <c r="T547" s="187"/>
      <c r="AT547" s="183" t="s">
        <v>153</v>
      </c>
      <c r="AU547" s="183" t="s">
        <v>94</v>
      </c>
      <c r="AV547" s="15" t="s">
        <v>79</v>
      </c>
      <c r="AW547" s="15" t="s">
        <v>28</v>
      </c>
      <c r="AX547" s="15" t="s">
        <v>71</v>
      </c>
      <c r="AY547" s="183" t="s">
        <v>146</v>
      </c>
    </row>
    <row r="548" spans="2:51" s="13" customFormat="1" ht="11.25">
      <c r="B548" s="167"/>
      <c r="D548" s="168" t="s">
        <v>153</v>
      </c>
      <c r="E548" s="169" t="s">
        <v>1</v>
      </c>
      <c r="F548" s="170" t="s">
        <v>518</v>
      </c>
      <c r="H548" s="171">
        <v>22.068000000000001</v>
      </c>
      <c r="L548" s="167"/>
      <c r="M548" s="172"/>
      <c r="N548" s="173"/>
      <c r="O548" s="173"/>
      <c r="P548" s="173"/>
      <c r="Q548" s="173"/>
      <c r="R548" s="173"/>
      <c r="S548" s="173"/>
      <c r="T548" s="174"/>
      <c r="AT548" s="169" t="s">
        <v>153</v>
      </c>
      <c r="AU548" s="169" t="s">
        <v>94</v>
      </c>
      <c r="AV548" s="13" t="s">
        <v>94</v>
      </c>
      <c r="AW548" s="13" t="s">
        <v>28</v>
      </c>
      <c r="AX548" s="13" t="s">
        <v>71</v>
      </c>
      <c r="AY548" s="169" t="s">
        <v>146</v>
      </c>
    </row>
    <row r="549" spans="2:51" s="15" customFormat="1" ht="11.25">
      <c r="B549" s="182"/>
      <c r="D549" s="168" t="s">
        <v>153</v>
      </c>
      <c r="E549" s="183" t="s">
        <v>1</v>
      </c>
      <c r="F549" s="184" t="s">
        <v>387</v>
      </c>
      <c r="H549" s="183" t="s">
        <v>1</v>
      </c>
      <c r="L549" s="182"/>
      <c r="M549" s="185"/>
      <c r="N549" s="186"/>
      <c r="O549" s="186"/>
      <c r="P549" s="186"/>
      <c r="Q549" s="186"/>
      <c r="R549" s="186"/>
      <c r="S549" s="186"/>
      <c r="T549" s="187"/>
      <c r="AT549" s="183" t="s">
        <v>153</v>
      </c>
      <c r="AU549" s="183" t="s">
        <v>94</v>
      </c>
      <c r="AV549" s="15" t="s">
        <v>79</v>
      </c>
      <c r="AW549" s="15" t="s">
        <v>28</v>
      </c>
      <c r="AX549" s="15" t="s">
        <v>71</v>
      </c>
      <c r="AY549" s="183" t="s">
        <v>146</v>
      </c>
    </row>
    <row r="550" spans="2:51" s="13" customFormat="1" ht="11.25">
      <c r="B550" s="167"/>
      <c r="D550" s="168" t="s">
        <v>153</v>
      </c>
      <c r="E550" s="169" t="s">
        <v>1</v>
      </c>
      <c r="F550" s="170" t="s">
        <v>519</v>
      </c>
      <c r="H550" s="171">
        <v>23.695</v>
      </c>
      <c r="L550" s="167"/>
      <c r="M550" s="172"/>
      <c r="N550" s="173"/>
      <c r="O550" s="173"/>
      <c r="P550" s="173"/>
      <c r="Q550" s="173"/>
      <c r="R550" s="173"/>
      <c r="S550" s="173"/>
      <c r="T550" s="174"/>
      <c r="AT550" s="169" t="s">
        <v>153</v>
      </c>
      <c r="AU550" s="169" t="s">
        <v>94</v>
      </c>
      <c r="AV550" s="13" t="s">
        <v>94</v>
      </c>
      <c r="AW550" s="13" t="s">
        <v>28</v>
      </c>
      <c r="AX550" s="13" t="s">
        <v>71</v>
      </c>
      <c r="AY550" s="169" t="s">
        <v>146</v>
      </c>
    </row>
    <row r="551" spans="2:51" s="15" customFormat="1" ht="11.25">
      <c r="B551" s="182"/>
      <c r="D551" s="168" t="s">
        <v>153</v>
      </c>
      <c r="E551" s="183" t="s">
        <v>1</v>
      </c>
      <c r="F551" s="184" t="s">
        <v>391</v>
      </c>
      <c r="H551" s="183" t="s">
        <v>1</v>
      </c>
      <c r="L551" s="182"/>
      <c r="M551" s="185"/>
      <c r="N551" s="186"/>
      <c r="O551" s="186"/>
      <c r="P551" s="186"/>
      <c r="Q551" s="186"/>
      <c r="R551" s="186"/>
      <c r="S551" s="186"/>
      <c r="T551" s="187"/>
      <c r="AT551" s="183" t="s">
        <v>153</v>
      </c>
      <c r="AU551" s="183" t="s">
        <v>94</v>
      </c>
      <c r="AV551" s="15" t="s">
        <v>79</v>
      </c>
      <c r="AW551" s="15" t="s">
        <v>28</v>
      </c>
      <c r="AX551" s="15" t="s">
        <v>71</v>
      </c>
      <c r="AY551" s="183" t="s">
        <v>146</v>
      </c>
    </row>
    <row r="552" spans="2:51" s="13" customFormat="1" ht="11.25">
      <c r="B552" s="167"/>
      <c r="D552" s="168" t="s">
        <v>153</v>
      </c>
      <c r="E552" s="169" t="s">
        <v>1</v>
      </c>
      <c r="F552" s="170" t="s">
        <v>520</v>
      </c>
      <c r="H552" s="171">
        <v>4.6360000000000001</v>
      </c>
      <c r="L552" s="167"/>
      <c r="M552" s="172"/>
      <c r="N552" s="173"/>
      <c r="O552" s="173"/>
      <c r="P552" s="173"/>
      <c r="Q552" s="173"/>
      <c r="R552" s="173"/>
      <c r="S552" s="173"/>
      <c r="T552" s="174"/>
      <c r="AT552" s="169" t="s">
        <v>153</v>
      </c>
      <c r="AU552" s="169" t="s">
        <v>94</v>
      </c>
      <c r="AV552" s="13" t="s">
        <v>94</v>
      </c>
      <c r="AW552" s="13" t="s">
        <v>28</v>
      </c>
      <c r="AX552" s="13" t="s">
        <v>71</v>
      </c>
      <c r="AY552" s="169" t="s">
        <v>146</v>
      </c>
    </row>
    <row r="553" spans="2:51" s="15" customFormat="1" ht="11.25">
      <c r="B553" s="182"/>
      <c r="D553" s="168" t="s">
        <v>153</v>
      </c>
      <c r="E553" s="183" t="s">
        <v>1</v>
      </c>
      <c r="F553" s="184" t="s">
        <v>389</v>
      </c>
      <c r="H553" s="183" t="s">
        <v>1</v>
      </c>
      <c r="L553" s="182"/>
      <c r="M553" s="185"/>
      <c r="N553" s="186"/>
      <c r="O553" s="186"/>
      <c r="P553" s="186"/>
      <c r="Q553" s="186"/>
      <c r="R553" s="186"/>
      <c r="S553" s="186"/>
      <c r="T553" s="187"/>
      <c r="AT553" s="183" t="s">
        <v>153</v>
      </c>
      <c r="AU553" s="183" t="s">
        <v>94</v>
      </c>
      <c r="AV553" s="15" t="s">
        <v>79</v>
      </c>
      <c r="AW553" s="15" t="s">
        <v>28</v>
      </c>
      <c r="AX553" s="15" t="s">
        <v>71</v>
      </c>
      <c r="AY553" s="183" t="s">
        <v>146</v>
      </c>
    </row>
    <row r="554" spans="2:51" s="13" customFormat="1" ht="11.25">
      <c r="B554" s="167"/>
      <c r="D554" s="168" t="s">
        <v>153</v>
      </c>
      <c r="E554" s="169" t="s">
        <v>1</v>
      </c>
      <c r="F554" s="170" t="s">
        <v>521</v>
      </c>
      <c r="H554" s="171">
        <v>6.5250000000000004</v>
      </c>
      <c r="L554" s="167"/>
      <c r="M554" s="172"/>
      <c r="N554" s="173"/>
      <c r="O554" s="173"/>
      <c r="P554" s="173"/>
      <c r="Q554" s="173"/>
      <c r="R554" s="173"/>
      <c r="S554" s="173"/>
      <c r="T554" s="174"/>
      <c r="AT554" s="169" t="s">
        <v>153</v>
      </c>
      <c r="AU554" s="169" t="s">
        <v>94</v>
      </c>
      <c r="AV554" s="13" t="s">
        <v>94</v>
      </c>
      <c r="AW554" s="13" t="s">
        <v>28</v>
      </c>
      <c r="AX554" s="13" t="s">
        <v>71</v>
      </c>
      <c r="AY554" s="169" t="s">
        <v>146</v>
      </c>
    </row>
    <row r="555" spans="2:51" s="15" customFormat="1" ht="11.25">
      <c r="B555" s="182"/>
      <c r="D555" s="168" t="s">
        <v>153</v>
      </c>
      <c r="E555" s="183" t="s">
        <v>1</v>
      </c>
      <c r="F555" s="184" t="s">
        <v>184</v>
      </c>
      <c r="H555" s="183" t="s">
        <v>1</v>
      </c>
      <c r="L555" s="182"/>
      <c r="M555" s="185"/>
      <c r="N555" s="186"/>
      <c r="O555" s="186"/>
      <c r="P555" s="186"/>
      <c r="Q555" s="186"/>
      <c r="R555" s="186"/>
      <c r="S555" s="186"/>
      <c r="T555" s="187"/>
      <c r="AT555" s="183" t="s">
        <v>153</v>
      </c>
      <c r="AU555" s="183" t="s">
        <v>94</v>
      </c>
      <c r="AV555" s="15" t="s">
        <v>79</v>
      </c>
      <c r="AW555" s="15" t="s">
        <v>28</v>
      </c>
      <c r="AX555" s="15" t="s">
        <v>71</v>
      </c>
      <c r="AY555" s="183" t="s">
        <v>146</v>
      </c>
    </row>
    <row r="556" spans="2:51" s="13" customFormat="1" ht="11.25">
      <c r="B556" s="167"/>
      <c r="D556" s="168" t="s">
        <v>153</v>
      </c>
      <c r="E556" s="169" t="s">
        <v>1</v>
      </c>
      <c r="F556" s="170" t="s">
        <v>522</v>
      </c>
      <c r="H556" s="171">
        <v>2.2000000000000002</v>
      </c>
      <c r="L556" s="167"/>
      <c r="M556" s="172"/>
      <c r="N556" s="173"/>
      <c r="O556" s="173"/>
      <c r="P556" s="173"/>
      <c r="Q556" s="173"/>
      <c r="R556" s="173"/>
      <c r="S556" s="173"/>
      <c r="T556" s="174"/>
      <c r="AT556" s="169" t="s">
        <v>153</v>
      </c>
      <c r="AU556" s="169" t="s">
        <v>94</v>
      </c>
      <c r="AV556" s="13" t="s">
        <v>94</v>
      </c>
      <c r="AW556" s="13" t="s">
        <v>28</v>
      </c>
      <c r="AX556" s="13" t="s">
        <v>71</v>
      </c>
      <c r="AY556" s="169" t="s">
        <v>146</v>
      </c>
    </row>
    <row r="557" spans="2:51" s="15" customFormat="1" ht="11.25">
      <c r="B557" s="182"/>
      <c r="D557" s="168" t="s">
        <v>153</v>
      </c>
      <c r="E557" s="183" t="s">
        <v>1</v>
      </c>
      <c r="F557" s="184" t="s">
        <v>188</v>
      </c>
      <c r="H557" s="183" t="s">
        <v>1</v>
      </c>
      <c r="L557" s="182"/>
      <c r="M557" s="185"/>
      <c r="N557" s="186"/>
      <c r="O557" s="186"/>
      <c r="P557" s="186"/>
      <c r="Q557" s="186"/>
      <c r="R557" s="186"/>
      <c r="S557" s="186"/>
      <c r="T557" s="187"/>
      <c r="AT557" s="183" t="s">
        <v>153</v>
      </c>
      <c r="AU557" s="183" t="s">
        <v>94</v>
      </c>
      <c r="AV557" s="15" t="s">
        <v>79</v>
      </c>
      <c r="AW557" s="15" t="s">
        <v>28</v>
      </c>
      <c r="AX557" s="15" t="s">
        <v>71</v>
      </c>
      <c r="AY557" s="183" t="s">
        <v>146</v>
      </c>
    </row>
    <row r="558" spans="2:51" s="13" customFormat="1" ht="11.25">
      <c r="B558" s="167"/>
      <c r="D558" s="168" t="s">
        <v>153</v>
      </c>
      <c r="E558" s="169" t="s">
        <v>1</v>
      </c>
      <c r="F558" s="170" t="s">
        <v>522</v>
      </c>
      <c r="H558" s="171">
        <v>2.2000000000000002</v>
      </c>
      <c r="L558" s="167"/>
      <c r="M558" s="172"/>
      <c r="N558" s="173"/>
      <c r="O558" s="173"/>
      <c r="P558" s="173"/>
      <c r="Q558" s="173"/>
      <c r="R558" s="173"/>
      <c r="S558" s="173"/>
      <c r="T558" s="174"/>
      <c r="AT558" s="169" t="s">
        <v>153</v>
      </c>
      <c r="AU558" s="169" t="s">
        <v>94</v>
      </c>
      <c r="AV558" s="13" t="s">
        <v>94</v>
      </c>
      <c r="AW558" s="13" t="s">
        <v>28</v>
      </c>
      <c r="AX558" s="13" t="s">
        <v>71</v>
      </c>
      <c r="AY558" s="169" t="s">
        <v>146</v>
      </c>
    </row>
    <row r="559" spans="2:51" s="15" customFormat="1" ht="11.25">
      <c r="B559" s="182"/>
      <c r="D559" s="168" t="s">
        <v>153</v>
      </c>
      <c r="E559" s="183" t="s">
        <v>1</v>
      </c>
      <c r="F559" s="184" t="s">
        <v>189</v>
      </c>
      <c r="H559" s="183" t="s">
        <v>1</v>
      </c>
      <c r="L559" s="182"/>
      <c r="M559" s="185"/>
      <c r="N559" s="186"/>
      <c r="O559" s="186"/>
      <c r="P559" s="186"/>
      <c r="Q559" s="186"/>
      <c r="R559" s="186"/>
      <c r="S559" s="186"/>
      <c r="T559" s="187"/>
      <c r="AT559" s="183" t="s">
        <v>153</v>
      </c>
      <c r="AU559" s="183" t="s">
        <v>94</v>
      </c>
      <c r="AV559" s="15" t="s">
        <v>79</v>
      </c>
      <c r="AW559" s="15" t="s">
        <v>28</v>
      </c>
      <c r="AX559" s="15" t="s">
        <v>71</v>
      </c>
      <c r="AY559" s="183" t="s">
        <v>146</v>
      </c>
    </row>
    <row r="560" spans="2:51" s="13" customFormat="1" ht="11.25">
      <c r="B560" s="167"/>
      <c r="D560" s="168" t="s">
        <v>153</v>
      </c>
      <c r="E560" s="169" t="s">
        <v>1</v>
      </c>
      <c r="F560" s="170" t="s">
        <v>522</v>
      </c>
      <c r="H560" s="171">
        <v>2.2000000000000002</v>
      </c>
      <c r="L560" s="167"/>
      <c r="M560" s="172"/>
      <c r="N560" s="173"/>
      <c r="O560" s="173"/>
      <c r="P560" s="173"/>
      <c r="Q560" s="173"/>
      <c r="R560" s="173"/>
      <c r="S560" s="173"/>
      <c r="T560" s="174"/>
      <c r="AT560" s="169" t="s">
        <v>153</v>
      </c>
      <c r="AU560" s="169" t="s">
        <v>94</v>
      </c>
      <c r="AV560" s="13" t="s">
        <v>94</v>
      </c>
      <c r="AW560" s="13" t="s">
        <v>28</v>
      </c>
      <c r="AX560" s="13" t="s">
        <v>71</v>
      </c>
      <c r="AY560" s="169" t="s">
        <v>146</v>
      </c>
    </row>
    <row r="561" spans="1:65" s="15" customFormat="1" ht="11.25">
      <c r="B561" s="182"/>
      <c r="D561" s="168" t="s">
        <v>153</v>
      </c>
      <c r="E561" s="183" t="s">
        <v>1</v>
      </c>
      <c r="F561" s="184" t="s">
        <v>190</v>
      </c>
      <c r="H561" s="183" t="s">
        <v>1</v>
      </c>
      <c r="L561" s="182"/>
      <c r="M561" s="185"/>
      <c r="N561" s="186"/>
      <c r="O561" s="186"/>
      <c r="P561" s="186"/>
      <c r="Q561" s="186"/>
      <c r="R561" s="186"/>
      <c r="S561" s="186"/>
      <c r="T561" s="187"/>
      <c r="AT561" s="183" t="s">
        <v>153</v>
      </c>
      <c r="AU561" s="183" t="s">
        <v>94</v>
      </c>
      <c r="AV561" s="15" t="s">
        <v>79</v>
      </c>
      <c r="AW561" s="15" t="s">
        <v>28</v>
      </c>
      <c r="AX561" s="15" t="s">
        <v>71</v>
      </c>
      <c r="AY561" s="183" t="s">
        <v>146</v>
      </c>
    </row>
    <row r="562" spans="1:65" s="13" customFormat="1" ht="11.25">
      <c r="B562" s="167"/>
      <c r="D562" s="168" t="s">
        <v>153</v>
      </c>
      <c r="E562" s="169" t="s">
        <v>1</v>
      </c>
      <c r="F562" s="170" t="s">
        <v>523</v>
      </c>
      <c r="H562" s="171">
        <v>1.45</v>
      </c>
      <c r="L562" s="167"/>
      <c r="M562" s="172"/>
      <c r="N562" s="173"/>
      <c r="O562" s="173"/>
      <c r="P562" s="173"/>
      <c r="Q562" s="173"/>
      <c r="R562" s="173"/>
      <c r="S562" s="173"/>
      <c r="T562" s="174"/>
      <c r="AT562" s="169" t="s">
        <v>153</v>
      </c>
      <c r="AU562" s="169" t="s">
        <v>94</v>
      </c>
      <c r="AV562" s="13" t="s">
        <v>94</v>
      </c>
      <c r="AW562" s="13" t="s">
        <v>28</v>
      </c>
      <c r="AX562" s="13" t="s">
        <v>71</v>
      </c>
      <c r="AY562" s="169" t="s">
        <v>146</v>
      </c>
    </row>
    <row r="563" spans="1:65" s="16" customFormat="1" ht="11.25">
      <c r="B563" s="198"/>
      <c r="D563" s="168" t="s">
        <v>153</v>
      </c>
      <c r="E563" s="199" t="s">
        <v>1</v>
      </c>
      <c r="F563" s="200" t="s">
        <v>240</v>
      </c>
      <c r="H563" s="201">
        <v>112.12</v>
      </c>
      <c r="L563" s="198"/>
      <c r="M563" s="202"/>
      <c r="N563" s="203"/>
      <c r="O563" s="203"/>
      <c r="P563" s="203"/>
      <c r="Q563" s="203"/>
      <c r="R563" s="203"/>
      <c r="S563" s="203"/>
      <c r="T563" s="204"/>
      <c r="AT563" s="199" t="s">
        <v>153</v>
      </c>
      <c r="AU563" s="199" t="s">
        <v>94</v>
      </c>
      <c r="AV563" s="16" t="s">
        <v>162</v>
      </c>
      <c r="AW563" s="16" t="s">
        <v>28</v>
      </c>
      <c r="AX563" s="16" t="s">
        <v>71</v>
      </c>
      <c r="AY563" s="199" t="s">
        <v>146</v>
      </c>
    </row>
    <row r="564" spans="1:65" s="14" customFormat="1" ht="11.25">
      <c r="B564" s="175"/>
      <c r="D564" s="168" t="s">
        <v>153</v>
      </c>
      <c r="E564" s="176" t="s">
        <v>1</v>
      </c>
      <c r="F564" s="177" t="s">
        <v>156</v>
      </c>
      <c r="H564" s="178">
        <v>314.40999999999997</v>
      </c>
      <c r="L564" s="175"/>
      <c r="M564" s="179"/>
      <c r="N564" s="180"/>
      <c r="O564" s="180"/>
      <c r="P564" s="180"/>
      <c r="Q564" s="180"/>
      <c r="R564" s="180"/>
      <c r="S564" s="180"/>
      <c r="T564" s="181"/>
      <c r="AT564" s="176" t="s">
        <v>153</v>
      </c>
      <c r="AU564" s="176" t="s">
        <v>94</v>
      </c>
      <c r="AV564" s="14" t="s">
        <v>147</v>
      </c>
      <c r="AW564" s="14" t="s">
        <v>28</v>
      </c>
      <c r="AX564" s="14" t="s">
        <v>79</v>
      </c>
      <c r="AY564" s="176" t="s">
        <v>146</v>
      </c>
    </row>
    <row r="565" spans="1:65" s="2" customFormat="1" ht="16.5" customHeight="1">
      <c r="A565" s="30"/>
      <c r="B565" s="153"/>
      <c r="C565" s="188" t="s">
        <v>524</v>
      </c>
      <c r="D565" s="188" t="s">
        <v>206</v>
      </c>
      <c r="E565" s="189" t="s">
        <v>525</v>
      </c>
      <c r="F565" s="190" t="s">
        <v>526</v>
      </c>
      <c r="G565" s="191" t="s">
        <v>159</v>
      </c>
      <c r="H565" s="192">
        <v>190.477</v>
      </c>
      <c r="I565" s="193">
        <v>7.88</v>
      </c>
      <c r="J565" s="193">
        <f>ROUND(I565*H565,2)</f>
        <v>1500.96</v>
      </c>
      <c r="K565" s="194"/>
      <c r="L565" s="195"/>
      <c r="M565" s="196" t="s">
        <v>1</v>
      </c>
      <c r="N565" s="197" t="s">
        <v>37</v>
      </c>
      <c r="O565" s="163">
        <v>0</v>
      </c>
      <c r="P565" s="163">
        <f>O565*H565</f>
        <v>0</v>
      </c>
      <c r="Q565" s="163">
        <v>0</v>
      </c>
      <c r="R565" s="163">
        <f>Q565*H565</f>
        <v>0</v>
      </c>
      <c r="S565" s="163">
        <v>0</v>
      </c>
      <c r="T565" s="164">
        <f>S565*H565</f>
        <v>0</v>
      </c>
      <c r="U565" s="30"/>
      <c r="V565" s="30"/>
      <c r="W565" s="30"/>
      <c r="X565" s="30"/>
      <c r="Y565" s="30"/>
      <c r="Z565" s="30"/>
      <c r="AA565" s="30"/>
      <c r="AB565" s="30"/>
      <c r="AC565" s="30"/>
      <c r="AD565" s="30"/>
      <c r="AE565" s="30"/>
      <c r="AR565" s="165" t="s">
        <v>277</v>
      </c>
      <c r="AT565" s="165" t="s">
        <v>206</v>
      </c>
      <c r="AU565" s="165" t="s">
        <v>94</v>
      </c>
      <c r="AY565" s="18" t="s">
        <v>146</v>
      </c>
      <c r="BE565" s="166">
        <f>IF(N565="základná",J565,0)</f>
        <v>0</v>
      </c>
      <c r="BF565" s="166">
        <f>IF(N565="znížená",J565,0)</f>
        <v>1500.96</v>
      </c>
      <c r="BG565" s="166">
        <f>IF(N565="zákl. prenesená",J565,0)</f>
        <v>0</v>
      </c>
      <c r="BH565" s="166">
        <f>IF(N565="zníž. prenesená",J565,0)</f>
        <v>0</v>
      </c>
      <c r="BI565" s="166">
        <f>IF(N565="nulová",J565,0)</f>
        <v>0</v>
      </c>
      <c r="BJ565" s="18" t="s">
        <v>94</v>
      </c>
      <c r="BK565" s="166">
        <f>ROUND(I565*H565,2)</f>
        <v>1500.96</v>
      </c>
      <c r="BL565" s="18" t="s">
        <v>209</v>
      </c>
      <c r="BM565" s="165" t="s">
        <v>527</v>
      </c>
    </row>
    <row r="566" spans="1:65" s="2" customFormat="1" ht="16.5" customHeight="1">
      <c r="A566" s="30"/>
      <c r="B566" s="153"/>
      <c r="C566" s="188" t="s">
        <v>333</v>
      </c>
      <c r="D566" s="188" t="s">
        <v>206</v>
      </c>
      <c r="E566" s="189" t="s">
        <v>528</v>
      </c>
      <c r="F566" s="190" t="s">
        <v>529</v>
      </c>
      <c r="G566" s="191" t="s">
        <v>159</v>
      </c>
      <c r="H566" s="192">
        <v>3.371</v>
      </c>
      <c r="I566" s="193">
        <v>22.38</v>
      </c>
      <c r="J566" s="193">
        <f>ROUND(I566*H566,2)</f>
        <v>75.44</v>
      </c>
      <c r="K566" s="194"/>
      <c r="L566" s="195"/>
      <c r="M566" s="196" t="s">
        <v>1</v>
      </c>
      <c r="N566" s="197" t="s">
        <v>37</v>
      </c>
      <c r="O566" s="163">
        <v>0</v>
      </c>
      <c r="P566" s="163">
        <f>O566*H566</f>
        <v>0</v>
      </c>
      <c r="Q566" s="163">
        <v>0</v>
      </c>
      <c r="R566" s="163">
        <f>Q566*H566</f>
        <v>0</v>
      </c>
      <c r="S566" s="163">
        <v>0</v>
      </c>
      <c r="T566" s="164">
        <f>S566*H566</f>
        <v>0</v>
      </c>
      <c r="U566" s="30"/>
      <c r="V566" s="30"/>
      <c r="W566" s="30"/>
      <c r="X566" s="30"/>
      <c r="Y566" s="30"/>
      <c r="Z566" s="30"/>
      <c r="AA566" s="30"/>
      <c r="AB566" s="30"/>
      <c r="AC566" s="30"/>
      <c r="AD566" s="30"/>
      <c r="AE566" s="30"/>
      <c r="AR566" s="165" t="s">
        <v>277</v>
      </c>
      <c r="AT566" s="165" t="s">
        <v>206</v>
      </c>
      <c r="AU566" s="165" t="s">
        <v>94</v>
      </c>
      <c r="AY566" s="18" t="s">
        <v>146</v>
      </c>
      <c r="BE566" s="166">
        <f>IF(N566="základná",J566,0)</f>
        <v>0</v>
      </c>
      <c r="BF566" s="166">
        <f>IF(N566="znížená",J566,0)</f>
        <v>75.44</v>
      </c>
      <c r="BG566" s="166">
        <f>IF(N566="zákl. prenesená",J566,0)</f>
        <v>0</v>
      </c>
      <c r="BH566" s="166">
        <f>IF(N566="zníž. prenesená",J566,0)</f>
        <v>0</v>
      </c>
      <c r="BI566" s="166">
        <f>IF(N566="nulová",J566,0)</f>
        <v>0</v>
      </c>
      <c r="BJ566" s="18" t="s">
        <v>94</v>
      </c>
      <c r="BK566" s="166">
        <f>ROUND(I566*H566,2)</f>
        <v>75.44</v>
      </c>
      <c r="BL566" s="18" t="s">
        <v>209</v>
      </c>
      <c r="BM566" s="165" t="s">
        <v>530</v>
      </c>
    </row>
    <row r="567" spans="1:65" s="2" customFormat="1" ht="16.5" customHeight="1">
      <c r="A567" s="30"/>
      <c r="B567" s="153"/>
      <c r="C567" s="188" t="s">
        <v>531</v>
      </c>
      <c r="D567" s="188" t="s">
        <v>206</v>
      </c>
      <c r="E567" s="189" t="s">
        <v>532</v>
      </c>
      <c r="F567" s="190" t="s">
        <v>533</v>
      </c>
      <c r="G567" s="191" t="s">
        <v>159</v>
      </c>
      <c r="H567" s="192">
        <v>14.510999999999999</v>
      </c>
      <c r="I567" s="193">
        <v>6.72</v>
      </c>
      <c r="J567" s="193">
        <f>ROUND(I567*H567,2)</f>
        <v>97.51</v>
      </c>
      <c r="K567" s="194"/>
      <c r="L567" s="195"/>
      <c r="M567" s="196" t="s">
        <v>1</v>
      </c>
      <c r="N567" s="197" t="s">
        <v>37</v>
      </c>
      <c r="O567" s="163">
        <v>0</v>
      </c>
      <c r="P567" s="163">
        <f>O567*H567</f>
        <v>0</v>
      </c>
      <c r="Q567" s="163">
        <v>0</v>
      </c>
      <c r="R567" s="163">
        <f>Q567*H567</f>
        <v>0</v>
      </c>
      <c r="S567" s="163">
        <v>0</v>
      </c>
      <c r="T567" s="164">
        <f>S567*H567</f>
        <v>0</v>
      </c>
      <c r="U567" s="30"/>
      <c r="V567" s="30"/>
      <c r="W567" s="30"/>
      <c r="X567" s="30"/>
      <c r="Y567" s="30"/>
      <c r="Z567" s="30"/>
      <c r="AA567" s="30"/>
      <c r="AB567" s="30"/>
      <c r="AC567" s="30"/>
      <c r="AD567" s="30"/>
      <c r="AE567" s="30"/>
      <c r="AR567" s="165" t="s">
        <v>277</v>
      </c>
      <c r="AT567" s="165" t="s">
        <v>206</v>
      </c>
      <c r="AU567" s="165" t="s">
        <v>94</v>
      </c>
      <c r="AY567" s="18" t="s">
        <v>146</v>
      </c>
      <c r="BE567" s="166">
        <f>IF(N567="základná",J567,0)</f>
        <v>0</v>
      </c>
      <c r="BF567" s="166">
        <f>IF(N567="znížená",J567,0)</f>
        <v>97.51</v>
      </c>
      <c r="BG567" s="166">
        <f>IF(N567="zákl. prenesená",J567,0)</f>
        <v>0</v>
      </c>
      <c r="BH567" s="166">
        <f>IF(N567="zníž. prenesená",J567,0)</f>
        <v>0</v>
      </c>
      <c r="BI567" s="166">
        <f>IF(N567="nulová",J567,0)</f>
        <v>0</v>
      </c>
      <c r="BJ567" s="18" t="s">
        <v>94</v>
      </c>
      <c r="BK567" s="166">
        <f>ROUND(I567*H567,2)</f>
        <v>97.51</v>
      </c>
      <c r="BL567" s="18" t="s">
        <v>209</v>
      </c>
      <c r="BM567" s="165" t="s">
        <v>534</v>
      </c>
    </row>
    <row r="568" spans="1:65" s="2" customFormat="1" ht="16.5" customHeight="1">
      <c r="A568" s="30"/>
      <c r="B568" s="153"/>
      <c r="C568" s="188" t="s">
        <v>338</v>
      </c>
      <c r="D568" s="188" t="s">
        <v>206</v>
      </c>
      <c r="E568" s="189" t="s">
        <v>535</v>
      </c>
      <c r="F568" s="190" t="s">
        <v>536</v>
      </c>
      <c r="G568" s="191" t="s">
        <v>152</v>
      </c>
      <c r="H568" s="192">
        <v>4.62</v>
      </c>
      <c r="I568" s="193">
        <v>134.30000000000001</v>
      </c>
      <c r="J568" s="193">
        <f>ROUND(I568*H568,2)</f>
        <v>620.47</v>
      </c>
      <c r="K568" s="194"/>
      <c r="L568" s="195"/>
      <c r="M568" s="196" t="s">
        <v>1</v>
      </c>
      <c r="N568" s="197" t="s">
        <v>37</v>
      </c>
      <c r="O568" s="163">
        <v>0</v>
      </c>
      <c r="P568" s="163">
        <f>O568*H568</f>
        <v>0</v>
      </c>
      <c r="Q568" s="163">
        <v>0</v>
      </c>
      <c r="R568" s="163">
        <f>Q568*H568</f>
        <v>0</v>
      </c>
      <c r="S568" s="163">
        <v>0</v>
      </c>
      <c r="T568" s="164">
        <f>S568*H568</f>
        <v>0</v>
      </c>
      <c r="U568" s="30"/>
      <c r="V568" s="30"/>
      <c r="W568" s="30"/>
      <c r="X568" s="30"/>
      <c r="Y568" s="30"/>
      <c r="Z568" s="30"/>
      <c r="AA568" s="30"/>
      <c r="AB568" s="30"/>
      <c r="AC568" s="30"/>
      <c r="AD568" s="30"/>
      <c r="AE568" s="30"/>
      <c r="AR568" s="165" t="s">
        <v>277</v>
      </c>
      <c r="AT568" s="165" t="s">
        <v>206</v>
      </c>
      <c r="AU568" s="165" t="s">
        <v>94</v>
      </c>
      <c r="AY568" s="18" t="s">
        <v>146</v>
      </c>
      <c r="BE568" s="166">
        <f>IF(N568="základná",J568,0)</f>
        <v>0</v>
      </c>
      <c r="BF568" s="166">
        <f>IF(N568="znížená",J568,0)</f>
        <v>620.47</v>
      </c>
      <c r="BG568" s="166">
        <f>IF(N568="zákl. prenesená",J568,0)</f>
        <v>0</v>
      </c>
      <c r="BH568" s="166">
        <f>IF(N568="zníž. prenesená",J568,0)</f>
        <v>0</v>
      </c>
      <c r="BI568" s="166">
        <f>IF(N568="nulová",J568,0)</f>
        <v>0</v>
      </c>
      <c r="BJ568" s="18" t="s">
        <v>94</v>
      </c>
      <c r="BK568" s="166">
        <f>ROUND(I568*H568,2)</f>
        <v>620.47</v>
      </c>
      <c r="BL568" s="18" t="s">
        <v>209</v>
      </c>
      <c r="BM568" s="165" t="s">
        <v>537</v>
      </c>
    </row>
    <row r="569" spans="1:65" s="2" customFormat="1" ht="24.2" customHeight="1">
      <c r="A569" s="30"/>
      <c r="B569" s="153"/>
      <c r="C569" s="154" t="s">
        <v>538</v>
      </c>
      <c r="D569" s="154" t="s">
        <v>149</v>
      </c>
      <c r="E569" s="155" t="s">
        <v>539</v>
      </c>
      <c r="F569" s="156" t="s">
        <v>540</v>
      </c>
      <c r="G569" s="157" t="s">
        <v>412</v>
      </c>
      <c r="H569" s="158">
        <v>405.74700000000001</v>
      </c>
      <c r="I569" s="159">
        <v>1.1823287899999999</v>
      </c>
      <c r="J569" s="159">
        <f>ROUND(I569*H569,2)</f>
        <v>479.73</v>
      </c>
      <c r="K569" s="160"/>
      <c r="L569" s="31"/>
      <c r="M569" s="161" t="s">
        <v>1</v>
      </c>
      <c r="N569" s="162" t="s">
        <v>37</v>
      </c>
      <c r="O569" s="163">
        <v>0</v>
      </c>
      <c r="P569" s="163">
        <f>O569*H569</f>
        <v>0</v>
      </c>
      <c r="Q569" s="163">
        <v>0</v>
      </c>
      <c r="R569" s="163">
        <f>Q569*H569</f>
        <v>0</v>
      </c>
      <c r="S569" s="163">
        <v>0</v>
      </c>
      <c r="T569" s="164">
        <f>S569*H569</f>
        <v>0</v>
      </c>
      <c r="U569" s="30"/>
      <c r="V569" s="30"/>
      <c r="W569" s="30"/>
      <c r="X569" s="30"/>
      <c r="Y569" s="30"/>
      <c r="Z569" s="30"/>
      <c r="AA569" s="30"/>
      <c r="AB569" s="30"/>
      <c r="AC569" s="30"/>
      <c r="AD569" s="30"/>
      <c r="AE569" s="30"/>
      <c r="AR569" s="165" t="s">
        <v>209</v>
      </c>
      <c r="AT569" s="165" t="s">
        <v>149</v>
      </c>
      <c r="AU569" s="165" t="s">
        <v>94</v>
      </c>
      <c r="AY569" s="18" t="s">
        <v>146</v>
      </c>
      <c r="BE569" s="166">
        <f>IF(N569="základná",J569,0)</f>
        <v>0</v>
      </c>
      <c r="BF569" s="166">
        <f>IF(N569="znížená",J569,0)</f>
        <v>479.73</v>
      </c>
      <c r="BG569" s="166">
        <f>IF(N569="zákl. prenesená",J569,0)</f>
        <v>0</v>
      </c>
      <c r="BH569" s="166">
        <f>IF(N569="zníž. prenesená",J569,0)</f>
        <v>0</v>
      </c>
      <c r="BI569" s="166">
        <f>IF(N569="nulová",J569,0)</f>
        <v>0</v>
      </c>
      <c r="BJ569" s="18" t="s">
        <v>94</v>
      </c>
      <c r="BK569" s="166">
        <f>ROUND(I569*H569,2)</f>
        <v>479.73</v>
      </c>
      <c r="BL569" s="18" t="s">
        <v>209</v>
      </c>
      <c r="BM569" s="165" t="s">
        <v>541</v>
      </c>
    </row>
    <row r="570" spans="1:65" s="12" customFormat="1" ht="22.9" customHeight="1">
      <c r="B570" s="141"/>
      <c r="D570" s="142" t="s">
        <v>70</v>
      </c>
      <c r="E570" s="151" t="s">
        <v>542</v>
      </c>
      <c r="F570" s="151" t="s">
        <v>543</v>
      </c>
      <c r="J570" s="152">
        <f>BK570</f>
        <v>2411.8499999999995</v>
      </c>
      <c r="L570" s="141"/>
      <c r="M570" s="145"/>
      <c r="N570" s="146"/>
      <c r="O570" s="146"/>
      <c r="P570" s="147">
        <f>SUM(P571:P575)</f>
        <v>29.050999999999998</v>
      </c>
      <c r="Q570" s="146"/>
      <c r="R570" s="147">
        <f>SUM(R571:R575)</f>
        <v>7.2800000000000004E-2</v>
      </c>
      <c r="S570" s="146"/>
      <c r="T570" s="148">
        <f>SUM(T571:T575)</f>
        <v>0</v>
      </c>
      <c r="AR570" s="142" t="s">
        <v>94</v>
      </c>
      <c r="AT570" s="149" t="s">
        <v>70</v>
      </c>
      <c r="AU570" s="149" t="s">
        <v>79</v>
      </c>
      <c r="AY570" s="142" t="s">
        <v>146</v>
      </c>
      <c r="BK570" s="150">
        <f>SUM(BK571:BK575)</f>
        <v>2411.8499999999995</v>
      </c>
    </row>
    <row r="571" spans="1:65" s="2" customFormat="1" ht="37.9" customHeight="1">
      <c r="A571" s="30"/>
      <c r="B571" s="153"/>
      <c r="C571" s="154" t="s">
        <v>348</v>
      </c>
      <c r="D571" s="154" t="s">
        <v>149</v>
      </c>
      <c r="E571" s="155" t="s">
        <v>544</v>
      </c>
      <c r="F571" s="156" t="s">
        <v>545</v>
      </c>
      <c r="G571" s="157" t="s">
        <v>546</v>
      </c>
      <c r="H571" s="158">
        <v>3</v>
      </c>
      <c r="I571" s="159">
        <v>149.75</v>
      </c>
      <c r="J571" s="159">
        <f>ROUND(I571*H571,2)</f>
        <v>449.25</v>
      </c>
      <c r="K571" s="160"/>
      <c r="L571" s="31"/>
      <c r="M571" s="161" t="s">
        <v>1</v>
      </c>
      <c r="N571" s="162" t="s">
        <v>37</v>
      </c>
      <c r="O571" s="163">
        <v>1.16204</v>
      </c>
      <c r="P571" s="163">
        <f>O571*H571</f>
        <v>3.4861199999999997</v>
      </c>
      <c r="Q571" s="163">
        <v>2.9120000000000001E-3</v>
      </c>
      <c r="R571" s="163">
        <f>Q571*H571</f>
        <v>8.7360000000000007E-3</v>
      </c>
      <c r="S571" s="163">
        <v>0</v>
      </c>
      <c r="T571" s="164">
        <f>S571*H571</f>
        <v>0</v>
      </c>
      <c r="U571" s="30"/>
      <c r="V571" s="30"/>
      <c r="W571" s="30"/>
      <c r="X571" s="30"/>
      <c r="Y571" s="30"/>
      <c r="Z571" s="30"/>
      <c r="AA571" s="30"/>
      <c r="AB571" s="30"/>
      <c r="AC571" s="30"/>
      <c r="AD571" s="30"/>
      <c r="AE571" s="30"/>
      <c r="AR571" s="165" t="s">
        <v>209</v>
      </c>
      <c r="AT571" s="165" t="s">
        <v>149</v>
      </c>
      <c r="AU571" s="165" t="s">
        <v>94</v>
      </c>
      <c r="AY571" s="18" t="s">
        <v>146</v>
      </c>
      <c r="BE571" s="166">
        <f>IF(N571="základná",J571,0)</f>
        <v>0</v>
      </c>
      <c r="BF571" s="166">
        <f>IF(N571="znížená",J571,0)</f>
        <v>449.25</v>
      </c>
      <c r="BG571" s="166">
        <f>IF(N571="zákl. prenesená",J571,0)</f>
        <v>0</v>
      </c>
      <c r="BH571" s="166">
        <f>IF(N571="zníž. prenesená",J571,0)</f>
        <v>0</v>
      </c>
      <c r="BI571" s="166">
        <f>IF(N571="nulová",J571,0)</f>
        <v>0</v>
      </c>
      <c r="BJ571" s="18" t="s">
        <v>94</v>
      </c>
      <c r="BK571" s="166">
        <f>ROUND(I571*H571,2)</f>
        <v>449.25</v>
      </c>
      <c r="BL571" s="18" t="s">
        <v>209</v>
      </c>
      <c r="BM571" s="165" t="s">
        <v>547</v>
      </c>
    </row>
    <row r="572" spans="1:65" s="2" customFormat="1" ht="37.9" customHeight="1">
      <c r="A572" s="30"/>
      <c r="B572" s="153"/>
      <c r="C572" s="154" t="s">
        <v>548</v>
      </c>
      <c r="D572" s="154" t="s">
        <v>149</v>
      </c>
      <c r="E572" s="155" t="s">
        <v>549</v>
      </c>
      <c r="F572" s="156" t="s">
        <v>550</v>
      </c>
      <c r="G572" s="157" t="s">
        <v>546</v>
      </c>
      <c r="H572" s="158">
        <v>2</v>
      </c>
      <c r="I572" s="159">
        <v>162.06</v>
      </c>
      <c r="J572" s="159">
        <f>ROUND(I572*H572,2)</f>
        <v>324.12</v>
      </c>
      <c r="K572" s="160"/>
      <c r="L572" s="31"/>
      <c r="M572" s="161" t="s">
        <v>1</v>
      </c>
      <c r="N572" s="162" t="s">
        <v>37</v>
      </c>
      <c r="O572" s="163">
        <v>1.16204</v>
      </c>
      <c r="P572" s="163">
        <f>O572*H572</f>
        <v>2.3240799999999999</v>
      </c>
      <c r="Q572" s="163">
        <v>2.9120000000000001E-3</v>
      </c>
      <c r="R572" s="163">
        <f>Q572*H572</f>
        <v>5.8240000000000002E-3</v>
      </c>
      <c r="S572" s="163">
        <v>0</v>
      </c>
      <c r="T572" s="164">
        <f>S572*H572</f>
        <v>0</v>
      </c>
      <c r="U572" s="30"/>
      <c r="V572" s="30"/>
      <c r="W572" s="30"/>
      <c r="X572" s="30"/>
      <c r="Y572" s="30"/>
      <c r="Z572" s="30"/>
      <c r="AA572" s="30"/>
      <c r="AB572" s="30"/>
      <c r="AC572" s="30"/>
      <c r="AD572" s="30"/>
      <c r="AE572" s="30"/>
      <c r="AR572" s="165" t="s">
        <v>209</v>
      </c>
      <c r="AT572" s="165" t="s">
        <v>149</v>
      </c>
      <c r="AU572" s="165" t="s">
        <v>94</v>
      </c>
      <c r="AY572" s="18" t="s">
        <v>146</v>
      </c>
      <c r="BE572" s="166">
        <f>IF(N572="základná",J572,0)</f>
        <v>0</v>
      </c>
      <c r="BF572" s="166">
        <f>IF(N572="znížená",J572,0)</f>
        <v>324.12</v>
      </c>
      <c r="BG572" s="166">
        <f>IF(N572="zákl. prenesená",J572,0)</f>
        <v>0</v>
      </c>
      <c r="BH572" s="166">
        <f>IF(N572="zníž. prenesená",J572,0)</f>
        <v>0</v>
      </c>
      <c r="BI572" s="166">
        <f>IF(N572="nulová",J572,0)</f>
        <v>0</v>
      </c>
      <c r="BJ572" s="18" t="s">
        <v>94</v>
      </c>
      <c r="BK572" s="166">
        <f>ROUND(I572*H572,2)</f>
        <v>324.12</v>
      </c>
      <c r="BL572" s="18" t="s">
        <v>209</v>
      </c>
      <c r="BM572" s="165" t="s">
        <v>551</v>
      </c>
    </row>
    <row r="573" spans="1:65" s="2" customFormat="1" ht="37.9" customHeight="1">
      <c r="A573" s="30"/>
      <c r="B573" s="153"/>
      <c r="C573" s="154" t="s">
        <v>355</v>
      </c>
      <c r="D573" s="154" t="s">
        <v>149</v>
      </c>
      <c r="E573" s="155" t="s">
        <v>552</v>
      </c>
      <c r="F573" s="156" t="s">
        <v>553</v>
      </c>
      <c r="G573" s="157" t="s">
        <v>546</v>
      </c>
      <c r="H573" s="158">
        <v>2</v>
      </c>
      <c r="I573" s="159">
        <v>149.75</v>
      </c>
      <c r="J573" s="159">
        <f>ROUND(I573*H573,2)</f>
        <v>299.5</v>
      </c>
      <c r="K573" s="160"/>
      <c r="L573" s="31"/>
      <c r="M573" s="161" t="s">
        <v>1</v>
      </c>
      <c r="N573" s="162" t="s">
        <v>37</v>
      </c>
      <c r="O573" s="163">
        <v>1.16204</v>
      </c>
      <c r="P573" s="163">
        <f>O573*H573</f>
        <v>2.3240799999999999</v>
      </c>
      <c r="Q573" s="163">
        <v>2.9120000000000001E-3</v>
      </c>
      <c r="R573" s="163">
        <f>Q573*H573</f>
        <v>5.8240000000000002E-3</v>
      </c>
      <c r="S573" s="163">
        <v>0</v>
      </c>
      <c r="T573" s="164">
        <f>S573*H573</f>
        <v>0</v>
      </c>
      <c r="U573" s="30"/>
      <c r="V573" s="30"/>
      <c r="W573" s="30"/>
      <c r="X573" s="30"/>
      <c r="Y573" s="30"/>
      <c r="Z573" s="30"/>
      <c r="AA573" s="30"/>
      <c r="AB573" s="30"/>
      <c r="AC573" s="30"/>
      <c r="AD573" s="30"/>
      <c r="AE573" s="30"/>
      <c r="AR573" s="165" t="s">
        <v>209</v>
      </c>
      <c r="AT573" s="165" t="s">
        <v>149</v>
      </c>
      <c r="AU573" s="165" t="s">
        <v>94</v>
      </c>
      <c r="AY573" s="18" t="s">
        <v>146</v>
      </c>
      <c r="BE573" s="166">
        <f>IF(N573="základná",J573,0)</f>
        <v>0</v>
      </c>
      <c r="BF573" s="166">
        <f>IF(N573="znížená",J573,0)</f>
        <v>299.5</v>
      </c>
      <c r="BG573" s="166">
        <f>IF(N573="zákl. prenesená",J573,0)</f>
        <v>0</v>
      </c>
      <c r="BH573" s="166">
        <f>IF(N573="zníž. prenesená",J573,0)</f>
        <v>0</v>
      </c>
      <c r="BI573" s="166">
        <f>IF(N573="nulová",J573,0)</f>
        <v>0</v>
      </c>
      <c r="BJ573" s="18" t="s">
        <v>94</v>
      </c>
      <c r="BK573" s="166">
        <f>ROUND(I573*H573,2)</f>
        <v>299.5</v>
      </c>
      <c r="BL573" s="18" t="s">
        <v>209</v>
      </c>
      <c r="BM573" s="165" t="s">
        <v>554</v>
      </c>
    </row>
    <row r="574" spans="1:65" s="2" customFormat="1" ht="37.9" customHeight="1">
      <c r="A574" s="30"/>
      <c r="B574" s="153"/>
      <c r="C574" s="154" t="s">
        <v>555</v>
      </c>
      <c r="D574" s="154" t="s">
        <v>149</v>
      </c>
      <c r="E574" s="155" t="s">
        <v>556</v>
      </c>
      <c r="F574" s="156" t="s">
        <v>557</v>
      </c>
      <c r="G574" s="157" t="s">
        <v>546</v>
      </c>
      <c r="H574" s="158">
        <v>18</v>
      </c>
      <c r="I574" s="159">
        <v>72.930000000000007</v>
      </c>
      <c r="J574" s="159">
        <f>ROUND(I574*H574,2)</f>
        <v>1312.74</v>
      </c>
      <c r="K574" s="160"/>
      <c r="L574" s="31"/>
      <c r="M574" s="161" t="s">
        <v>1</v>
      </c>
      <c r="N574" s="162" t="s">
        <v>37</v>
      </c>
      <c r="O574" s="163">
        <v>1.16204</v>
      </c>
      <c r="P574" s="163">
        <f>O574*H574</f>
        <v>20.916719999999998</v>
      </c>
      <c r="Q574" s="163">
        <v>2.9120000000000001E-3</v>
      </c>
      <c r="R574" s="163">
        <f>Q574*H574</f>
        <v>5.2416000000000004E-2</v>
      </c>
      <c r="S574" s="163">
        <v>0</v>
      </c>
      <c r="T574" s="164">
        <f>S574*H574</f>
        <v>0</v>
      </c>
      <c r="U574" s="30"/>
      <c r="V574" s="30"/>
      <c r="W574" s="30"/>
      <c r="X574" s="30"/>
      <c r="Y574" s="30"/>
      <c r="Z574" s="30"/>
      <c r="AA574" s="30"/>
      <c r="AB574" s="30"/>
      <c r="AC574" s="30"/>
      <c r="AD574" s="30"/>
      <c r="AE574" s="30"/>
      <c r="AR574" s="165" t="s">
        <v>209</v>
      </c>
      <c r="AT574" s="165" t="s">
        <v>149</v>
      </c>
      <c r="AU574" s="165" t="s">
        <v>94</v>
      </c>
      <c r="AY574" s="18" t="s">
        <v>146</v>
      </c>
      <c r="BE574" s="166">
        <f>IF(N574="základná",J574,0)</f>
        <v>0</v>
      </c>
      <c r="BF574" s="166">
        <f>IF(N574="znížená",J574,0)</f>
        <v>1312.74</v>
      </c>
      <c r="BG574" s="166">
        <f>IF(N574="zákl. prenesená",J574,0)</f>
        <v>0</v>
      </c>
      <c r="BH574" s="166">
        <f>IF(N574="zníž. prenesená",J574,0)</f>
        <v>0</v>
      </c>
      <c r="BI574" s="166">
        <f>IF(N574="nulová",J574,0)</f>
        <v>0</v>
      </c>
      <c r="BJ574" s="18" t="s">
        <v>94</v>
      </c>
      <c r="BK574" s="166">
        <f>ROUND(I574*H574,2)</f>
        <v>1312.74</v>
      </c>
      <c r="BL574" s="18" t="s">
        <v>209</v>
      </c>
      <c r="BM574" s="165" t="s">
        <v>558</v>
      </c>
    </row>
    <row r="575" spans="1:65" s="2" customFormat="1" ht="24.2" customHeight="1">
      <c r="A575" s="30"/>
      <c r="B575" s="153"/>
      <c r="C575" s="154" t="s">
        <v>358</v>
      </c>
      <c r="D575" s="154" t="s">
        <v>149</v>
      </c>
      <c r="E575" s="155" t="s">
        <v>559</v>
      </c>
      <c r="F575" s="156" t="s">
        <v>560</v>
      </c>
      <c r="G575" s="157" t="s">
        <v>412</v>
      </c>
      <c r="H575" s="158">
        <v>23.856000000000002</v>
      </c>
      <c r="I575" s="159">
        <v>1.1000000000000001</v>
      </c>
      <c r="J575" s="159">
        <f>ROUND(I575*H575,2)</f>
        <v>26.24</v>
      </c>
      <c r="K575" s="160"/>
      <c r="L575" s="31"/>
      <c r="M575" s="161" t="s">
        <v>1</v>
      </c>
      <c r="N575" s="162" t="s">
        <v>37</v>
      </c>
      <c r="O575" s="163">
        <v>0</v>
      </c>
      <c r="P575" s="163">
        <f>O575*H575</f>
        <v>0</v>
      </c>
      <c r="Q575" s="163">
        <v>0</v>
      </c>
      <c r="R575" s="163">
        <f>Q575*H575</f>
        <v>0</v>
      </c>
      <c r="S575" s="163">
        <v>0</v>
      </c>
      <c r="T575" s="164">
        <f>S575*H575</f>
        <v>0</v>
      </c>
      <c r="U575" s="30"/>
      <c r="V575" s="30"/>
      <c r="W575" s="30"/>
      <c r="X575" s="30"/>
      <c r="Y575" s="30"/>
      <c r="Z575" s="30"/>
      <c r="AA575" s="30"/>
      <c r="AB575" s="30"/>
      <c r="AC575" s="30"/>
      <c r="AD575" s="30"/>
      <c r="AE575" s="30"/>
      <c r="AR575" s="165" t="s">
        <v>209</v>
      </c>
      <c r="AT575" s="165" t="s">
        <v>149</v>
      </c>
      <c r="AU575" s="165" t="s">
        <v>94</v>
      </c>
      <c r="AY575" s="18" t="s">
        <v>146</v>
      </c>
      <c r="BE575" s="166">
        <f>IF(N575="základná",J575,0)</f>
        <v>0</v>
      </c>
      <c r="BF575" s="166">
        <f>IF(N575="znížená",J575,0)</f>
        <v>26.24</v>
      </c>
      <c r="BG575" s="166">
        <f>IF(N575="zákl. prenesená",J575,0)</f>
        <v>0</v>
      </c>
      <c r="BH575" s="166">
        <f>IF(N575="zníž. prenesená",J575,0)</f>
        <v>0</v>
      </c>
      <c r="BI575" s="166">
        <f>IF(N575="nulová",J575,0)</f>
        <v>0</v>
      </c>
      <c r="BJ575" s="18" t="s">
        <v>94</v>
      </c>
      <c r="BK575" s="166">
        <f>ROUND(I575*H575,2)</f>
        <v>26.24</v>
      </c>
      <c r="BL575" s="18" t="s">
        <v>209</v>
      </c>
      <c r="BM575" s="165" t="s">
        <v>561</v>
      </c>
    </row>
    <row r="576" spans="1:65" s="12" customFormat="1" ht="22.9" customHeight="1">
      <c r="B576" s="141"/>
      <c r="D576" s="142" t="s">
        <v>70</v>
      </c>
      <c r="E576" s="151" t="s">
        <v>562</v>
      </c>
      <c r="F576" s="151" t="s">
        <v>563</v>
      </c>
      <c r="J576" s="152">
        <f>BK576</f>
        <v>308.73</v>
      </c>
      <c r="L576" s="141"/>
      <c r="M576" s="145"/>
      <c r="N576" s="146"/>
      <c r="O576" s="146"/>
      <c r="P576" s="147">
        <f>SUM(P577:P582)</f>
        <v>1.70607</v>
      </c>
      <c r="Q576" s="146"/>
      <c r="R576" s="147">
        <f>SUM(R577:R582)</f>
        <v>8.8710854999999991E-2</v>
      </c>
      <c r="S576" s="146"/>
      <c r="T576" s="148">
        <f>SUM(T577:T582)</f>
        <v>0</v>
      </c>
      <c r="AR576" s="142" t="s">
        <v>94</v>
      </c>
      <c r="AT576" s="149" t="s">
        <v>70</v>
      </c>
      <c r="AU576" s="149" t="s">
        <v>79</v>
      </c>
      <c r="AY576" s="142" t="s">
        <v>146</v>
      </c>
      <c r="BK576" s="150">
        <f>SUM(BK577:BK582)</f>
        <v>308.73</v>
      </c>
    </row>
    <row r="577" spans="1:65" s="2" customFormat="1" ht="33" customHeight="1">
      <c r="A577" s="30"/>
      <c r="B577" s="153"/>
      <c r="C577" s="154" t="s">
        <v>564</v>
      </c>
      <c r="D577" s="154" t="s">
        <v>149</v>
      </c>
      <c r="E577" s="155" t="s">
        <v>565</v>
      </c>
      <c r="F577" s="156" t="s">
        <v>566</v>
      </c>
      <c r="G577" s="157" t="s">
        <v>159</v>
      </c>
      <c r="H577" s="158">
        <v>7.25</v>
      </c>
      <c r="I577" s="159">
        <v>39.090000000000003</v>
      </c>
      <c r="J577" s="159">
        <f>ROUND(I577*H577,2)</f>
        <v>283.39999999999998</v>
      </c>
      <c r="K577" s="160"/>
      <c r="L577" s="31"/>
      <c r="M577" s="161" t="s">
        <v>1</v>
      </c>
      <c r="N577" s="162" t="s">
        <v>37</v>
      </c>
      <c r="O577" s="163">
        <v>0.23521</v>
      </c>
      <c r="P577" s="163">
        <f>O577*H577</f>
        <v>1.7052725</v>
      </c>
      <c r="Q577" s="163">
        <v>1.174E-2</v>
      </c>
      <c r="R577" s="163">
        <f>Q577*H577</f>
        <v>8.5114999999999996E-2</v>
      </c>
      <c r="S577" s="163">
        <v>0</v>
      </c>
      <c r="T577" s="164">
        <f>S577*H577</f>
        <v>0</v>
      </c>
      <c r="U577" s="30"/>
      <c r="V577" s="30"/>
      <c r="W577" s="30"/>
      <c r="X577" s="30"/>
      <c r="Y577" s="30"/>
      <c r="Z577" s="30"/>
      <c r="AA577" s="30"/>
      <c r="AB577" s="30"/>
      <c r="AC577" s="30"/>
      <c r="AD577" s="30"/>
      <c r="AE577" s="30"/>
      <c r="AR577" s="165" t="s">
        <v>209</v>
      </c>
      <c r="AT577" s="165" t="s">
        <v>149</v>
      </c>
      <c r="AU577" s="165" t="s">
        <v>94</v>
      </c>
      <c r="AY577" s="18" t="s">
        <v>146</v>
      </c>
      <c r="BE577" s="166">
        <f>IF(N577="základná",J577,0)</f>
        <v>0</v>
      </c>
      <c r="BF577" s="166">
        <f>IF(N577="znížená",J577,0)</f>
        <v>283.39999999999998</v>
      </c>
      <c r="BG577" s="166">
        <f>IF(N577="zákl. prenesená",J577,0)</f>
        <v>0</v>
      </c>
      <c r="BH577" s="166">
        <f>IF(N577="zníž. prenesená",J577,0)</f>
        <v>0</v>
      </c>
      <c r="BI577" s="166">
        <f>IF(N577="nulová",J577,0)</f>
        <v>0</v>
      </c>
      <c r="BJ577" s="18" t="s">
        <v>94</v>
      </c>
      <c r="BK577" s="166">
        <f>ROUND(I577*H577,2)</f>
        <v>283.39999999999998</v>
      </c>
      <c r="BL577" s="18" t="s">
        <v>209</v>
      </c>
      <c r="BM577" s="165" t="s">
        <v>567</v>
      </c>
    </row>
    <row r="578" spans="1:65" s="15" customFormat="1" ht="11.25">
      <c r="B578" s="182"/>
      <c r="D578" s="168" t="s">
        <v>153</v>
      </c>
      <c r="E578" s="183" t="s">
        <v>1</v>
      </c>
      <c r="F578" s="184" t="s">
        <v>568</v>
      </c>
      <c r="H578" s="183" t="s">
        <v>1</v>
      </c>
      <c r="L578" s="182"/>
      <c r="M578" s="185"/>
      <c r="N578" s="186"/>
      <c r="O578" s="186"/>
      <c r="P578" s="186"/>
      <c r="Q578" s="186"/>
      <c r="R578" s="186"/>
      <c r="S578" s="186"/>
      <c r="T578" s="187"/>
      <c r="AT578" s="183" t="s">
        <v>153</v>
      </c>
      <c r="AU578" s="183" t="s">
        <v>94</v>
      </c>
      <c r="AV578" s="15" t="s">
        <v>79</v>
      </c>
      <c r="AW578" s="15" t="s">
        <v>28</v>
      </c>
      <c r="AX578" s="15" t="s">
        <v>71</v>
      </c>
      <c r="AY578" s="183" t="s">
        <v>146</v>
      </c>
    </row>
    <row r="579" spans="1:65" s="13" customFormat="1" ht="11.25">
      <c r="B579" s="167"/>
      <c r="D579" s="168" t="s">
        <v>153</v>
      </c>
      <c r="E579" s="169" t="s">
        <v>1</v>
      </c>
      <c r="F579" s="170" t="s">
        <v>569</v>
      </c>
      <c r="H579" s="171">
        <v>7.25</v>
      </c>
      <c r="L579" s="167"/>
      <c r="M579" s="172"/>
      <c r="N579" s="173"/>
      <c r="O579" s="173"/>
      <c r="P579" s="173"/>
      <c r="Q579" s="173"/>
      <c r="R579" s="173"/>
      <c r="S579" s="173"/>
      <c r="T579" s="174"/>
      <c r="AT579" s="169" t="s">
        <v>153</v>
      </c>
      <c r="AU579" s="169" t="s">
        <v>94</v>
      </c>
      <c r="AV579" s="13" t="s">
        <v>94</v>
      </c>
      <c r="AW579" s="13" t="s">
        <v>28</v>
      </c>
      <c r="AX579" s="13" t="s">
        <v>71</v>
      </c>
      <c r="AY579" s="169" t="s">
        <v>146</v>
      </c>
    </row>
    <row r="580" spans="1:65" s="14" customFormat="1" ht="11.25">
      <c r="B580" s="175"/>
      <c r="D580" s="168" t="s">
        <v>153</v>
      </c>
      <c r="E580" s="176" t="s">
        <v>1</v>
      </c>
      <c r="F580" s="177" t="s">
        <v>156</v>
      </c>
      <c r="H580" s="178">
        <v>7.25</v>
      </c>
      <c r="L580" s="175"/>
      <c r="M580" s="179"/>
      <c r="N580" s="180"/>
      <c r="O580" s="180"/>
      <c r="P580" s="180"/>
      <c r="Q580" s="180"/>
      <c r="R580" s="180"/>
      <c r="S580" s="180"/>
      <c r="T580" s="181"/>
      <c r="AT580" s="176" t="s">
        <v>153</v>
      </c>
      <c r="AU580" s="176" t="s">
        <v>94</v>
      </c>
      <c r="AV580" s="14" t="s">
        <v>147</v>
      </c>
      <c r="AW580" s="14" t="s">
        <v>28</v>
      </c>
      <c r="AX580" s="14" t="s">
        <v>79</v>
      </c>
      <c r="AY580" s="176" t="s">
        <v>146</v>
      </c>
    </row>
    <row r="581" spans="1:65" s="2" customFormat="1" ht="33" customHeight="1">
      <c r="A581" s="30"/>
      <c r="B581" s="153"/>
      <c r="C581" s="154" t="s">
        <v>362</v>
      </c>
      <c r="D581" s="154" t="s">
        <v>149</v>
      </c>
      <c r="E581" s="155" t="s">
        <v>570</v>
      </c>
      <c r="F581" s="156" t="s">
        <v>571</v>
      </c>
      <c r="G581" s="157" t="s">
        <v>159</v>
      </c>
      <c r="H581" s="158">
        <v>7.25</v>
      </c>
      <c r="I581" s="159">
        <v>1.66</v>
      </c>
      <c r="J581" s="159">
        <f>ROUND(I581*H581,2)</f>
        <v>12.04</v>
      </c>
      <c r="K581" s="160"/>
      <c r="L581" s="31"/>
      <c r="M581" s="161" t="s">
        <v>1</v>
      </c>
      <c r="N581" s="162" t="s">
        <v>37</v>
      </c>
      <c r="O581" s="163">
        <v>1.1E-4</v>
      </c>
      <c r="P581" s="163">
        <f>O581*H581</f>
        <v>7.9750000000000003E-4</v>
      </c>
      <c r="Q581" s="163">
        <v>4.9598000000000003E-4</v>
      </c>
      <c r="R581" s="163">
        <f>Q581*H581</f>
        <v>3.5958550000000002E-3</v>
      </c>
      <c r="S581" s="163">
        <v>0</v>
      </c>
      <c r="T581" s="164">
        <f>S581*H581</f>
        <v>0</v>
      </c>
      <c r="U581" s="30"/>
      <c r="V581" s="30"/>
      <c r="W581" s="30"/>
      <c r="X581" s="30"/>
      <c r="Y581" s="30"/>
      <c r="Z581" s="30"/>
      <c r="AA581" s="30"/>
      <c r="AB581" s="30"/>
      <c r="AC581" s="30"/>
      <c r="AD581" s="30"/>
      <c r="AE581" s="30"/>
      <c r="AR581" s="165" t="s">
        <v>209</v>
      </c>
      <c r="AT581" s="165" t="s">
        <v>149</v>
      </c>
      <c r="AU581" s="165" t="s">
        <v>94</v>
      </c>
      <c r="AY581" s="18" t="s">
        <v>146</v>
      </c>
      <c r="BE581" s="166">
        <f>IF(N581="základná",J581,0)</f>
        <v>0</v>
      </c>
      <c r="BF581" s="166">
        <f>IF(N581="znížená",J581,0)</f>
        <v>12.04</v>
      </c>
      <c r="BG581" s="166">
        <f>IF(N581="zákl. prenesená",J581,0)</f>
        <v>0</v>
      </c>
      <c r="BH581" s="166">
        <f>IF(N581="zníž. prenesená",J581,0)</f>
        <v>0</v>
      </c>
      <c r="BI581" s="166">
        <f>IF(N581="nulová",J581,0)</f>
        <v>0</v>
      </c>
      <c r="BJ581" s="18" t="s">
        <v>94</v>
      </c>
      <c r="BK581" s="166">
        <f>ROUND(I581*H581,2)</f>
        <v>12.04</v>
      </c>
      <c r="BL581" s="18" t="s">
        <v>209</v>
      </c>
      <c r="BM581" s="165" t="s">
        <v>572</v>
      </c>
    </row>
    <row r="582" spans="1:65" s="2" customFormat="1" ht="24.2" customHeight="1">
      <c r="A582" s="30"/>
      <c r="B582" s="153"/>
      <c r="C582" s="154" t="s">
        <v>573</v>
      </c>
      <c r="D582" s="154" t="s">
        <v>149</v>
      </c>
      <c r="E582" s="155" t="s">
        <v>574</v>
      </c>
      <c r="F582" s="156" t="s">
        <v>575</v>
      </c>
      <c r="G582" s="157" t="s">
        <v>412</v>
      </c>
      <c r="H582" s="158">
        <v>2.9540000000000002</v>
      </c>
      <c r="I582" s="159">
        <v>4.5</v>
      </c>
      <c r="J582" s="159">
        <f>ROUND(I582*H582,2)</f>
        <v>13.29</v>
      </c>
      <c r="K582" s="160"/>
      <c r="L582" s="31"/>
      <c r="M582" s="161" t="s">
        <v>1</v>
      </c>
      <c r="N582" s="162" t="s">
        <v>37</v>
      </c>
      <c r="O582" s="163">
        <v>0</v>
      </c>
      <c r="P582" s="163">
        <f>O582*H582</f>
        <v>0</v>
      </c>
      <c r="Q582" s="163">
        <v>0</v>
      </c>
      <c r="R582" s="163">
        <f>Q582*H582</f>
        <v>0</v>
      </c>
      <c r="S582" s="163">
        <v>0</v>
      </c>
      <c r="T582" s="164">
        <f>S582*H582</f>
        <v>0</v>
      </c>
      <c r="U582" s="30"/>
      <c r="V582" s="30"/>
      <c r="W582" s="30"/>
      <c r="X582" s="30"/>
      <c r="Y582" s="30"/>
      <c r="Z582" s="30"/>
      <c r="AA582" s="30"/>
      <c r="AB582" s="30"/>
      <c r="AC582" s="30"/>
      <c r="AD582" s="30"/>
      <c r="AE582" s="30"/>
      <c r="AR582" s="165" t="s">
        <v>209</v>
      </c>
      <c r="AT582" s="165" t="s">
        <v>149</v>
      </c>
      <c r="AU582" s="165" t="s">
        <v>94</v>
      </c>
      <c r="AY582" s="18" t="s">
        <v>146</v>
      </c>
      <c r="BE582" s="166">
        <f>IF(N582="základná",J582,0)</f>
        <v>0</v>
      </c>
      <c r="BF582" s="166">
        <f>IF(N582="znížená",J582,0)</f>
        <v>13.29</v>
      </c>
      <c r="BG582" s="166">
        <f>IF(N582="zákl. prenesená",J582,0)</f>
        <v>0</v>
      </c>
      <c r="BH582" s="166">
        <f>IF(N582="zníž. prenesená",J582,0)</f>
        <v>0</v>
      </c>
      <c r="BI582" s="166">
        <f>IF(N582="nulová",J582,0)</f>
        <v>0</v>
      </c>
      <c r="BJ582" s="18" t="s">
        <v>94</v>
      </c>
      <c r="BK582" s="166">
        <f>ROUND(I582*H582,2)</f>
        <v>13.29</v>
      </c>
      <c r="BL582" s="18" t="s">
        <v>209</v>
      </c>
      <c r="BM582" s="165" t="s">
        <v>576</v>
      </c>
    </row>
    <row r="583" spans="1:65" s="12" customFormat="1" ht="22.9" customHeight="1">
      <c r="B583" s="141"/>
      <c r="D583" s="142" t="s">
        <v>70</v>
      </c>
      <c r="E583" s="151" t="s">
        <v>577</v>
      </c>
      <c r="F583" s="151" t="s">
        <v>578</v>
      </c>
      <c r="J583" s="152">
        <f>BK583</f>
        <v>17591.310000000001</v>
      </c>
      <c r="L583" s="141"/>
      <c r="M583" s="145"/>
      <c r="N583" s="146"/>
      <c r="O583" s="146"/>
      <c r="P583" s="147">
        <f>SUM(P584:P644)</f>
        <v>584.72984810000003</v>
      </c>
      <c r="Q583" s="146"/>
      <c r="R583" s="147">
        <f>SUM(R584:R644)</f>
        <v>3.8927416285399996</v>
      </c>
      <c r="S583" s="146"/>
      <c r="T583" s="148">
        <f>SUM(T584:T644)</f>
        <v>0.13671800000000001</v>
      </c>
      <c r="AR583" s="142" t="s">
        <v>94</v>
      </c>
      <c r="AT583" s="149" t="s">
        <v>70</v>
      </c>
      <c r="AU583" s="149" t="s">
        <v>79</v>
      </c>
      <c r="AY583" s="142" t="s">
        <v>146</v>
      </c>
      <c r="BK583" s="150">
        <f>SUM(BK584:BK644)</f>
        <v>17591.310000000001</v>
      </c>
    </row>
    <row r="584" spans="1:65" s="2" customFormat="1" ht="37.9" customHeight="1">
      <c r="A584" s="30"/>
      <c r="B584" s="153"/>
      <c r="C584" s="154" t="s">
        <v>365</v>
      </c>
      <c r="D584" s="154" t="s">
        <v>149</v>
      </c>
      <c r="E584" s="155" t="s">
        <v>579</v>
      </c>
      <c r="F584" s="156" t="s">
        <v>580</v>
      </c>
      <c r="G584" s="157" t="s">
        <v>376</v>
      </c>
      <c r="H584" s="158">
        <v>42.74</v>
      </c>
      <c r="I584" s="159">
        <v>33.78</v>
      </c>
      <c r="J584" s="159">
        <f t="shared" ref="J584:J597" si="10">ROUND(I584*H584,2)</f>
        <v>1443.76</v>
      </c>
      <c r="K584" s="160"/>
      <c r="L584" s="31"/>
      <c r="M584" s="161" t="s">
        <v>1</v>
      </c>
      <c r="N584" s="162" t="s">
        <v>37</v>
      </c>
      <c r="O584" s="163">
        <v>1.17441</v>
      </c>
      <c r="P584" s="163">
        <f t="shared" ref="P584:P597" si="11">O584*H584</f>
        <v>50.194283400000003</v>
      </c>
      <c r="Q584" s="163">
        <v>8.70867E-3</v>
      </c>
      <c r="R584" s="163">
        <f t="shared" ref="R584:R597" si="12">Q584*H584</f>
        <v>0.37220855580000001</v>
      </c>
      <c r="S584" s="163">
        <v>0</v>
      </c>
      <c r="T584" s="164">
        <f t="shared" ref="T584:T597" si="13">S584*H584</f>
        <v>0</v>
      </c>
      <c r="U584" s="30"/>
      <c r="V584" s="30"/>
      <c r="W584" s="30"/>
      <c r="X584" s="30"/>
      <c r="Y584" s="30"/>
      <c r="Z584" s="30"/>
      <c r="AA584" s="30"/>
      <c r="AB584" s="30"/>
      <c r="AC584" s="30"/>
      <c r="AD584" s="30"/>
      <c r="AE584" s="30"/>
      <c r="AR584" s="165" t="s">
        <v>209</v>
      </c>
      <c r="AT584" s="165" t="s">
        <v>149</v>
      </c>
      <c r="AU584" s="165" t="s">
        <v>94</v>
      </c>
      <c r="AY584" s="18" t="s">
        <v>146</v>
      </c>
      <c r="BE584" s="166">
        <f t="shared" ref="BE584:BE597" si="14">IF(N584="základná",J584,0)</f>
        <v>0</v>
      </c>
      <c r="BF584" s="166">
        <f t="shared" ref="BF584:BF597" si="15">IF(N584="znížená",J584,0)</f>
        <v>1443.76</v>
      </c>
      <c r="BG584" s="166">
        <f t="shared" ref="BG584:BG597" si="16">IF(N584="zákl. prenesená",J584,0)</f>
        <v>0</v>
      </c>
      <c r="BH584" s="166">
        <f t="shared" ref="BH584:BH597" si="17">IF(N584="zníž. prenesená",J584,0)</f>
        <v>0</v>
      </c>
      <c r="BI584" s="166">
        <f t="shared" ref="BI584:BI597" si="18">IF(N584="nulová",J584,0)</f>
        <v>0</v>
      </c>
      <c r="BJ584" s="18" t="s">
        <v>94</v>
      </c>
      <c r="BK584" s="166">
        <f t="shared" ref="BK584:BK597" si="19">ROUND(I584*H584,2)</f>
        <v>1443.76</v>
      </c>
      <c r="BL584" s="18" t="s">
        <v>209</v>
      </c>
      <c r="BM584" s="165" t="s">
        <v>581</v>
      </c>
    </row>
    <row r="585" spans="1:65" s="2" customFormat="1" ht="37.9" customHeight="1">
      <c r="A585" s="30"/>
      <c r="B585" s="153"/>
      <c r="C585" s="154" t="s">
        <v>582</v>
      </c>
      <c r="D585" s="154" t="s">
        <v>149</v>
      </c>
      <c r="E585" s="155" t="s">
        <v>583</v>
      </c>
      <c r="F585" s="156" t="s">
        <v>584</v>
      </c>
      <c r="G585" s="157" t="s">
        <v>376</v>
      </c>
      <c r="H585" s="158">
        <v>282.33</v>
      </c>
      <c r="I585" s="159">
        <v>35.21</v>
      </c>
      <c r="J585" s="159">
        <f t="shared" si="10"/>
        <v>9940.84</v>
      </c>
      <c r="K585" s="160"/>
      <c r="L585" s="31"/>
      <c r="M585" s="161" t="s">
        <v>1</v>
      </c>
      <c r="N585" s="162" t="s">
        <v>37</v>
      </c>
      <c r="O585" s="163">
        <v>1.17441</v>
      </c>
      <c r="P585" s="163">
        <f t="shared" si="11"/>
        <v>331.57117529999999</v>
      </c>
      <c r="Q585" s="163">
        <v>9.50727E-3</v>
      </c>
      <c r="R585" s="163">
        <f t="shared" si="12"/>
        <v>2.6841875390999999</v>
      </c>
      <c r="S585" s="163">
        <v>0</v>
      </c>
      <c r="T585" s="164">
        <f t="shared" si="13"/>
        <v>0</v>
      </c>
      <c r="U585" s="30"/>
      <c r="V585" s="30"/>
      <c r="W585" s="30"/>
      <c r="X585" s="30"/>
      <c r="Y585" s="30"/>
      <c r="Z585" s="30"/>
      <c r="AA585" s="30"/>
      <c r="AB585" s="30"/>
      <c r="AC585" s="30"/>
      <c r="AD585" s="30"/>
      <c r="AE585" s="30"/>
      <c r="AR585" s="165" t="s">
        <v>209</v>
      </c>
      <c r="AT585" s="165" t="s">
        <v>149</v>
      </c>
      <c r="AU585" s="165" t="s">
        <v>94</v>
      </c>
      <c r="AY585" s="18" t="s">
        <v>146</v>
      </c>
      <c r="BE585" s="166">
        <f t="shared" si="14"/>
        <v>0</v>
      </c>
      <c r="BF585" s="166">
        <f t="shared" si="15"/>
        <v>9940.84</v>
      </c>
      <c r="BG585" s="166">
        <f t="shared" si="16"/>
        <v>0</v>
      </c>
      <c r="BH585" s="166">
        <f t="shared" si="17"/>
        <v>0</v>
      </c>
      <c r="BI585" s="166">
        <f t="shared" si="18"/>
        <v>0</v>
      </c>
      <c r="BJ585" s="18" t="s">
        <v>94</v>
      </c>
      <c r="BK585" s="166">
        <f t="shared" si="19"/>
        <v>9940.84</v>
      </c>
      <c r="BL585" s="18" t="s">
        <v>209</v>
      </c>
      <c r="BM585" s="165" t="s">
        <v>585</v>
      </c>
    </row>
    <row r="586" spans="1:65" s="2" customFormat="1" ht="37.9" customHeight="1">
      <c r="A586" s="30"/>
      <c r="B586" s="153"/>
      <c r="C586" s="154" t="s">
        <v>369</v>
      </c>
      <c r="D586" s="154" t="s">
        <v>149</v>
      </c>
      <c r="E586" s="155" t="s">
        <v>586</v>
      </c>
      <c r="F586" s="156" t="s">
        <v>587</v>
      </c>
      <c r="G586" s="157" t="s">
        <v>376</v>
      </c>
      <c r="H586" s="158">
        <v>6.7</v>
      </c>
      <c r="I586" s="159">
        <v>31.16</v>
      </c>
      <c r="J586" s="159">
        <f t="shared" si="10"/>
        <v>208.77</v>
      </c>
      <c r="K586" s="160"/>
      <c r="L586" s="31"/>
      <c r="M586" s="161" t="s">
        <v>1</v>
      </c>
      <c r="N586" s="162" t="s">
        <v>37</v>
      </c>
      <c r="O586" s="163">
        <v>1.16052</v>
      </c>
      <c r="P586" s="163">
        <f t="shared" si="11"/>
        <v>7.7754840000000005</v>
      </c>
      <c r="Q586" s="163">
        <v>7.0294700000000003E-3</v>
      </c>
      <c r="R586" s="163">
        <f t="shared" si="12"/>
        <v>4.7097449000000007E-2</v>
      </c>
      <c r="S586" s="163">
        <v>0</v>
      </c>
      <c r="T586" s="164">
        <f t="shared" si="13"/>
        <v>0</v>
      </c>
      <c r="U586" s="30"/>
      <c r="V586" s="30"/>
      <c r="W586" s="30"/>
      <c r="X586" s="30"/>
      <c r="Y586" s="30"/>
      <c r="Z586" s="30"/>
      <c r="AA586" s="30"/>
      <c r="AB586" s="30"/>
      <c r="AC586" s="30"/>
      <c r="AD586" s="30"/>
      <c r="AE586" s="30"/>
      <c r="AR586" s="165" t="s">
        <v>209</v>
      </c>
      <c r="AT586" s="165" t="s">
        <v>149</v>
      </c>
      <c r="AU586" s="165" t="s">
        <v>94</v>
      </c>
      <c r="AY586" s="18" t="s">
        <v>146</v>
      </c>
      <c r="BE586" s="166">
        <f t="shared" si="14"/>
        <v>0</v>
      </c>
      <c r="BF586" s="166">
        <f t="shared" si="15"/>
        <v>208.77</v>
      </c>
      <c r="BG586" s="166">
        <f t="shared" si="16"/>
        <v>0</v>
      </c>
      <c r="BH586" s="166">
        <f t="shared" si="17"/>
        <v>0</v>
      </c>
      <c r="BI586" s="166">
        <f t="shared" si="18"/>
        <v>0</v>
      </c>
      <c r="BJ586" s="18" t="s">
        <v>94</v>
      </c>
      <c r="BK586" s="166">
        <f t="shared" si="19"/>
        <v>208.77</v>
      </c>
      <c r="BL586" s="18" t="s">
        <v>209</v>
      </c>
      <c r="BM586" s="165" t="s">
        <v>588</v>
      </c>
    </row>
    <row r="587" spans="1:65" s="2" customFormat="1" ht="37.9" customHeight="1">
      <c r="A587" s="30"/>
      <c r="B587" s="153"/>
      <c r="C587" s="154" t="s">
        <v>589</v>
      </c>
      <c r="D587" s="154" t="s">
        <v>149</v>
      </c>
      <c r="E587" s="155" t="s">
        <v>590</v>
      </c>
      <c r="F587" s="156" t="s">
        <v>591</v>
      </c>
      <c r="G587" s="157" t="s">
        <v>376</v>
      </c>
      <c r="H587" s="158">
        <v>16.96</v>
      </c>
      <c r="I587" s="159">
        <v>34.56</v>
      </c>
      <c r="J587" s="159">
        <f t="shared" si="10"/>
        <v>586.14</v>
      </c>
      <c r="K587" s="160"/>
      <c r="L587" s="31"/>
      <c r="M587" s="161" t="s">
        <v>1</v>
      </c>
      <c r="N587" s="162" t="s">
        <v>37</v>
      </c>
      <c r="O587" s="163">
        <v>1.17441</v>
      </c>
      <c r="P587" s="163">
        <f t="shared" si="11"/>
        <v>19.917993599999999</v>
      </c>
      <c r="Q587" s="163">
        <v>9.1442699999999995E-3</v>
      </c>
      <c r="R587" s="163">
        <f t="shared" si="12"/>
        <v>0.1550868192</v>
      </c>
      <c r="S587" s="163">
        <v>0</v>
      </c>
      <c r="T587" s="164">
        <f t="shared" si="13"/>
        <v>0</v>
      </c>
      <c r="U587" s="30"/>
      <c r="V587" s="30"/>
      <c r="W587" s="30"/>
      <c r="X587" s="30"/>
      <c r="Y587" s="30"/>
      <c r="Z587" s="30"/>
      <c r="AA587" s="30"/>
      <c r="AB587" s="30"/>
      <c r="AC587" s="30"/>
      <c r="AD587" s="30"/>
      <c r="AE587" s="30"/>
      <c r="AR587" s="165" t="s">
        <v>209</v>
      </c>
      <c r="AT587" s="165" t="s">
        <v>149</v>
      </c>
      <c r="AU587" s="165" t="s">
        <v>94</v>
      </c>
      <c r="AY587" s="18" t="s">
        <v>146</v>
      </c>
      <c r="BE587" s="166">
        <f t="shared" si="14"/>
        <v>0</v>
      </c>
      <c r="BF587" s="166">
        <f t="shared" si="15"/>
        <v>586.14</v>
      </c>
      <c r="BG587" s="166">
        <f t="shared" si="16"/>
        <v>0</v>
      </c>
      <c r="BH587" s="166">
        <f t="shared" si="17"/>
        <v>0</v>
      </c>
      <c r="BI587" s="166">
        <f t="shared" si="18"/>
        <v>0</v>
      </c>
      <c r="BJ587" s="18" t="s">
        <v>94</v>
      </c>
      <c r="BK587" s="166">
        <f t="shared" si="19"/>
        <v>586.14</v>
      </c>
      <c r="BL587" s="18" t="s">
        <v>209</v>
      </c>
      <c r="BM587" s="165" t="s">
        <v>592</v>
      </c>
    </row>
    <row r="588" spans="1:65" s="2" customFormat="1" ht="37.9" customHeight="1">
      <c r="A588" s="30"/>
      <c r="B588" s="153"/>
      <c r="C588" s="154" t="s">
        <v>372</v>
      </c>
      <c r="D588" s="154" t="s">
        <v>149</v>
      </c>
      <c r="E588" s="155" t="s">
        <v>593</v>
      </c>
      <c r="F588" s="156" t="s">
        <v>594</v>
      </c>
      <c r="G588" s="157" t="s">
        <v>376</v>
      </c>
      <c r="H588" s="158">
        <v>5.83</v>
      </c>
      <c r="I588" s="159">
        <v>21.31</v>
      </c>
      <c r="J588" s="159">
        <f t="shared" si="10"/>
        <v>124.24</v>
      </c>
      <c r="K588" s="160"/>
      <c r="L588" s="31"/>
      <c r="M588" s="161" t="s">
        <v>1</v>
      </c>
      <c r="N588" s="162" t="s">
        <v>37</v>
      </c>
      <c r="O588" s="163">
        <v>0.83970999999999996</v>
      </c>
      <c r="P588" s="163">
        <f t="shared" si="11"/>
        <v>4.8955092999999996</v>
      </c>
      <c r="Q588" s="163">
        <v>4.2927699999999996E-3</v>
      </c>
      <c r="R588" s="163">
        <f t="shared" si="12"/>
        <v>2.5026849099999998E-2</v>
      </c>
      <c r="S588" s="163">
        <v>0</v>
      </c>
      <c r="T588" s="164">
        <f t="shared" si="13"/>
        <v>0</v>
      </c>
      <c r="U588" s="30"/>
      <c r="V588" s="30"/>
      <c r="W588" s="30"/>
      <c r="X588" s="30"/>
      <c r="Y588" s="30"/>
      <c r="Z588" s="30"/>
      <c r="AA588" s="30"/>
      <c r="AB588" s="30"/>
      <c r="AC588" s="30"/>
      <c r="AD588" s="30"/>
      <c r="AE588" s="30"/>
      <c r="AR588" s="165" t="s">
        <v>209</v>
      </c>
      <c r="AT588" s="165" t="s">
        <v>149</v>
      </c>
      <c r="AU588" s="165" t="s">
        <v>94</v>
      </c>
      <c r="AY588" s="18" t="s">
        <v>146</v>
      </c>
      <c r="BE588" s="166">
        <f t="shared" si="14"/>
        <v>0</v>
      </c>
      <c r="BF588" s="166">
        <f t="shared" si="15"/>
        <v>124.24</v>
      </c>
      <c r="BG588" s="166">
        <f t="shared" si="16"/>
        <v>0</v>
      </c>
      <c r="BH588" s="166">
        <f t="shared" si="17"/>
        <v>0</v>
      </c>
      <c r="BI588" s="166">
        <f t="shared" si="18"/>
        <v>0</v>
      </c>
      <c r="BJ588" s="18" t="s">
        <v>94</v>
      </c>
      <c r="BK588" s="166">
        <f t="shared" si="19"/>
        <v>124.24</v>
      </c>
      <c r="BL588" s="18" t="s">
        <v>209</v>
      </c>
      <c r="BM588" s="165" t="s">
        <v>595</v>
      </c>
    </row>
    <row r="589" spans="1:65" s="2" customFormat="1" ht="37.9" customHeight="1">
      <c r="A589" s="30"/>
      <c r="B589" s="153"/>
      <c r="C589" s="154" t="s">
        <v>596</v>
      </c>
      <c r="D589" s="154" t="s">
        <v>149</v>
      </c>
      <c r="E589" s="155" t="s">
        <v>597</v>
      </c>
      <c r="F589" s="156" t="s">
        <v>598</v>
      </c>
      <c r="G589" s="157" t="s">
        <v>376</v>
      </c>
      <c r="H589" s="158">
        <v>19.64</v>
      </c>
      <c r="I589" s="159">
        <v>15.62</v>
      </c>
      <c r="J589" s="159">
        <f t="shared" si="10"/>
        <v>306.77999999999997</v>
      </c>
      <c r="K589" s="160"/>
      <c r="L589" s="31"/>
      <c r="M589" s="161" t="s">
        <v>1</v>
      </c>
      <c r="N589" s="162" t="s">
        <v>37</v>
      </c>
      <c r="O589" s="163">
        <v>0.70572000000000001</v>
      </c>
      <c r="P589" s="163">
        <f t="shared" si="11"/>
        <v>13.860340800000001</v>
      </c>
      <c r="Q589" s="163">
        <v>3.4126299999999998E-3</v>
      </c>
      <c r="R589" s="163">
        <f t="shared" si="12"/>
        <v>6.7024053200000003E-2</v>
      </c>
      <c r="S589" s="163">
        <v>0</v>
      </c>
      <c r="T589" s="164">
        <f t="shared" si="13"/>
        <v>0</v>
      </c>
      <c r="U589" s="30"/>
      <c r="V589" s="30"/>
      <c r="W589" s="30"/>
      <c r="X589" s="30"/>
      <c r="Y589" s="30"/>
      <c r="Z589" s="30"/>
      <c r="AA589" s="30"/>
      <c r="AB589" s="30"/>
      <c r="AC589" s="30"/>
      <c r="AD589" s="30"/>
      <c r="AE589" s="30"/>
      <c r="AR589" s="165" t="s">
        <v>209</v>
      </c>
      <c r="AT589" s="165" t="s">
        <v>149</v>
      </c>
      <c r="AU589" s="165" t="s">
        <v>94</v>
      </c>
      <c r="AY589" s="18" t="s">
        <v>146</v>
      </c>
      <c r="BE589" s="166">
        <f t="shared" si="14"/>
        <v>0</v>
      </c>
      <c r="BF589" s="166">
        <f t="shared" si="15"/>
        <v>306.77999999999997</v>
      </c>
      <c r="BG589" s="166">
        <f t="shared" si="16"/>
        <v>0</v>
      </c>
      <c r="BH589" s="166">
        <f t="shared" si="17"/>
        <v>0</v>
      </c>
      <c r="BI589" s="166">
        <f t="shared" si="18"/>
        <v>0</v>
      </c>
      <c r="BJ589" s="18" t="s">
        <v>94</v>
      </c>
      <c r="BK589" s="166">
        <f t="shared" si="19"/>
        <v>306.77999999999997</v>
      </c>
      <c r="BL589" s="18" t="s">
        <v>209</v>
      </c>
      <c r="BM589" s="165" t="s">
        <v>599</v>
      </c>
    </row>
    <row r="590" spans="1:65" s="2" customFormat="1" ht="37.9" customHeight="1">
      <c r="A590" s="30"/>
      <c r="B590" s="153"/>
      <c r="C590" s="154" t="s">
        <v>377</v>
      </c>
      <c r="D590" s="154" t="s">
        <v>149</v>
      </c>
      <c r="E590" s="155" t="s">
        <v>600</v>
      </c>
      <c r="F590" s="156" t="s">
        <v>601</v>
      </c>
      <c r="G590" s="157" t="s">
        <v>376</v>
      </c>
      <c r="H590" s="158">
        <v>33.35</v>
      </c>
      <c r="I590" s="159">
        <v>13.08</v>
      </c>
      <c r="J590" s="159">
        <f t="shared" si="10"/>
        <v>436.22</v>
      </c>
      <c r="K590" s="160"/>
      <c r="L590" s="31"/>
      <c r="M590" s="161" t="s">
        <v>1</v>
      </c>
      <c r="N590" s="162" t="s">
        <v>37</v>
      </c>
      <c r="O590" s="163">
        <v>0.75985999999999998</v>
      </c>
      <c r="P590" s="163">
        <f t="shared" si="11"/>
        <v>25.341331</v>
      </c>
      <c r="Q590" s="163">
        <v>2.1449500000000001E-3</v>
      </c>
      <c r="R590" s="163">
        <f t="shared" si="12"/>
        <v>7.1534082499999999E-2</v>
      </c>
      <c r="S590" s="163">
        <v>0</v>
      </c>
      <c r="T590" s="164">
        <f t="shared" si="13"/>
        <v>0</v>
      </c>
      <c r="U590" s="30"/>
      <c r="V590" s="30"/>
      <c r="W590" s="30"/>
      <c r="X590" s="30"/>
      <c r="Y590" s="30"/>
      <c r="Z590" s="30"/>
      <c r="AA590" s="30"/>
      <c r="AB590" s="30"/>
      <c r="AC590" s="30"/>
      <c r="AD590" s="30"/>
      <c r="AE590" s="30"/>
      <c r="AR590" s="165" t="s">
        <v>209</v>
      </c>
      <c r="AT590" s="165" t="s">
        <v>149</v>
      </c>
      <c r="AU590" s="165" t="s">
        <v>94</v>
      </c>
      <c r="AY590" s="18" t="s">
        <v>146</v>
      </c>
      <c r="BE590" s="166">
        <f t="shared" si="14"/>
        <v>0</v>
      </c>
      <c r="BF590" s="166">
        <f t="shared" si="15"/>
        <v>436.22</v>
      </c>
      <c r="BG590" s="166">
        <f t="shared" si="16"/>
        <v>0</v>
      </c>
      <c r="BH590" s="166">
        <f t="shared" si="17"/>
        <v>0</v>
      </c>
      <c r="BI590" s="166">
        <f t="shared" si="18"/>
        <v>0</v>
      </c>
      <c r="BJ590" s="18" t="s">
        <v>94</v>
      </c>
      <c r="BK590" s="166">
        <f t="shared" si="19"/>
        <v>436.22</v>
      </c>
      <c r="BL590" s="18" t="s">
        <v>209</v>
      </c>
      <c r="BM590" s="165" t="s">
        <v>602</v>
      </c>
    </row>
    <row r="591" spans="1:65" s="2" customFormat="1" ht="37.9" customHeight="1">
      <c r="A591" s="30"/>
      <c r="B591" s="153"/>
      <c r="C591" s="154" t="s">
        <v>603</v>
      </c>
      <c r="D591" s="154" t="s">
        <v>149</v>
      </c>
      <c r="E591" s="155" t="s">
        <v>604</v>
      </c>
      <c r="F591" s="156" t="s">
        <v>605</v>
      </c>
      <c r="G591" s="157" t="s">
        <v>376</v>
      </c>
      <c r="H591" s="158">
        <v>116.35</v>
      </c>
      <c r="I591" s="159">
        <v>14.55</v>
      </c>
      <c r="J591" s="159">
        <f t="shared" si="10"/>
        <v>1692.89</v>
      </c>
      <c r="K591" s="160"/>
      <c r="L591" s="31"/>
      <c r="M591" s="161" t="s">
        <v>1</v>
      </c>
      <c r="N591" s="162" t="s">
        <v>37</v>
      </c>
      <c r="O591" s="163">
        <v>0</v>
      </c>
      <c r="P591" s="163">
        <f t="shared" si="11"/>
        <v>0</v>
      </c>
      <c r="Q591" s="163">
        <v>0</v>
      </c>
      <c r="R591" s="163">
        <f t="shared" si="12"/>
        <v>0</v>
      </c>
      <c r="S591" s="163">
        <v>0</v>
      </c>
      <c r="T591" s="164">
        <f t="shared" si="13"/>
        <v>0</v>
      </c>
      <c r="U591" s="30"/>
      <c r="V591" s="30"/>
      <c r="W591" s="30"/>
      <c r="X591" s="30"/>
      <c r="Y591" s="30"/>
      <c r="Z591" s="30"/>
      <c r="AA591" s="30"/>
      <c r="AB591" s="30"/>
      <c r="AC591" s="30"/>
      <c r="AD591" s="30"/>
      <c r="AE591" s="30"/>
      <c r="AR591" s="165" t="s">
        <v>209</v>
      </c>
      <c r="AT591" s="165" t="s">
        <v>149</v>
      </c>
      <c r="AU591" s="165" t="s">
        <v>94</v>
      </c>
      <c r="AY591" s="18" t="s">
        <v>146</v>
      </c>
      <c r="BE591" s="166">
        <f t="shared" si="14"/>
        <v>0</v>
      </c>
      <c r="BF591" s="166">
        <f t="shared" si="15"/>
        <v>1692.89</v>
      </c>
      <c r="BG591" s="166">
        <f t="shared" si="16"/>
        <v>0</v>
      </c>
      <c r="BH591" s="166">
        <f t="shared" si="17"/>
        <v>0</v>
      </c>
      <c r="BI591" s="166">
        <f t="shared" si="18"/>
        <v>0</v>
      </c>
      <c r="BJ591" s="18" t="s">
        <v>94</v>
      </c>
      <c r="BK591" s="166">
        <f t="shared" si="19"/>
        <v>1692.89</v>
      </c>
      <c r="BL591" s="18" t="s">
        <v>209</v>
      </c>
      <c r="BM591" s="165" t="s">
        <v>606</v>
      </c>
    </row>
    <row r="592" spans="1:65" s="2" customFormat="1" ht="44.25" customHeight="1">
      <c r="A592" s="30"/>
      <c r="B592" s="153"/>
      <c r="C592" s="154" t="s">
        <v>382</v>
      </c>
      <c r="D592" s="154" t="s">
        <v>149</v>
      </c>
      <c r="E592" s="155" t="s">
        <v>607</v>
      </c>
      <c r="F592" s="156" t="s">
        <v>608</v>
      </c>
      <c r="G592" s="157" t="s">
        <v>376</v>
      </c>
      <c r="H592" s="158">
        <v>5.63</v>
      </c>
      <c r="I592" s="159">
        <v>40.409999999999997</v>
      </c>
      <c r="J592" s="159">
        <f t="shared" si="10"/>
        <v>227.51</v>
      </c>
      <c r="K592" s="160"/>
      <c r="L592" s="31"/>
      <c r="M592" s="161" t="s">
        <v>1</v>
      </c>
      <c r="N592" s="162" t="s">
        <v>37</v>
      </c>
      <c r="O592" s="163">
        <v>1.17441</v>
      </c>
      <c r="P592" s="163">
        <f t="shared" si="11"/>
        <v>6.6119282999999998</v>
      </c>
      <c r="Q592" s="163">
        <v>1.241127E-2</v>
      </c>
      <c r="R592" s="163">
        <f t="shared" si="12"/>
        <v>6.98754501E-2</v>
      </c>
      <c r="S592" s="163">
        <v>0</v>
      </c>
      <c r="T592" s="164">
        <f t="shared" si="13"/>
        <v>0</v>
      </c>
      <c r="U592" s="30"/>
      <c r="V592" s="30"/>
      <c r="W592" s="30"/>
      <c r="X592" s="30"/>
      <c r="Y592" s="30"/>
      <c r="Z592" s="30"/>
      <c r="AA592" s="30"/>
      <c r="AB592" s="30"/>
      <c r="AC592" s="30"/>
      <c r="AD592" s="30"/>
      <c r="AE592" s="30"/>
      <c r="AR592" s="165" t="s">
        <v>209</v>
      </c>
      <c r="AT592" s="165" t="s">
        <v>149</v>
      </c>
      <c r="AU592" s="165" t="s">
        <v>94</v>
      </c>
      <c r="AY592" s="18" t="s">
        <v>146</v>
      </c>
      <c r="BE592" s="166">
        <f t="shared" si="14"/>
        <v>0</v>
      </c>
      <c r="BF592" s="166">
        <f t="shared" si="15"/>
        <v>227.51</v>
      </c>
      <c r="BG592" s="166">
        <f t="shared" si="16"/>
        <v>0</v>
      </c>
      <c r="BH592" s="166">
        <f t="shared" si="17"/>
        <v>0</v>
      </c>
      <c r="BI592" s="166">
        <f t="shared" si="18"/>
        <v>0</v>
      </c>
      <c r="BJ592" s="18" t="s">
        <v>94</v>
      </c>
      <c r="BK592" s="166">
        <f t="shared" si="19"/>
        <v>227.51</v>
      </c>
      <c r="BL592" s="18" t="s">
        <v>209</v>
      </c>
      <c r="BM592" s="165" t="s">
        <v>609</v>
      </c>
    </row>
    <row r="593" spans="1:65" s="2" customFormat="1" ht="44.25" customHeight="1">
      <c r="A593" s="30"/>
      <c r="B593" s="153"/>
      <c r="C593" s="154" t="s">
        <v>610</v>
      </c>
      <c r="D593" s="154" t="s">
        <v>149</v>
      </c>
      <c r="E593" s="155" t="s">
        <v>611</v>
      </c>
      <c r="F593" s="156" t="s">
        <v>612</v>
      </c>
      <c r="G593" s="157" t="s">
        <v>376</v>
      </c>
      <c r="H593" s="158">
        <v>6.6</v>
      </c>
      <c r="I593" s="159">
        <v>32.340000000000003</v>
      </c>
      <c r="J593" s="159">
        <f t="shared" si="10"/>
        <v>213.44</v>
      </c>
      <c r="K593" s="160"/>
      <c r="L593" s="31"/>
      <c r="M593" s="161" t="s">
        <v>1</v>
      </c>
      <c r="N593" s="162" t="s">
        <v>37</v>
      </c>
      <c r="O593" s="163">
        <v>1.17441</v>
      </c>
      <c r="P593" s="163">
        <f t="shared" si="11"/>
        <v>7.7511059999999992</v>
      </c>
      <c r="Q593" s="163">
        <v>7.9100699999999999E-3</v>
      </c>
      <c r="R593" s="163">
        <f t="shared" si="12"/>
        <v>5.2206461999999995E-2</v>
      </c>
      <c r="S593" s="163">
        <v>0</v>
      </c>
      <c r="T593" s="164">
        <f t="shared" si="13"/>
        <v>0</v>
      </c>
      <c r="U593" s="30"/>
      <c r="V593" s="30"/>
      <c r="W593" s="30"/>
      <c r="X593" s="30"/>
      <c r="Y593" s="30"/>
      <c r="Z593" s="30"/>
      <c r="AA593" s="30"/>
      <c r="AB593" s="30"/>
      <c r="AC593" s="30"/>
      <c r="AD593" s="30"/>
      <c r="AE593" s="30"/>
      <c r="AR593" s="165" t="s">
        <v>209</v>
      </c>
      <c r="AT593" s="165" t="s">
        <v>149</v>
      </c>
      <c r="AU593" s="165" t="s">
        <v>94</v>
      </c>
      <c r="AY593" s="18" t="s">
        <v>146</v>
      </c>
      <c r="BE593" s="166">
        <f t="shared" si="14"/>
        <v>0</v>
      </c>
      <c r="BF593" s="166">
        <f t="shared" si="15"/>
        <v>213.44</v>
      </c>
      <c r="BG593" s="166">
        <f t="shared" si="16"/>
        <v>0</v>
      </c>
      <c r="BH593" s="166">
        <f t="shared" si="17"/>
        <v>0</v>
      </c>
      <c r="BI593" s="166">
        <f t="shared" si="18"/>
        <v>0</v>
      </c>
      <c r="BJ593" s="18" t="s">
        <v>94</v>
      </c>
      <c r="BK593" s="166">
        <f t="shared" si="19"/>
        <v>213.44</v>
      </c>
      <c r="BL593" s="18" t="s">
        <v>209</v>
      </c>
      <c r="BM593" s="165" t="s">
        <v>613</v>
      </c>
    </row>
    <row r="594" spans="1:65" s="2" customFormat="1" ht="37.9" customHeight="1">
      <c r="A594" s="30"/>
      <c r="B594" s="153"/>
      <c r="C594" s="154" t="s">
        <v>396</v>
      </c>
      <c r="D594" s="154" t="s">
        <v>149</v>
      </c>
      <c r="E594" s="155" t="s">
        <v>614</v>
      </c>
      <c r="F594" s="156" t="s">
        <v>615</v>
      </c>
      <c r="G594" s="157" t="s">
        <v>376</v>
      </c>
      <c r="H594" s="158">
        <v>36.82</v>
      </c>
      <c r="I594" s="159">
        <v>23.06</v>
      </c>
      <c r="J594" s="159">
        <f t="shared" si="10"/>
        <v>849.07</v>
      </c>
      <c r="K594" s="160"/>
      <c r="L594" s="31"/>
      <c r="M594" s="161" t="s">
        <v>1</v>
      </c>
      <c r="N594" s="162" t="s">
        <v>37</v>
      </c>
      <c r="O594" s="163">
        <v>1.0704800000000001</v>
      </c>
      <c r="P594" s="163">
        <f t="shared" si="11"/>
        <v>39.415073600000007</v>
      </c>
      <c r="Q594" s="163">
        <v>4.6935670000000001E-3</v>
      </c>
      <c r="R594" s="163">
        <f t="shared" si="12"/>
        <v>0.17281713694</v>
      </c>
      <c r="S594" s="163">
        <v>0</v>
      </c>
      <c r="T594" s="164">
        <f t="shared" si="13"/>
        <v>0</v>
      </c>
      <c r="U594" s="30"/>
      <c r="V594" s="30"/>
      <c r="W594" s="30"/>
      <c r="X594" s="30"/>
      <c r="Y594" s="30"/>
      <c r="Z594" s="30"/>
      <c r="AA594" s="30"/>
      <c r="AB594" s="30"/>
      <c r="AC594" s="30"/>
      <c r="AD594" s="30"/>
      <c r="AE594" s="30"/>
      <c r="AR594" s="165" t="s">
        <v>209</v>
      </c>
      <c r="AT594" s="165" t="s">
        <v>149</v>
      </c>
      <c r="AU594" s="165" t="s">
        <v>94</v>
      </c>
      <c r="AY594" s="18" t="s">
        <v>146</v>
      </c>
      <c r="BE594" s="166">
        <f t="shared" si="14"/>
        <v>0</v>
      </c>
      <c r="BF594" s="166">
        <f t="shared" si="15"/>
        <v>849.07</v>
      </c>
      <c r="BG594" s="166">
        <f t="shared" si="16"/>
        <v>0</v>
      </c>
      <c r="BH594" s="166">
        <f t="shared" si="17"/>
        <v>0</v>
      </c>
      <c r="BI594" s="166">
        <f t="shared" si="18"/>
        <v>0</v>
      </c>
      <c r="BJ594" s="18" t="s">
        <v>94</v>
      </c>
      <c r="BK594" s="166">
        <f t="shared" si="19"/>
        <v>849.07</v>
      </c>
      <c r="BL594" s="18" t="s">
        <v>209</v>
      </c>
      <c r="BM594" s="165" t="s">
        <v>616</v>
      </c>
    </row>
    <row r="595" spans="1:65" s="2" customFormat="1" ht="37.9" customHeight="1">
      <c r="A595" s="30"/>
      <c r="B595" s="153"/>
      <c r="C595" s="154" t="s">
        <v>617</v>
      </c>
      <c r="D595" s="154" t="s">
        <v>149</v>
      </c>
      <c r="E595" s="155" t="s">
        <v>618</v>
      </c>
      <c r="F595" s="156" t="s">
        <v>619</v>
      </c>
      <c r="G595" s="157" t="s">
        <v>376</v>
      </c>
      <c r="H595" s="158">
        <v>3.38</v>
      </c>
      <c r="I595" s="159">
        <v>30.65</v>
      </c>
      <c r="J595" s="159">
        <f t="shared" si="10"/>
        <v>103.6</v>
      </c>
      <c r="K595" s="160"/>
      <c r="L595" s="31"/>
      <c r="M595" s="161" t="s">
        <v>1</v>
      </c>
      <c r="N595" s="162" t="s">
        <v>37</v>
      </c>
      <c r="O595" s="163">
        <v>1.17441</v>
      </c>
      <c r="P595" s="163">
        <f t="shared" si="11"/>
        <v>3.9695057999999999</v>
      </c>
      <c r="Q595" s="163">
        <v>6.9662700000000001E-3</v>
      </c>
      <c r="R595" s="163">
        <f t="shared" si="12"/>
        <v>2.3545992599999999E-2</v>
      </c>
      <c r="S595" s="163">
        <v>0</v>
      </c>
      <c r="T595" s="164">
        <f t="shared" si="13"/>
        <v>0</v>
      </c>
      <c r="U595" s="30"/>
      <c r="V595" s="30"/>
      <c r="W595" s="30"/>
      <c r="X595" s="30"/>
      <c r="Y595" s="30"/>
      <c r="Z595" s="30"/>
      <c r="AA595" s="30"/>
      <c r="AB595" s="30"/>
      <c r="AC595" s="30"/>
      <c r="AD595" s="30"/>
      <c r="AE595" s="30"/>
      <c r="AR595" s="165" t="s">
        <v>209</v>
      </c>
      <c r="AT595" s="165" t="s">
        <v>149</v>
      </c>
      <c r="AU595" s="165" t="s">
        <v>94</v>
      </c>
      <c r="AY595" s="18" t="s">
        <v>146</v>
      </c>
      <c r="BE595" s="166">
        <f t="shared" si="14"/>
        <v>0</v>
      </c>
      <c r="BF595" s="166">
        <f t="shared" si="15"/>
        <v>103.6</v>
      </c>
      <c r="BG595" s="166">
        <f t="shared" si="16"/>
        <v>0</v>
      </c>
      <c r="BH595" s="166">
        <f t="shared" si="17"/>
        <v>0</v>
      </c>
      <c r="BI595" s="166">
        <f t="shared" si="18"/>
        <v>0</v>
      </c>
      <c r="BJ595" s="18" t="s">
        <v>94</v>
      </c>
      <c r="BK595" s="166">
        <f t="shared" si="19"/>
        <v>103.6</v>
      </c>
      <c r="BL595" s="18" t="s">
        <v>209</v>
      </c>
      <c r="BM595" s="165" t="s">
        <v>620</v>
      </c>
    </row>
    <row r="596" spans="1:65" s="2" customFormat="1" ht="37.9" customHeight="1">
      <c r="A596" s="30"/>
      <c r="B596" s="153"/>
      <c r="C596" s="154" t="s">
        <v>400</v>
      </c>
      <c r="D596" s="154" t="s">
        <v>149</v>
      </c>
      <c r="E596" s="155" t="s">
        <v>621</v>
      </c>
      <c r="F596" s="156" t="s">
        <v>622</v>
      </c>
      <c r="G596" s="157" t="s">
        <v>376</v>
      </c>
      <c r="H596" s="158">
        <v>13.7</v>
      </c>
      <c r="I596" s="159">
        <v>38.08</v>
      </c>
      <c r="J596" s="159">
        <f t="shared" si="10"/>
        <v>521.70000000000005</v>
      </c>
      <c r="K596" s="160"/>
      <c r="L596" s="31"/>
      <c r="M596" s="161" t="s">
        <v>1</v>
      </c>
      <c r="N596" s="162" t="s">
        <v>37</v>
      </c>
      <c r="O596" s="163">
        <v>1.17441</v>
      </c>
      <c r="P596" s="163">
        <f t="shared" si="11"/>
        <v>16.089416999999997</v>
      </c>
      <c r="Q596" s="163">
        <v>1.110447E-2</v>
      </c>
      <c r="R596" s="163">
        <f t="shared" si="12"/>
        <v>0.152131239</v>
      </c>
      <c r="S596" s="163">
        <v>0</v>
      </c>
      <c r="T596" s="164">
        <f t="shared" si="13"/>
        <v>0</v>
      </c>
      <c r="U596" s="30"/>
      <c r="V596" s="30"/>
      <c r="W596" s="30"/>
      <c r="X596" s="30"/>
      <c r="Y596" s="30"/>
      <c r="Z596" s="30"/>
      <c r="AA596" s="30"/>
      <c r="AB596" s="30"/>
      <c r="AC596" s="30"/>
      <c r="AD596" s="30"/>
      <c r="AE596" s="30"/>
      <c r="AR596" s="165" t="s">
        <v>209</v>
      </c>
      <c r="AT596" s="165" t="s">
        <v>149</v>
      </c>
      <c r="AU596" s="165" t="s">
        <v>94</v>
      </c>
      <c r="AY596" s="18" t="s">
        <v>146</v>
      </c>
      <c r="BE596" s="166">
        <f t="shared" si="14"/>
        <v>0</v>
      </c>
      <c r="BF596" s="166">
        <f t="shared" si="15"/>
        <v>521.70000000000005</v>
      </c>
      <c r="BG596" s="166">
        <f t="shared" si="16"/>
        <v>0</v>
      </c>
      <c r="BH596" s="166">
        <f t="shared" si="17"/>
        <v>0</v>
      </c>
      <c r="BI596" s="166">
        <f t="shared" si="18"/>
        <v>0</v>
      </c>
      <c r="BJ596" s="18" t="s">
        <v>94</v>
      </c>
      <c r="BK596" s="166">
        <f t="shared" si="19"/>
        <v>521.70000000000005</v>
      </c>
      <c r="BL596" s="18" t="s">
        <v>209</v>
      </c>
      <c r="BM596" s="165" t="s">
        <v>623</v>
      </c>
    </row>
    <row r="597" spans="1:65" s="2" customFormat="1" ht="33" customHeight="1">
      <c r="A597" s="30"/>
      <c r="B597" s="153"/>
      <c r="C597" s="154" t="s">
        <v>624</v>
      </c>
      <c r="D597" s="154" t="s">
        <v>149</v>
      </c>
      <c r="E597" s="155" t="s">
        <v>625</v>
      </c>
      <c r="F597" s="156" t="s">
        <v>626</v>
      </c>
      <c r="G597" s="157" t="s">
        <v>376</v>
      </c>
      <c r="H597" s="158">
        <v>39.4</v>
      </c>
      <c r="I597" s="159">
        <v>1.29</v>
      </c>
      <c r="J597" s="159">
        <f t="shared" si="10"/>
        <v>50.83</v>
      </c>
      <c r="K597" s="160"/>
      <c r="L597" s="31"/>
      <c r="M597" s="161" t="s">
        <v>1</v>
      </c>
      <c r="N597" s="162" t="s">
        <v>37</v>
      </c>
      <c r="O597" s="163">
        <v>0.12</v>
      </c>
      <c r="P597" s="163">
        <f t="shared" si="11"/>
        <v>4.7279999999999998</v>
      </c>
      <c r="Q597" s="163">
        <v>0</v>
      </c>
      <c r="R597" s="163">
        <f t="shared" si="12"/>
        <v>0</v>
      </c>
      <c r="S597" s="163">
        <v>3.47E-3</v>
      </c>
      <c r="T597" s="164">
        <f t="shared" si="13"/>
        <v>0.13671800000000001</v>
      </c>
      <c r="U597" s="30"/>
      <c r="V597" s="30"/>
      <c r="W597" s="30"/>
      <c r="X597" s="30"/>
      <c r="Y597" s="30"/>
      <c r="Z597" s="30"/>
      <c r="AA597" s="30"/>
      <c r="AB597" s="30"/>
      <c r="AC597" s="30"/>
      <c r="AD597" s="30"/>
      <c r="AE597" s="30"/>
      <c r="AR597" s="165" t="s">
        <v>209</v>
      </c>
      <c r="AT597" s="165" t="s">
        <v>149</v>
      </c>
      <c r="AU597" s="165" t="s">
        <v>94</v>
      </c>
      <c r="AY597" s="18" t="s">
        <v>146</v>
      </c>
      <c r="BE597" s="166">
        <f t="shared" si="14"/>
        <v>0</v>
      </c>
      <c r="BF597" s="166">
        <f t="shared" si="15"/>
        <v>50.83</v>
      </c>
      <c r="BG597" s="166">
        <f t="shared" si="16"/>
        <v>0</v>
      </c>
      <c r="BH597" s="166">
        <f t="shared" si="17"/>
        <v>0</v>
      </c>
      <c r="BI597" s="166">
        <f t="shared" si="18"/>
        <v>0</v>
      </c>
      <c r="BJ597" s="18" t="s">
        <v>94</v>
      </c>
      <c r="BK597" s="166">
        <f t="shared" si="19"/>
        <v>50.83</v>
      </c>
      <c r="BL597" s="18" t="s">
        <v>209</v>
      </c>
      <c r="BM597" s="165" t="s">
        <v>627</v>
      </c>
    </row>
    <row r="598" spans="1:65" s="15" customFormat="1" ht="11.25">
      <c r="B598" s="182"/>
      <c r="D598" s="168" t="s">
        <v>153</v>
      </c>
      <c r="E598" s="183" t="s">
        <v>1</v>
      </c>
      <c r="F598" s="184" t="s">
        <v>628</v>
      </c>
      <c r="H598" s="183" t="s">
        <v>1</v>
      </c>
      <c r="L598" s="182"/>
      <c r="M598" s="185"/>
      <c r="N598" s="186"/>
      <c r="O598" s="186"/>
      <c r="P598" s="186"/>
      <c r="Q598" s="186"/>
      <c r="R598" s="186"/>
      <c r="S598" s="186"/>
      <c r="T598" s="187"/>
      <c r="AT598" s="183" t="s">
        <v>153</v>
      </c>
      <c r="AU598" s="183" t="s">
        <v>94</v>
      </c>
      <c r="AV598" s="15" t="s">
        <v>79</v>
      </c>
      <c r="AW598" s="15" t="s">
        <v>28</v>
      </c>
      <c r="AX598" s="15" t="s">
        <v>71</v>
      </c>
      <c r="AY598" s="183" t="s">
        <v>146</v>
      </c>
    </row>
    <row r="599" spans="1:65" s="13" customFormat="1" ht="11.25">
      <c r="B599" s="167"/>
      <c r="D599" s="168" t="s">
        <v>153</v>
      </c>
      <c r="E599" s="169" t="s">
        <v>1</v>
      </c>
      <c r="F599" s="170" t="s">
        <v>629</v>
      </c>
      <c r="H599" s="171">
        <v>39.4</v>
      </c>
      <c r="L599" s="167"/>
      <c r="M599" s="172"/>
      <c r="N599" s="173"/>
      <c r="O599" s="173"/>
      <c r="P599" s="173"/>
      <c r="Q599" s="173"/>
      <c r="R599" s="173"/>
      <c r="S599" s="173"/>
      <c r="T599" s="174"/>
      <c r="AT599" s="169" t="s">
        <v>153</v>
      </c>
      <c r="AU599" s="169" t="s">
        <v>94</v>
      </c>
      <c r="AV599" s="13" t="s">
        <v>94</v>
      </c>
      <c r="AW599" s="13" t="s">
        <v>28</v>
      </c>
      <c r="AX599" s="13" t="s">
        <v>71</v>
      </c>
      <c r="AY599" s="169" t="s">
        <v>146</v>
      </c>
    </row>
    <row r="600" spans="1:65" s="14" customFormat="1" ht="11.25">
      <c r="B600" s="175"/>
      <c r="D600" s="168" t="s">
        <v>153</v>
      </c>
      <c r="E600" s="176" t="s">
        <v>1</v>
      </c>
      <c r="F600" s="177" t="s">
        <v>156</v>
      </c>
      <c r="H600" s="178">
        <v>39.4</v>
      </c>
      <c r="L600" s="175"/>
      <c r="M600" s="179"/>
      <c r="N600" s="180"/>
      <c r="O600" s="180"/>
      <c r="P600" s="180"/>
      <c r="Q600" s="180"/>
      <c r="R600" s="180"/>
      <c r="S600" s="180"/>
      <c r="T600" s="181"/>
      <c r="AT600" s="176" t="s">
        <v>153</v>
      </c>
      <c r="AU600" s="176" t="s">
        <v>94</v>
      </c>
      <c r="AV600" s="14" t="s">
        <v>147</v>
      </c>
      <c r="AW600" s="14" t="s">
        <v>28</v>
      </c>
      <c r="AX600" s="14" t="s">
        <v>79</v>
      </c>
      <c r="AY600" s="176" t="s">
        <v>146</v>
      </c>
    </row>
    <row r="601" spans="1:65" s="2" customFormat="1" ht="21.75" customHeight="1">
      <c r="A601" s="30"/>
      <c r="B601" s="153"/>
      <c r="C601" s="154" t="s">
        <v>413</v>
      </c>
      <c r="D601" s="154" t="s">
        <v>149</v>
      </c>
      <c r="E601" s="155" t="s">
        <v>630</v>
      </c>
      <c r="F601" s="156" t="s">
        <v>631</v>
      </c>
      <c r="G601" s="157" t="s">
        <v>632</v>
      </c>
      <c r="H601" s="158">
        <v>14</v>
      </c>
      <c r="I601" s="159">
        <v>3.76</v>
      </c>
      <c r="J601" s="159">
        <f>ROUND(I601*H601,2)</f>
        <v>52.64</v>
      </c>
      <c r="K601" s="160"/>
      <c r="L601" s="31"/>
      <c r="M601" s="161" t="s">
        <v>1</v>
      </c>
      <c r="N601" s="162" t="s">
        <v>37</v>
      </c>
      <c r="O601" s="163">
        <v>0.35</v>
      </c>
      <c r="P601" s="163">
        <f>O601*H601</f>
        <v>4.8999999999999995</v>
      </c>
      <c r="Q601" s="163">
        <v>0</v>
      </c>
      <c r="R601" s="163">
        <f>Q601*H601</f>
        <v>0</v>
      </c>
      <c r="S601" s="163">
        <v>0</v>
      </c>
      <c r="T601" s="164">
        <f>S601*H601</f>
        <v>0</v>
      </c>
      <c r="U601" s="30"/>
      <c r="V601" s="30"/>
      <c r="W601" s="30"/>
      <c r="X601" s="30"/>
      <c r="Y601" s="30"/>
      <c r="Z601" s="30"/>
      <c r="AA601" s="30"/>
      <c r="AB601" s="30"/>
      <c r="AC601" s="30"/>
      <c r="AD601" s="30"/>
      <c r="AE601" s="30"/>
      <c r="AR601" s="165" t="s">
        <v>209</v>
      </c>
      <c r="AT601" s="165" t="s">
        <v>149</v>
      </c>
      <c r="AU601" s="165" t="s">
        <v>94</v>
      </c>
      <c r="AY601" s="18" t="s">
        <v>146</v>
      </c>
      <c r="BE601" s="166">
        <f>IF(N601="základná",J601,0)</f>
        <v>0</v>
      </c>
      <c r="BF601" s="166">
        <f>IF(N601="znížená",J601,0)</f>
        <v>52.64</v>
      </c>
      <c r="BG601" s="166">
        <f>IF(N601="zákl. prenesená",J601,0)</f>
        <v>0</v>
      </c>
      <c r="BH601" s="166">
        <f>IF(N601="zníž. prenesená",J601,0)</f>
        <v>0</v>
      </c>
      <c r="BI601" s="166">
        <f>IF(N601="nulová",J601,0)</f>
        <v>0</v>
      </c>
      <c r="BJ601" s="18" t="s">
        <v>94</v>
      </c>
      <c r="BK601" s="166">
        <f>ROUND(I601*H601,2)</f>
        <v>52.64</v>
      </c>
      <c r="BL601" s="18" t="s">
        <v>209</v>
      </c>
      <c r="BM601" s="165" t="s">
        <v>633</v>
      </c>
    </row>
    <row r="602" spans="1:65" s="15" customFormat="1" ht="11.25">
      <c r="B602" s="182"/>
      <c r="D602" s="168" t="s">
        <v>153</v>
      </c>
      <c r="E602" s="183" t="s">
        <v>1</v>
      </c>
      <c r="F602" s="184" t="s">
        <v>225</v>
      </c>
      <c r="H602" s="183" t="s">
        <v>1</v>
      </c>
      <c r="L602" s="182"/>
      <c r="M602" s="185"/>
      <c r="N602" s="186"/>
      <c r="O602" s="186"/>
      <c r="P602" s="186"/>
      <c r="Q602" s="186"/>
      <c r="R602" s="186"/>
      <c r="S602" s="186"/>
      <c r="T602" s="187"/>
      <c r="AT602" s="183" t="s">
        <v>153</v>
      </c>
      <c r="AU602" s="183" t="s">
        <v>94</v>
      </c>
      <c r="AV602" s="15" t="s">
        <v>79</v>
      </c>
      <c r="AW602" s="15" t="s">
        <v>28</v>
      </c>
      <c r="AX602" s="15" t="s">
        <v>71</v>
      </c>
      <c r="AY602" s="183" t="s">
        <v>146</v>
      </c>
    </row>
    <row r="603" spans="1:65" s="13" customFormat="1" ht="11.25">
      <c r="B603" s="167"/>
      <c r="D603" s="168" t="s">
        <v>153</v>
      </c>
      <c r="E603" s="169" t="s">
        <v>1</v>
      </c>
      <c r="F603" s="170" t="s">
        <v>94</v>
      </c>
      <c r="H603" s="171">
        <v>2</v>
      </c>
      <c r="L603" s="167"/>
      <c r="M603" s="172"/>
      <c r="N603" s="173"/>
      <c r="O603" s="173"/>
      <c r="P603" s="173"/>
      <c r="Q603" s="173"/>
      <c r="R603" s="173"/>
      <c r="S603" s="173"/>
      <c r="T603" s="174"/>
      <c r="AT603" s="169" t="s">
        <v>153</v>
      </c>
      <c r="AU603" s="169" t="s">
        <v>94</v>
      </c>
      <c r="AV603" s="13" t="s">
        <v>94</v>
      </c>
      <c r="AW603" s="13" t="s">
        <v>28</v>
      </c>
      <c r="AX603" s="13" t="s">
        <v>71</v>
      </c>
      <c r="AY603" s="169" t="s">
        <v>146</v>
      </c>
    </row>
    <row r="604" spans="1:65" s="15" customFormat="1" ht="11.25">
      <c r="B604" s="182"/>
      <c r="D604" s="168" t="s">
        <v>153</v>
      </c>
      <c r="E604" s="183" t="s">
        <v>1</v>
      </c>
      <c r="F604" s="184" t="s">
        <v>229</v>
      </c>
      <c r="H604" s="183" t="s">
        <v>1</v>
      </c>
      <c r="L604" s="182"/>
      <c r="M604" s="185"/>
      <c r="N604" s="186"/>
      <c r="O604" s="186"/>
      <c r="P604" s="186"/>
      <c r="Q604" s="186"/>
      <c r="R604" s="186"/>
      <c r="S604" s="186"/>
      <c r="T604" s="187"/>
      <c r="AT604" s="183" t="s">
        <v>153</v>
      </c>
      <c r="AU604" s="183" t="s">
        <v>94</v>
      </c>
      <c r="AV604" s="15" t="s">
        <v>79</v>
      </c>
      <c r="AW604" s="15" t="s">
        <v>28</v>
      </c>
      <c r="AX604" s="15" t="s">
        <v>71</v>
      </c>
      <c r="AY604" s="183" t="s">
        <v>146</v>
      </c>
    </row>
    <row r="605" spans="1:65" s="13" customFormat="1" ht="11.25">
      <c r="B605" s="167"/>
      <c r="D605" s="168" t="s">
        <v>153</v>
      </c>
      <c r="E605" s="169" t="s">
        <v>1</v>
      </c>
      <c r="F605" s="170" t="s">
        <v>94</v>
      </c>
      <c r="H605" s="171">
        <v>2</v>
      </c>
      <c r="L605" s="167"/>
      <c r="M605" s="172"/>
      <c r="N605" s="173"/>
      <c r="O605" s="173"/>
      <c r="P605" s="173"/>
      <c r="Q605" s="173"/>
      <c r="R605" s="173"/>
      <c r="S605" s="173"/>
      <c r="T605" s="174"/>
      <c r="AT605" s="169" t="s">
        <v>153</v>
      </c>
      <c r="AU605" s="169" t="s">
        <v>94</v>
      </c>
      <c r="AV605" s="13" t="s">
        <v>94</v>
      </c>
      <c r="AW605" s="13" t="s">
        <v>28</v>
      </c>
      <c r="AX605" s="13" t="s">
        <v>71</v>
      </c>
      <c r="AY605" s="169" t="s">
        <v>146</v>
      </c>
    </row>
    <row r="606" spans="1:65" s="15" customFormat="1" ht="11.25">
      <c r="B606" s="182"/>
      <c r="D606" s="168" t="s">
        <v>153</v>
      </c>
      <c r="E606" s="183" t="s">
        <v>1</v>
      </c>
      <c r="F606" s="184" t="s">
        <v>216</v>
      </c>
      <c r="H606" s="183" t="s">
        <v>1</v>
      </c>
      <c r="L606" s="182"/>
      <c r="M606" s="185"/>
      <c r="N606" s="186"/>
      <c r="O606" s="186"/>
      <c r="P606" s="186"/>
      <c r="Q606" s="186"/>
      <c r="R606" s="186"/>
      <c r="S606" s="186"/>
      <c r="T606" s="187"/>
      <c r="AT606" s="183" t="s">
        <v>153</v>
      </c>
      <c r="AU606" s="183" t="s">
        <v>94</v>
      </c>
      <c r="AV606" s="15" t="s">
        <v>79</v>
      </c>
      <c r="AW606" s="15" t="s">
        <v>28</v>
      </c>
      <c r="AX606" s="15" t="s">
        <v>71</v>
      </c>
      <c r="AY606" s="183" t="s">
        <v>146</v>
      </c>
    </row>
    <row r="607" spans="1:65" s="13" customFormat="1" ht="11.25">
      <c r="B607" s="167"/>
      <c r="D607" s="168" t="s">
        <v>153</v>
      </c>
      <c r="E607" s="169" t="s">
        <v>1</v>
      </c>
      <c r="F607" s="170" t="s">
        <v>147</v>
      </c>
      <c r="H607" s="171">
        <v>4</v>
      </c>
      <c r="L607" s="167"/>
      <c r="M607" s="172"/>
      <c r="N607" s="173"/>
      <c r="O607" s="173"/>
      <c r="P607" s="173"/>
      <c r="Q607" s="173"/>
      <c r="R607" s="173"/>
      <c r="S607" s="173"/>
      <c r="T607" s="174"/>
      <c r="AT607" s="169" t="s">
        <v>153</v>
      </c>
      <c r="AU607" s="169" t="s">
        <v>94</v>
      </c>
      <c r="AV607" s="13" t="s">
        <v>94</v>
      </c>
      <c r="AW607" s="13" t="s">
        <v>28</v>
      </c>
      <c r="AX607" s="13" t="s">
        <v>71</v>
      </c>
      <c r="AY607" s="169" t="s">
        <v>146</v>
      </c>
    </row>
    <row r="608" spans="1:65" s="15" customFormat="1" ht="11.25">
      <c r="B608" s="182"/>
      <c r="D608" s="168" t="s">
        <v>153</v>
      </c>
      <c r="E608" s="183" t="s">
        <v>1</v>
      </c>
      <c r="F608" s="184" t="s">
        <v>219</v>
      </c>
      <c r="H608" s="183" t="s">
        <v>1</v>
      </c>
      <c r="L608" s="182"/>
      <c r="M608" s="185"/>
      <c r="N608" s="186"/>
      <c r="O608" s="186"/>
      <c r="P608" s="186"/>
      <c r="Q608" s="186"/>
      <c r="R608" s="186"/>
      <c r="S608" s="186"/>
      <c r="T608" s="187"/>
      <c r="AT608" s="183" t="s">
        <v>153</v>
      </c>
      <c r="AU608" s="183" t="s">
        <v>94</v>
      </c>
      <c r="AV608" s="15" t="s">
        <v>79</v>
      </c>
      <c r="AW608" s="15" t="s">
        <v>28</v>
      </c>
      <c r="AX608" s="15" t="s">
        <v>71</v>
      </c>
      <c r="AY608" s="183" t="s">
        <v>146</v>
      </c>
    </row>
    <row r="609" spans="1:65" s="13" customFormat="1" ht="11.25">
      <c r="B609" s="167"/>
      <c r="D609" s="168" t="s">
        <v>153</v>
      </c>
      <c r="E609" s="169" t="s">
        <v>1</v>
      </c>
      <c r="F609" s="170" t="s">
        <v>634</v>
      </c>
      <c r="H609" s="171">
        <v>6</v>
      </c>
      <c r="L609" s="167"/>
      <c r="M609" s="172"/>
      <c r="N609" s="173"/>
      <c r="O609" s="173"/>
      <c r="P609" s="173"/>
      <c r="Q609" s="173"/>
      <c r="R609" s="173"/>
      <c r="S609" s="173"/>
      <c r="T609" s="174"/>
      <c r="AT609" s="169" t="s">
        <v>153</v>
      </c>
      <c r="AU609" s="169" t="s">
        <v>94</v>
      </c>
      <c r="AV609" s="13" t="s">
        <v>94</v>
      </c>
      <c r="AW609" s="13" t="s">
        <v>28</v>
      </c>
      <c r="AX609" s="13" t="s">
        <v>71</v>
      </c>
      <c r="AY609" s="169" t="s">
        <v>146</v>
      </c>
    </row>
    <row r="610" spans="1:65" s="14" customFormat="1" ht="11.25">
      <c r="B610" s="175"/>
      <c r="D610" s="168" t="s">
        <v>153</v>
      </c>
      <c r="E610" s="176" t="s">
        <v>1</v>
      </c>
      <c r="F610" s="177" t="s">
        <v>156</v>
      </c>
      <c r="H610" s="178">
        <v>14</v>
      </c>
      <c r="L610" s="175"/>
      <c r="M610" s="179"/>
      <c r="N610" s="180"/>
      <c r="O610" s="180"/>
      <c r="P610" s="180"/>
      <c r="Q610" s="180"/>
      <c r="R610" s="180"/>
      <c r="S610" s="180"/>
      <c r="T610" s="181"/>
      <c r="AT610" s="176" t="s">
        <v>153</v>
      </c>
      <c r="AU610" s="176" t="s">
        <v>94</v>
      </c>
      <c r="AV610" s="14" t="s">
        <v>147</v>
      </c>
      <c r="AW610" s="14" t="s">
        <v>28</v>
      </c>
      <c r="AX610" s="14" t="s">
        <v>79</v>
      </c>
      <c r="AY610" s="176" t="s">
        <v>146</v>
      </c>
    </row>
    <row r="611" spans="1:65" s="2" customFormat="1" ht="24.2" customHeight="1">
      <c r="A611" s="30"/>
      <c r="B611" s="153"/>
      <c r="C611" s="154" t="s">
        <v>635</v>
      </c>
      <c r="D611" s="154" t="s">
        <v>149</v>
      </c>
      <c r="E611" s="155" t="s">
        <v>636</v>
      </c>
      <c r="F611" s="156" t="s">
        <v>637</v>
      </c>
      <c r="G611" s="157" t="s">
        <v>376</v>
      </c>
      <c r="H611" s="158">
        <v>366.99</v>
      </c>
      <c r="I611" s="159">
        <v>1.4</v>
      </c>
      <c r="J611" s="159">
        <f>ROUND(I611*H611,2)</f>
        <v>513.79</v>
      </c>
      <c r="K611" s="160"/>
      <c r="L611" s="31"/>
      <c r="M611" s="161" t="s">
        <v>1</v>
      </c>
      <c r="N611" s="162" t="s">
        <v>37</v>
      </c>
      <c r="O611" s="163">
        <v>0.13</v>
      </c>
      <c r="P611" s="163">
        <f>O611*H611</f>
        <v>47.7087</v>
      </c>
      <c r="Q611" s="163">
        <v>0</v>
      </c>
      <c r="R611" s="163">
        <f>Q611*H611</f>
        <v>0</v>
      </c>
      <c r="S611" s="163">
        <v>0</v>
      </c>
      <c r="T611" s="164">
        <f>S611*H611</f>
        <v>0</v>
      </c>
      <c r="U611" s="30"/>
      <c r="V611" s="30"/>
      <c r="W611" s="30"/>
      <c r="X611" s="30"/>
      <c r="Y611" s="30"/>
      <c r="Z611" s="30"/>
      <c r="AA611" s="30"/>
      <c r="AB611" s="30"/>
      <c r="AC611" s="30"/>
      <c r="AD611" s="30"/>
      <c r="AE611" s="30"/>
      <c r="AR611" s="165" t="s">
        <v>209</v>
      </c>
      <c r="AT611" s="165" t="s">
        <v>149</v>
      </c>
      <c r="AU611" s="165" t="s">
        <v>94</v>
      </c>
      <c r="AY611" s="18" t="s">
        <v>146</v>
      </c>
      <c r="BE611" s="166">
        <f>IF(N611="základná",J611,0)</f>
        <v>0</v>
      </c>
      <c r="BF611" s="166">
        <f>IF(N611="znížená",J611,0)</f>
        <v>513.79</v>
      </c>
      <c r="BG611" s="166">
        <f>IF(N611="zákl. prenesená",J611,0)</f>
        <v>0</v>
      </c>
      <c r="BH611" s="166">
        <f>IF(N611="zníž. prenesená",J611,0)</f>
        <v>0</v>
      </c>
      <c r="BI611" s="166">
        <f>IF(N611="nulová",J611,0)</f>
        <v>0</v>
      </c>
      <c r="BJ611" s="18" t="s">
        <v>94</v>
      </c>
      <c r="BK611" s="166">
        <f>ROUND(I611*H611,2)</f>
        <v>513.79</v>
      </c>
      <c r="BL611" s="18" t="s">
        <v>209</v>
      </c>
      <c r="BM611" s="165" t="s">
        <v>638</v>
      </c>
    </row>
    <row r="612" spans="1:65" s="15" customFormat="1" ht="11.25">
      <c r="B612" s="182"/>
      <c r="D612" s="168" t="s">
        <v>153</v>
      </c>
      <c r="E612" s="183" t="s">
        <v>1</v>
      </c>
      <c r="F612" s="184" t="s">
        <v>225</v>
      </c>
      <c r="H612" s="183" t="s">
        <v>1</v>
      </c>
      <c r="L612" s="182"/>
      <c r="M612" s="185"/>
      <c r="N612" s="186"/>
      <c r="O612" s="186"/>
      <c r="P612" s="186"/>
      <c r="Q612" s="186"/>
      <c r="R612" s="186"/>
      <c r="S612" s="186"/>
      <c r="T612" s="187"/>
      <c r="AT612" s="183" t="s">
        <v>153</v>
      </c>
      <c r="AU612" s="183" t="s">
        <v>94</v>
      </c>
      <c r="AV612" s="15" t="s">
        <v>79</v>
      </c>
      <c r="AW612" s="15" t="s">
        <v>28</v>
      </c>
      <c r="AX612" s="15" t="s">
        <v>71</v>
      </c>
      <c r="AY612" s="183" t="s">
        <v>146</v>
      </c>
    </row>
    <row r="613" spans="1:65" s="15" customFormat="1" ht="11.25">
      <c r="B613" s="182"/>
      <c r="D613" s="168" t="s">
        <v>153</v>
      </c>
      <c r="E613" s="183" t="s">
        <v>1</v>
      </c>
      <c r="F613" s="184" t="s">
        <v>639</v>
      </c>
      <c r="H613" s="183" t="s">
        <v>1</v>
      </c>
      <c r="L613" s="182"/>
      <c r="M613" s="185"/>
      <c r="N613" s="186"/>
      <c r="O613" s="186"/>
      <c r="P613" s="186"/>
      <c r="Q613" s="186"/>
      <c r="R613" s="186"/>
      <c r="S613" s="186"/>
      <c r="T613" s="187"/>
      <c r="AT613" s="183" t="s">
        <v>153</v>
      </c>
      <c r="AU613" s="183" t="s">
        <v>94</v>
      </c>
      <c r="AV613" s="15" t="s">
        <v>79</v>
      </c>
      <c r="AW613" s="15" t="s">
        <v>28</v>
      </c>
      <c r="AX613" s="15" t="s">
        <v>71</v>
      </c>
      <c r="AY613" s="183" t="s">
        <v>146</v>
      </c>
    </row>
    <row r="614" spans="1:65" s="15" customFormat="1" ht="11.25">
      <c r="B614" s="182"/>
      <c r="D614" s="168" t="s">
        <v>153</v>
      </c>
      <c r="E614" s="183" t="s">
        <v>1</v>
      </c>
      <c r="F614" s="184" t="s">
        <v>640</v>
      </c>
      <c r="H614" s="183" t="s">
        <v>1</v>
      </c>
      <c r="L614" s="182"/>
      <c r="M614" s="185"/>
      <c r="N614" s="186"/>
      <c r="O614" s="186"/>
      <c r="P614" s="186"/>
      <c r="Q614" s="186"/>
      <c r="R614" s="186"/>
      <c r="S614" s="186"/>
      <c r="T614" s="187"/>
      <c r="AT614" s="183" t="s">
        <v>153</v>
      </c>
      <c r="AU614" s="183" t="s">
        <v>94</v>
      </c>
      <c r="AV614" s="15" t="s">
        <v>79</v>
      </c>
      <c r="AW614" s="15" t="s">
        <v>28</v>
      </c>
      <c r="AX614" s="15" t="s">
        <v>71</v>
      </c>
      <c r="AY614" s="183" t="s">
        <v>146</v>
      </c>
    </row>
    <row r="615" spans="1:65" s="13" customFormat="1" ht="11.25">
      <c r="B615" s="167"/>
      <c r="D615" s="168" t="s">
        <v>153</v>
      </c>
      <c r="E615" s="169" t="s">
        <v>1</v>
      </c>
      <c r="F615" s="170" t="s">
        <v>641</v>
      </c>
      <c r="H615" s="171">
        <v>13.55</v>
      </c>
      <c r="L615" s="167"/>
      <c r="M615" s="172"/>
      <c r="N615" s="173"/>
      <c r="O615" s="173"/>
      <c r="P615" s="173"/>
      <c r="Q615" s="173"/>
      <c r="R615" s="173"/>
      <c r="S615" s="173"/>
      <c r="T615" s="174"/>
      <c r="AT615" s="169" t="s">
        <v>153</v>
      </c>
      <c r="AU615" s="169" t="s">
        <v>94</v>
      </c>
      <c r="AV615" s="13" t="s">
        <v>94</v>
      </c>
      <c r="AW615" s="13" t="s">
        <v>28</v>
      </c>
      <c r="AX615" s="13" t="s">
        <v>71</v>
      </c>
      <c r="AY615" s="169" t="s">
        <v>146</v>
      </c>
    </row>
    <row r="616" spans="1:65" s="15" customFormat="1" ht="11.25">
      <c r="B616" s="182"/>
      <c r="D616" s="168" t="s">
        <v>153</v>
      </c>
      <c r="E616" s="183" t="s">
        <v>1</v>
      </c>
      <c r="F616" s="184" t="s">
        <v>340</v>
      </c>
      <c r="H616" s="183" t="s">
        <v>1</v>
      </c>
      <c r="L616" s="182"/>
      <c r="M616" s="185"/>
      <c r="N616" s="186"/>
      <c r="O616" s="186"/>
      <c r="P616" s="186"/>
      <c r="Q616" s="186"/>
      <c r="R616" s="186"/>
      <c r="S616" s="186"/>
      <c r="T616" s="187"/>
      <c r="AT616" s="183" t="s">
        <v>153</v>
      </c>
      <c r="AU616" s="183" t="s">
        <v>94</v>
      </c>
      <c r="AV616" s="15" t="s">
        <v>79</v>
      </c>
      <c r="AW616" s="15" t="s">
        <v>28</v>
      </c>
      <c r="AX616" s="15" t="s">
        <v>71</v>
      </c>
      <c r="AY616" s="183" t="s">
        <v>146</v>
      </c>
    </row>
    <row r="617" spans="1:65" s="13" customFormat="1" ht="11.25">
      <c r="B617" s="167"/>
      <c r="D617" s="168" t="s">
        <v>153</v>
      </c>
      <c r="E617" s="169" t="s">
        <v>1</v>
      </c>
      <c r="F617" s="170" t="s">
        <v>642</v>
      </c>
      <c r="H617" s="171">
        <v>61.45</v>
      </c>
      <c r="L617" s="167"/>
      <c r="M617" s="172"/>
      <c r="N617" s="173"/>
      <c r="O617" s="173"/>
      <c r="P617" s="173"/>
      <c r="Q617" s="173"/>
      <c r="R617" s="173"/>
      <c r="S617" s="173"/>
      <c r="T617" s="174"/>
      <c r="AT617" s="169" t="s">
        <v>153</v>
      </c>
      <c r="AU617" s="169" t="s">
        <v>94</v>
      </c>
      <c r="AV617" s="13" t="s">
        <v>94</v>
      </c>
      <c r="AW617" s="13" t="s">
        <v>28</v>
      </c>
      <c r="AX617" s="13" t="s">
        <v>71</v>
      </c>
      <c r="AY617" s="169" t="s">
        <v>146</v>
      </c>
    </row>
    <row r="618" spans="1:65" s="15" customFormat="1" ht="11.25">
      <c r="B618" s="182"/>
      <c r="D618" s="168" t="s">
        <v>153</v>
      </c>
      <c r="E618" s="183" t="s">
        <v>1</v>
      </c>
      <c r="F618" s="184" t="s">
        <v>229</v>
      </c>
      <c r="H618" s="183" t="s">
        <v>1</v>
      </c>
      <c r="L618" s="182"/>
      <c r="M618" s="185"/>
      <c r="N618" s="186"/>
      <c r="O618" s="186"/>
      <c r="P618" s="186"/>
      <c r="Q618" s="186"/>
      <c r="R618" s="186"/>
      <c r="S618" s="186"/>
      <c r="T618" s="187"/>
      <c r="AT618" s="183" t="s">
        <v>153</v>
      </c>
      <c r="AU618" s="183" t="s">
        <v>94</v>
      </c>
      <c r="AV618" s="15" t="s">
        <v>79</v>
      </c>
      <c r="AW618" s="15" t="s">
        <v>28</v>
      </c>
      <c r="AX618" s="15" t="s">
        <v>71</v>
      </c>
      <c r="AY618" s="183" t="s">
        <v>146</v>
      </c>
    </row>
    <row r="619" spans="1:65" s="15" customFormat="1" ht="11.25">
      <c r="B619" s="182"/>
      <c r="D619" s="168" t="s">
        <v>153</v>
      </c>
      <c r="E619" s="183" t="s">
        <v>1</v>
      </c>
      <c r="F619" s="184" t="s">
        <v>639</v>
      </c>
      <c r="H619" s="183" t="s">
        <v>1</v>
      </c>
      <c r="L619" s="182"/>
      <c r="M619" s="185"/>
      <c r="N619" s="186"/>
      <c r="O619" s="186"/>
      <c r="P619" s="186"/>
      <c r="Q619" s="186"/>
      <c r="R619" s="186"/>
      <c r="S619" s="186"/>
      <c r="T619" s="187"/>
      <c r="AT619" s="183" t="s">
        <v>153</v>
      </c>
      <c r="AU619" s="183" t="s">
        <v>94</v>
      </c>
      <c r="AV619" s="15" t="s">
        <v>79</v>
      </c>
      <c r="AW619" s="15" t="s">
        <v>28</v>
      </c>
      <c r="AX619" s="15" t="s">
        <v>71</v>
      </c>
      <c r="AY619" s="183" t="s">
        <v>146</v>
      </c>
    </row>
    <row r="620" spans="1:65" s="15" customFormat="1" ht="11.25">
      <c r="B620" s="182"/>
      <c r="D620" s="168" t="s">
        <v>153</v>
      </c>
      <c r="E620" s="183" t="s">
        <v>1</v>
      </c>
      <c r="F620" s="184" t="s">
        <v>640</v>
      </c>
      <c r="H620" s="183" t="s">
        <v>1</v>
      </c>
      <c r="L620" s="182"/>
      <c r="M620" s="185"/>
      <c r="N620" s="186"/>
      <c r="O620" s="186"/>
      <c r="P620" s="186"/>
      <c r="Q620" s="186"/>
      <c r="R620" s="186"/>
      <c r="S620" s="186"/>
      <c r="T620" s="187"/>
      <c r="AT620" s="183" t="s">
        <v>153</v>
      </c>
      <c r="AU620" s="183" t="s">
        <v>94</v>
      </c>
      <c r="AV620" s="15" t="s">
        <v>79</v>
      </c>
      <c r="AW620" s="15" t="s">
        <v>28</v>
      </c>
      <c r="AX620" s="15" t="s">
        <v>71</v>
      </c>
      <c r="AY620" s="183" t="s">
        <v>146</v>
      </c>
    </row>
    <row r="621" spans="1:65" s="13" customFormat="1" ht="11.25">
      <c r="B621" s="167"/>
      <c r="D621" s="168" t="s">
        <v>153</v>
      </c>
      <c r="E621" s="169" t="s">
        <v>1</v>
      </c>
      <c r="F621" s="170" t="s">
        <v>641</v>
      </c>
      <c r="H621" s="171">
        <v>13.55</v>
      </c>
      <c r="L621" s="167"/>
      <c r="M621" s="172"/>
      <c r="N621" s="173"/>
      <c r="O621" s="173"/>
      <c r="P621" s="173"/>
      <c r="Q621" s="173"/>
      <c r="R621" s="173"/>
      <c r="S621" s="173"/>
      <c r="T621" s="174"/>
      <c r="AT621" s="169" t="s">
        <v>153</v>
      </c>
      <c r="AU621" s="169" t="s">
        <v>94</v>
      </c>
      <c r="AV621" s="13" t="s">
        <v>94</v>
      </c>
      <c r="AW621" s="13" t="s">
        <v>28</v>
      </c>
      <c r="AX621" s="13" t="s">
        <v>71</v>
      </c>
      <c r="AY621" s="169" t="s">
        <v>146</v>
      </c>
    </row>
    <row r="622" spans="1:65" s="15" customFormat="1" ht="11.25">
      <c r="B622" s="182"/>
      <c r="D622" s="168" t="s">
        <v>153</v>
      </c>
      <c r="E622" s="183" t="s">
        <v>1</v>
      </c>
      <c r="F622" s="184" t="s">
        <v>340</v>
      </c>
      <c r="H622" s="183" t="s">
        <v>1</v>
      </c>
      <c r="L622" s="182"/>
      <c r="M622" s="185"/>
      <c r="N622" s="186"/>
      <c r="O622" s="186"/>
      <c r="P622" s="186"/>
      <c r="Q622" s="186"/>
      <c r="R622" s="186"/>
      <c r="S622" s="186"/>
      <c r="T622" s="187"/>
      <c r="AT622" s="183" t="s">
        <v>153</v>
      </c>
      <c r="AU622" s="183" t="s">
        <v>94</v>
      </c>
      <c r="AV622" s="15" t="s">
        <v>79</v>
      </c>
      <c r="AW622" s="15" t="s">
        <v>28</v>
      </c>
      <c r="AX622" s="15" t="s">
        <v>71</v>
      </c>
      <c r="AY622" s="183" t="s">
        <v>146</v>
      </c>
    </row>
    <row r="623" spans="1:65" s="13" customFormat="1" ht="11.25">
      <c r="B623" s="167"/>
      <c r="D623" s="168" t="s">
        <v>153</v>
      </c>
      <c r="E623" s="169" t="s">
        <v>1</v>
      </c>
      <c r="F623" s="170" t="s">
        <v>642</v>
      </c>
      <c r="H623" s="171">
        <v>61.45</v>
      </c>
      <c r="L623" s="167"/>
      <c r="M623" s="172"/>
      <c r="N623" s="173"/>
      <c r="O623" s="173"/>
      <c r="P623" s="173"/>
      <c r="Q623" s="173"/>
      <c r="R623" s="173"/>
      <c r="S623" s="173"/>
      <c r="T623" s="174"/>
      <c r="AT623" s="169" t="s">
        <v>153</v>
      </c>
      <c r="AU623" s="169" t="s">
        <v>94</v>
      </c>
      <c r="AV623" s="13" t="s">
        <v>94</v>
      </c>
      <c r="AW623" s="13" t="s">
        <v>28</v>
      </c>
      <c r="AX623" s="13" t="s">
        <v>71</v>
      </c>
      <c r="AY623" s="169" t="s">
        <v>146</v>
      </c>
    </row>
    <row r="624" spans="1:65" s="15" customFormat="1" ht="11.25">
      <c r="B624" s="182"/>
      <c r="D624" s="168" t="s">
        <v>153</v>
      </c>
      <c r="E624" s="183" t="s">
        <v>1</v>
      </c>
      <c r="F624" s="184" t="s">
        <v>216</v>
      </c>
      <c r="H624" s="183" t="s">
        <v>1</v>
      </c>
      <c r="L624" s="182"/>
      <c r="M624" s="185"/>
      <c r="N624" s="186"/>
      <c r="O624" s="186"/>
      <c r="P624" s="186"/>
      <c r="Q624" s="186"/>
      <c r="R624" s="186"/>
      <c r="S624" s="186"/>
      <c r="T624" s="187"/>
      <c r="AT624" s="183" t="s">
        <v>153</v>
      </c>
      <c r="AU624" s="183" t="s">
        <v>94</v>
      </c>
      <c r="AV624" s="15" t="s">
        <v>79</v>
      </c>
      <c r="AW624" s="15" t="s">
        <v>28</v>
      </c>
      <c r="AX624" s="15" t="s">
        <v>71</v>
      </c>
      <c r="AY624" s="183" t="s">
        <v>146</v>
      </c>
    </row>
    <row r="625" spans="2:51" s="15" customFormat="1" ht="11.25">
      <c r="B625" s="182"/>
      <c r="D625" s="168" t="s">
        <v>153</v>
      </c>
      <c r="E625" s="183" t="s">
        <v>1</v>
      </c>
      <c r="F625" s="184" t="s">
        <v>639</v>
      </c>
      <c r="H625" s="183" t="s">
        <v>1</v>
      </c>
      <c r="L625" s="182"/>
      <c r="M625" s="185"/>
      <c r="N625" s="186"/>
      <c r="O625" s="186"/>
      <c r="P625" s="186"/>
      <c r="Q625" s="186"/>
      <c r="R625" s="186"/>
      <c r="S625" s="186"/>
      <c r="T625" s="187"/>
      <c r="AT625" s="183" t="s">
        <v>153</v>
      </c>
      <c r="AU625" s="183" t="s">
        <v>94</v>
      </c>
      <c r="AV625" s="15" t="s">
        <v>79</v>
      </c>
      <c r="AW625" s="15" t="s">
        <v>28</v>
      </c>
      <c r="AX625" s="15" t="s">
        <v>71</v>
      </c>
      <c r="AY625" s="183" t="s">
        <v>146</v>
      </c>
    </row>
    <row r="626" spans="2:51" s="15" customFormat="1" ht="11.25">
      <c r="B626" s="182"/>
      <c r="D626" s="168" t="s">
        <v>153</v>
      </c>
      <c r="E626" s="183" t="s">
        <v>1</v>
      </c>
      <c r="F626" s="184" t="s">
        <v>437</v>
      </c>
      <c r="H626" s="183" t="s">
        <v>1</v>
      </c>
      <c r="L626" s="182"/>
      <c r="M626" s="185"/>
      <c r="N626" s="186"/>
      <c r="O626" s="186"/>
      <c r="P626" s="186"/>
      <c r="Q626" s="186"/>
      <c r="R626" s="186"/>
      <c r="S626" s="186"/>
      <c r="T626" s="187"/>
      <c r="AT626" s="183" t="s">
        <v>153</v>
      </c>
      <c r="AU626" s="183" t="s">
        <v>94</v>
      </c>
      <c r="AV626" s="15" t="s">
        <v>79</v>
      </c>
      <c r="AW626" s="15" t="s">
        <v>28</v>
      </c>
      <c r="AX626" s="15" t="s">
        <v>71</v>
      </c>
      <c r="AY626" s="183" t="s">
        <v>146</v>
      </c>
    </row>
    <row r="627" spans="2:51" s="13" customFormat="1" ht="11.25">
      <c r="B627" s="167"/>
      <c r="D627" s="168" t="s">
        <v>153</v>
      </c>
      <c r="E627" s="169" t="s">
        <v>1</v>
      </c>
      <c r="F627" s="170" t="s">
        <v>643</v>
      </c>
      <c r="H627" s="171">
        <v>62.2</v>
      </c>
      <c r="L627" s="167"/>
      <c r="M627" s="172"/>
      <c r="N627" s="173"/>
      <c r="O627" s="173"/>
      <c r="P627" s="173"/>
      <c r="Q627" s="173"/>
      <c r="R627" s="173"/>
      <c r="S627" s="173"/>
      <c r="T627" s="174"/>
      <c r="AT627" s="169" t="s">
        <v>153</v>
      </c>
      <c r="AU627" s="169" t="s">
        <v>94</v>
      </c>
      <c r="AV627" s="13" t="s">
        <v>94</v>
      </c>
      <c r="AW627" s="13" t="s">
        <v>28</v>
      </c>
      <c r="AX627" s="13" t="s">
        <v>71</v>
      </c>
      <c r="AY627" s="169" t="s">
        <v>146</v>
      </c>
    </row>
    <row r="628" spans="2:51" s="15" customFormat="1" ht="11.25">
      <c r="B628" s="182"/>
      <c r="D628" s="168" t="s">
        <v>153</v>
      </c>
      <c r="E628" s="183" t="s">
        <v>1</v>
      </c>
      <c r="F628" s="184" t="s">
        <v>644</v>
      </c>
      <c r="H628" s="183" t="s">
        <v>1</v>
      </c>
      <c r="L628" s="182"/>
      <c r="M628" s="185"/>
      <c r="N628" s="186"/>
      <c r="O628" s="186"/>
      <c r="P628" s="186"/>
      <c r="Q628" s="186"/>
      <c r="R628" s="186"/>
      <c r="S628" s="186"/>
      <c r="T628" s="187"/>
      <c r="AT628" s="183" t="s">
        <v>153</v>
      </c>
      <c r="AU628" s="183" t="s">
        <v>94</v>
      </c>
      <c r="AV628" s="15" t="s">
        <v>79</v>
      </c>
      <c r="AW628" s="15" t="s">
        <v>28</v>
      </c>
      <c r="AX628" s="15" t="s">
        <v>71</v>
      </c>
      <c r="AY628" s="183" t="s">
        <v>146</v>
      </c>
    </row>
    <row r="629" spans="2:51" s="13" customFormat="1" ht="11.25">
      <c r="B629" s="167"/>
      <c r="D629" s="168" t="s">
        <v>153</v>
      </c>
      <c r="E629" s="169" t="s">
        <v>1</v>
      </c>
      <c r="F629" s="170" t="s">
        <v>641</v>
      </c>
      <c r="H629" s="171">
        <v>13.55</v>
      </c>
      <c r="L629" s="167"/>
      <c r="M629" s="172"/>
      <c r="N629" s="173"/>
      <c r="O629" s="173"/>
      <c r="P629" s="173"/>
      <c r="Q629" s="173"/>
      <c r="R629" s="173"/>
      <c r="S629" s="173"/>
      <c r="T629" s="174"/>
      <c r="AT629" s="169" t="s">
        <v>153</v>
      </c>
      <c r="AU629" s="169" t="s">
        <v>94</v>
      </c>
      <c r="AV629" s="13" t="s">
        <v>94</v>
      </c>
      <c r="AW629" s="13" t="s">
        <v>28</v>
      </c>
      <c r="AX629" s="13" t="s">
        <v>71</v>
      </c>
      <c r="AY629" s="169" t="s">
        <v>146</v>
      </c>
    </row>
    <row r="630" spans="2:51" s="15" customFormat="1" ht="11.25">
      <c r="B630" s="182"/>
      <c r="D630" s="168" t="s">
        <v>153</v>
      </c>
      <c r="E630" s="183" t="s">
        <v>1</v>
      </c>
      <c r="F630" s="184" t="s">
        <v>645</v>
      </c>
      <c r="H630" s="183" t="s">
        <v>1</v>
      </c>
      <c r="L630" s="182"/>
      <c r="M630" s="185"/>
      <c r="N630" s="186"/>
      <c r="O630" s="186"/>
      <c r="P630" s="186"/>
      <c r="Q630" s="186"/>
      <c r="R630" s="186"/>
      <c r="S630" s="186"/>
      <c r="T630" s="187"/>
      <c r="AT630" s="183" t="s">
        <v>153</v>
      </c>
      <c r="AU630" s="183" t="s">
        <v>94</v>
      </c>
      <c r="AV630" s="15" t="s">
        <v>79</v>
      </c>
      <c r="AW630" s="15" t="s">
        <v>28</v>
      </c>
      <c r="AX630" s="15" t="s">
        <v>71</v>
      </c>
      <c r="AY630" s="183" t="s">
        <v>146</v>
      </c>
    </row>
    <row r="631" spans="2:51" s="13" customFormat="1" ht="11.25">
      <c r="B631" s="167"/>
      <c r="D631" s="168" t="s">
        <v>153</v>
      </c>
      <c r="E631" s="169" t="s">
        <v>1</v>
      </c>
      <c r="F631" s="170" t="s">
        <v>646</v>
      </c>
      <c r="H631" s="171">
        <v>32.700000000000003</v>
      </c>
      <c r="L631" s="167"/>
      <c r="M631" s="172"/>
      <c r="N631" s="173"/>
      <c r="O631" s="173"/>
      <c r="P631" s="173"/>
      <c r="Q631" s="173"/>
      <c r="R631" s="173"/>
      <c r="S631" s="173"/>
      <c r="T631" s="174"/>
      <c r="AT631" s="169" t="s">
        <v>153</v>
      </c>
      <c r="AU631" s="169" t="s">
        <v>94</v>
      </c>
      <c r="AV631" s="13" t="s">
        <v>94</v>
      </c>
      <c r="AW631" s="13" t="s">
        <v>28</v>
      </c>
      <c r="AX631" s="13" t="s">
        <v>71</v>
      </c>
      <c r="AY631" s="169" t="s">
        <v>146</v>
      </c>
    </row>
    <row r="632" spans="2:51" s="15" customFormat="1" ht="11.25">
      <c r="B632" s="182"/>
      <c r="D632" s="168" t="s">
        <v>153</v>
      </c>
      <c r="E632" s="183" t="s">
        <v>1</v>
      </c>
      <c r="F632" s="184" t="s">
        <v>219</v>
      </c>
      <c r="H632" s="183" t="s">
        <v>1</v>
      </c>
      <c r="L632" s="182"/>
      <c r="M632" s="185"/>
      <c r="N632" s="186"/>
      <c r="O632" s="186"/>
      <c r="P632" s="186"/>
      <c r="Q632" s="186"/>
      <c r="R632" s="186"/>
      <c r="S632" s="186"/>
      <c r="T632" s="187"/>
      <c r="AT632" s="183" t="s">
        <v>153</v>
      </c>
      <c r="AU632" s="183" t="s">
        <v>94</v>
      </c>
      <c r="AV632" s="15" t="s">
        <v>79</v>
      </c>
      <c r="AW632" s="15" t="s">
        <v>28</v>
      </c>
      <c r="AX632" s="15" t="s">
        <v>71</v>
      </c>
      <c r="AY632" s="183" t="s">
        <v>146</v>
      </c>
    </row>
    <row r="633" spans="2:51" s="15" customFormat="1" ht="11.25">
      <c r="B633" s="182"/>
      <c r="D633" s="168" t="s">
        <v>153</v>
      </c>
      <c r="E633" s="183" t="s">
        <v>1</v>
      </c>
      <c r="F633" s="184" t="s">
        <v>644</v>
      </c>
      <c r="H633" s="183" t="s">
        <v>1</v>
      </c>
      <c r="L633" s="182"/>
      <c r="M633" s="185"/>
      <c r="N633" s="186"/>
      <c r="O633" s="186"/>
      <c r="P633" s="186"/>
      <c r="Q633" s="186"/>
      <c r="R633" s="186"/>
      <c r="S633" s="186"/>
      <c r="T633" s="187"/>
      <c r="AT633" s="183" t="s">
        <v>153</v>
      </c>
      <c r="AU633" s="183" t="s">
        <v>94</v>
      </c>
      <c r="AV633" s="15" t="s">
        <v>79</v>
      </c>
      <c r="AW633" s="15" t="s">
        <v>28</v>
      </c>
      <c r="AX633" s="15" t="s">
        <v>71</v>
      </c>
      <c r="AY633" s="183" t="s">
        <v>146</v>
      </c>
    </row>
    <row r="634" spans="2:51" s="13" customFormat="1" ht="11.25">
      <c r="B634" s="167"/>
      <c r="D634" s="168" t="s">
        <v>153</v>
      </c>
      <c r="E634" s="169" t="s">
        <v>1</v>
      </c>
      <c r="F634" s="170" t="s">
        <v>647</v>
      </c>
      <c r="H634" s="171">
        <v>8.6999999999999993</v>
      </c>
      <c r="L634" s="167"/>
      <c r="M634" s="172"/>
      <c r="N634" s="173"/>
      <c r="O634" s="173"/>
      <c r="P634" s="173"/>
      <c r="Q634" s="173"/>
      <c r="R634" s="173"/>
      <c r="S634" s="173"/>
      <c r="T634" s="174"/>
      <c r="AT634" s="169" t="s">
        <v>153</v>
      </c>
      <c r="AU634" s="169" t="s">
        <v>94</v>
      </c>
      <c r="AV634" s="13" t="s">
        <v>94</v>
      </c>
      <c r="AW634" s="13" t="s">
        <v>28</v>
      </c>
      <c r="AX634" s="13" t="s">
        <v>71</v>
      </c>
      <c r="AY634" s="169" t="s">
        <v>146</v>
      </c>
    </row>
    <row r="635" spans="2:51" s="15" customFormat="1" ht="11.25">
      <c r="B635" s="182"/>
      <c r="D635" s="168" t="s">
        <v>153</v>
      </c>
      <c r="E635" s="183" t="s">
        <v>1</v>
      </c>
      <c r="F635" s="184" t="s">
        <v>437</v>
      </c>
      <c r="H635" s="183" t="s">
        <v>1</v>
      </c>
      <c r="L635" s="182"/>
      <c r="M635" s="185"/>
      <c r="N635" s="186"/>
      <c r="O635" s="186"/>
      <c r="P635" s="186"/>
      <c r="Q635" s="186"/>
      <c r="R635" s="186"/>
      <c r="S635" s="186"/>
      <c r="T635" s="187"/>
      <c r="AT635" s="183" t="s">
        <v>153</v>
      </c>
      <c r="AU635" s="183" t="s">
        <v>94</v>
      </c>
      <c r="AV635" s="15" t="s">
        <v>79</v>
      </c>
      <c r="AW635" s="15" t="s">
        <v>28</v>
      </c>
      <c r="AX635" s="15" t="s">
        <v>71</v>
      </c>
      <c r="AY635" s="183" t="s">
        <v>146</v>
      </c>
    </row>
    <row r="636" spans="2:51" s="13" customFormat="1" ht="11.25">
      <c r="B636" s="167"/>
      <c r="D636" s="168" t="s">
        <v>153</v>
      </c>
      <c r="E636" s="169" t="s">
        <v>1</v>
      </c>
      <c r="F636" s="170" t="s">
        <v>648</v>
      </c>
      <c r="H636" s="171">
        <v>68.5</v>
      </c>
      <c r="L636" s="167"/>
      <c r="M636" s="172"/>
      <c r="N636" s="173"/>
      <c r="O636" s="173"/>
      <c r="P636" s="173"/>
      <c r="Q636" s="173"/>
      <c r="R636" s="173"/>
      <c r="S636" s="173"/>
      <c r="T636" s="174"/>
      <c r="AT636" s="169" t="s">
        <v>153</v>
      </c>
      <c r="AU636" s="169" t="s">
        <v>94</v>
      </c>
      <c r="AV636" s="13" t="s">
        <v>94</v>
      </c>
      <c r="AW636" s="13" t="s">
        <v>28</v>
      </c>
      <c r="AX636" s="13" t="s">
        <v>71</v>
      </c>
      <c r="AY636" s="169" t="s">
        <v>146</v>
      </c>
    </row>
    <row r="637" spans="2:51" s="15" customFormat="1" ht="11.25">
      <c r="B637" s="182"/>
      <c r="D637" s="168" t="s">
        <v>153</v>
      </c>
      <c r="E637" s="183" t="s">
        <v>1</v>
      </c>
      <c r="F637" s="184" t="s">
        <v>268</v>
      </c>
      <c r="H637" s="183" t="s">
        <v>1</v>
      </c>
      <c r="L637" s="182"/>
      <c r="M637" s="185"/>
      <c r="N637" s="186"/>
      <c r="O637" s="186"/>
      <c r="P637" s="186"/>
      <c r="Q637" s="186"/>
      <c r="R637" s="186"/>
      <c r="S637" s="186"/>
      <c r="T637" s="187"/>
      <c r="AT637" s="183" t="s">
        <v>153</v>
      </c>
      <c r="AU637" s="183" t="s">
        <v>94</v>
      </c>
      <c r="AV637" s="15" t="s">
        <v>79</v>
      </c>
      <c r="AW637" s="15" t="s">
        <v>28</v>
      </c>
      <c r="AX637" s="15" t="s">
        <v>71</v>
      </c>
      <c r="AY637" s="183" t="s">
        <v>146</v>
      </c>
    </row>
    <row r="638" spans="2:51" s="15" customFormat="1" ht="11.25">
      <c r="B638" s="182"/>
      <c r="D638" s="168" t="s">
        <v>153</v>
      </c>
      <c r="E638" s="183" t="s">
        <v>1</v>
      </c>
      <c r="F638" s="184" t="s">
        <v>344</v>
      </c>
      <c r="H638" s="183" t="s">
        <v>1</v>
      </c>
      <c r="L638" s="182"/>
      <c r="M638" s="185"/>
      <c r="N638" s="186"/>
      <c r="O638" s="186"/>
      <c r="P638" s="186"/>
      <c r="Q638" s="186"/>
      <c r="R638" s="186"/>
      <c r="S638" s="186"/>
      <c r="T638" s="187"/>
      <c r="AT638" s="183" t="s">
        <v>153</v>
      </c>
      <c r="AU638" s="183" t="s">
        <v>94</v>
      </c>
      <c r="AV638" s="15" t="s">
        <v>79</v>
      </c>
      <c r="AW638" s="15" t="s">
        <v>28</v>
      </c>
      <c r="AX638" s="15" t="s">
        <v>71</v>
      </c>
      <c r="AY638" s="183" t="s">
        <v>146</v>
      </c>
    </row>
    <row r="639" spans="2:51" s="13" customFormat="1" ht="11.25">
      <c r="B639" s="167"/>
      <c r="D639" s="168" t="s">
        <v>153</v>
      </c>
      <c r="E639" s="169" t="s">
        <v>1</v>
      </c>
      <c r="F639" s="170" t="s">
        <v>649</v>
      </c>
      <c r="H639" s="171">
        <v>13.98</v>
      </c>
      <c r="L639" s="167"/>
      <c r="M639" s="172"/>
      <c r="N639" s="173"/>
      <c r="O639" s="173"/>
      <c r="P639" s="173"/>
      <c r="Q639" s="173"/>
      <c r="R639" s="173"/>
      <c r="S639" s="173"/>
      <c r="T639" s="174"/>
      <c r="AT639" s="169" t="s">
        <v>153</v>
      </c>
      <c r="AU639" s="169" t="s">
        <v>94</v>
      </c>
      <c r="AV639" s="13" t="s">
        <v>94</v>
      </c>
      <c r="AW639" s="13" t="s">
        <v>28</v>
      </c>
      <c r="AX639" s="13" t="s">
        <v>71</v>
      </c>
      <c r="AY639" s="169" t="s">
        <v>146</v>
      </c>
    </row>
    <row r="640" spans="2:51" s="15" customFormat="1" ht="11.25">
      <c r="B640" s="182"/>
      <c r="D640" s="168" t="s">
        <v>153</v>
      </c>
      <c r="E640" s="183" t="s">
        <v>1</v>
      </c>
      <c r="F640" s="184" t="s">
        <v>237</v>
      </c>
      <c r="H640" s="183" t="s">
        <v>1</v>
      </c>
      <c r="L640" s="182"/>
      <c r="M640" s="185"/>
      <c r="N640" s="186"/>
      <c r="O640" s="186"/>
      <c r="P640" s="186"/>
      <c r="Q640" s="186"/>
      <c r="R640" s="186"/>
      <c r="S640" s="186"/>
      <c r="T640" s="187"/>
      <c r="AT640" s="183" t="s">
        <v>153</v>
      </c>
      <c r="AU640" s="183" t="s">
        <v>94</v>
      </c>
      <c r="AV640" s="15" t="s">
        <v>79</v>
      </c>
      <c r="AW640" s="15" t="s">
        <v>28</v>
      </c>
      <c r="AX640" s="15" t="s">
        <v>71</v>
      </c>
      <c r="AY640" s="183" t="s">
        <v>146</v>
      </c>
    </row>
    <row r="641" spans="1:65" s="15" customFormat="1" ht="11.25">
      <c r="B641" s="182"/>
      <c r="D641" s="168" t="s">
        <v>153</v>
      </c>
      <c r="E641" s="183" t="s">
        <v>1</v>
      </c>
      <c r="F641" s="184" t="s">
        <v>650</v>
      </c>
      <c r="H641" s="183" t="s">
        <v>1</v>
      </c>
      <c r="L641" s="182"/>
      <c r="M641" s="185"/>
      <c r="N641" s="186"/>
      <c r="O641" s="186"/>
      <c r="P641" s="186"/>
      <c r="Q641" s="186"/>
      <c r="R641" s="186"/>
      <c r="S641" s="186"/>
      <c r="T641" s="187"/>
      <c r="AT641" s="183" t="s">
        <v>153</v>
      </c>
      <c r="AU641" s="183" t="s">
        <v>94</v>
      </c>
      <c r="AV641" s="15" t="s">
        <v>79</v>
      </c>
      <c r="AW641" s="15" t="s">
        <v>28</v>
      </c>
      <c r="AX641" s="15" t="s">
        <v>71</v>
      </c>
      <c r="AY641" s="183" t="s">
        <v>146</v>
      </c>
    </row>
    <row r="642" spans="1:65" s="13" customFormat="1" ht="11.25">
      <c r="B642" s="167"/>
      <c r="D642" s="168" t="s">
        <v>153</v>
      </c>
      <c r="E642" s="169" t="s">
        <v>1</v>
      </c>
      <c r="F642" s="170" t="s">
        <v>651</v>
      </c>
      <c r="H642" s="171">
        <v>17.36</v>
      </c>
      <c r="L642" s="167"/>
      <c r="M642" s="172"/>
      <c r="N642" s="173"/>
      <c r="O642" s="173"/>
      <c r="P642" s="173"/>
      <c r="Q642" s="173"/>
      <c r="R642" s="173"/>
      <c r="S642" s="173"/>
      <c r="T642" s="174"/>
      <c r="AT642" s="169" t="s">
        <v>153</v>
      </c>
      <c r="AU642" s="169" t="s">
        <v>94</v>
      </c>
      <c r="AV642" s="13" t="s">
        <v>94</v>
      </c>
      <c r="AW642" s="13" t="s">
        <v>28</v>
      </c>
      <c r="AX642" s="13" t="s">
        <v>71</v>
      </c>
      <c r="AY642" s="169" t="s">
        <v>146</v>
      </c>
    </row>
    <row r="643" spans="1:65" s="14" customFormat="1" ht="11.25">
      <c r="B643" s="175"/>
      <c r="D643" s="168" t="s">
        <v>153</v>
      </c>
      <c r="E643" s="176" t="s">
        <v>1</v>
      </c>
      <c r="F643" s="177" t="s">
        <v>156</v>
      </c>
      <c r="H643" s="178">
        <v>366.99</v>
      </c>
      <c r="L643" s="175"/>
      <c r="M643" s="179"/>
      <c r="N643" s="180"/>
      <c r="O643" s="180"/>
      <c r="P643" s="180"/>
      <c r="Q643" s="180"/>
      <c r="R643" s="180"/>
      <c r="S643" s="180"/>
      <c r="T643" s="181"/>
      <c r="AT643" s="176" t="s">
        <v>153</v>
      </c>
      <c r="AU643" s="176" t="s">
        <v>94</v>
      </c>
      <c r="AV643" s="14" t="s">
        <v>147</v>
      </c>
      <c r="AW643" s="14" t="s">
        <v>28</v>
      </c>
      <c r="AX643" s="14" t="s">
        <v>79</v>
      </c>
      <c r="AY643" s="176" t="s">
        <v>146</v>
      </c>
    </row>
    <row r="644" spans="1:65" s="2" customFormat="1" ht="24.2" customHeight="1">
      <c r="A644" s="30"/>
      <c r="B644" s="153"/>
      <c r="C644" s="154" t="s">
        <v>418</v>
      </c>
      <c r="D644" s="154" t="s">
        <v>149</v>
      </c>
      <c r="E644" s="155" t="s">
        <v>652</v>
      </c>
      <c r="F644" s="156" t="s">
        <v>653</v>
      </c>
      <c r="G644" s="157" t="s">
        <v>412</v>
      </c>
      <c r="H644" s="158">
        <v>172.72200000000001</v>
      </c>
      <c r="I644" s="159">
        <v>1.84744785</v>
      </c>
      <c r="J644" s="159">
        <f>ROUND(I644*H644,2)</f>
        <v>319.08999999999997</v>
      </c>
      <c r="K644" s="160"/>
      <c r="L644" s="31"/>
      <c r="M644" s="161" t="s">
        <v>1</v>
      </c>
      <c r="N644" s="162" t="s">
        <v>37</v>
      </c>
      <c r="O644" s="163">
        <v>0</v>
      </c>
      <c r="P644" s="163">
        <f>O644*H644</f>
        <v>0</v>
      </c>
      <c r="Q644" s="163">
        <v>0</v>
      </c>
      <c r="R644" s="163">
        <f>Q644*H644</f>
        <v>0</v>
      </c>
      <c r="S644" s="163">
        <v>0</v>
      </c>
      <c r="T644" s="164">
        <f>S644*H644</f>
        <v>0</v>
      </c>
      <c r="U644" s="30"/>
      <c r="V644" s="30"/>
      <c r="W644" s="30"/>
      <c r="X644" s="30"/>
      <c r="Y644" s="30"/>
      <c r="Z644" s="30"/>
      <c r="AA644" s="30"/>
      <c r="AB644" s="30"/>
      <c r="AC644" s="30"/>
      <c r="AD644" s="30"/>
      <c r="AE644" s="30"/>
      <c r="AR644" s="165" t="s">
        <v>209</v>
      </c>
      <c r="AT644" s="165" t="s">
        <v>149</v>
      </c>
      <c r="AU644" s="165" t="s">
        <v>94</v>
      </c>
      <c r="AY644" s="18" t="s">
        <v>146</v>
      </c>
      <c r="BE644" s="166">
        <f>IF(N644="základná",J644,0)</f>
        <v>0</v>
      </c>
      <c r="BF644" s="166">
        <f>IF(N644="znížená",J644,0)</f>
        <v>319.08999999999997</v>
      </c>
      <c r="BG644" s="166">
        <f>IF(N644="zákl. prenesená",J644,0)</f>
        <v>0</v>
      </c>
      <c r="BH644" s="166">
        <f>IF(N644="zníž. prenesená",J644,0)</f>
        <v>0</v>
      </c>
      <c r="BI644" s="166">
        <f>IF(N644="nulová",J644,0)</f>
        <v>0</v>
      </c>
      <c r="BJ644" s="18" t="s">
        <v>94</v>
      </c>
      <c r="BK644" s="166">
        <f>ROUND(I644*H644,2)</f>
        <v>319.08999999999997</v>
      </c>
      <c r="BL644" s="18" t="s">
        <v>209</v>
      </c>
      <c r="BM644" s="165" t="s">
        <v>654</v>
      </c>
    </row>
    <row r="645" spans="1:65" s="12" customFormat="1" ht="22.9" customHeight="1">
      <c r="B645" s="141"/>
      <c r="D645" s="142" t="s">
        <v>70</v>
      </c>
      <c r="E645" s="151" t="s">
        <v>655</v>
      </c>
      <c r="F645" s="151" t="s">
        <v>656</v>
      </c>
      <c r="J645" s="152">
        <f>BK645</f>
        <v>1790.0500000000002</v>
      </c>
      <c r="L645" s="141"/>
      <c r="M645" s="145"/>
      <c r="N645" s="146"/>
      <c r="O645" s="146"/>
      <c r="P645" s="147">
        <f>SUM(P646:P668)</f>
        <v>60.53098</v>
      </c>
      <c r="Q645" s="146"/>
      <c r="R645" s="147">
        <f>SUM(R646:R668)</f>
        <v>0</v>
      </c>
      <c r="S645" s="146"/>
      <c r="T645" s="148">
        <f>SUM(T646:T668)</f>
        <v>0.62895000000000001</v>
      </c>
      <c r="AR645" s="142" t="s">
        <v>94</v>
      </c>
      <c r="AT645" s="149" t="s">
        <v>70</v>
      </c>
      <c r="AU645" s="149" t="s">
        <v>79</v>
      </c>
      <c r="AY645" s="142" t="s">
        <v>146</v>
      </c>
      <c r="BK645" s="150">
        <f>SUM(BK646:BK668)</f>
        <v>1790.0500000000002</v>
      </c>
    </row>
    <row r="646" spans="1:65" s="2" customFormat="1" ht="37.9" customHeight="1">
      <c r="A646" s="30"/>
      <c r="B646" s="153"/>
      <c r="C646" s="154" t="s">
        <v>657</v>
      </c>
      <c r="D646" s="154" t="s">
        <v>149</v>
      </c>
      <c r="E646" s="155" t="s">
        <v>658</v>
      </c>
      <c r="F646" s="156" t="s">
        <v>659</v>
      </c>
      <c r="G646" s="157" t="s">
        <v>632</v>
      </c>
      <c r="H646" s="158">
        <v>2</v>
      </c>
      <c r="I646" s="159">
        <v>119.46</v>
      </c>
      <c r="J646" s="159">
        <f>ROUND(I646*H646,2)</f>
        <v>238.92</v>
      </c>
      <c r="K646" s="160"/>
      <c r="L646" s="31"/>
      <c r="M646" s="161" t="s">
        <v>1</v>
      </c>
      <c r="N646" s="162" t="s">
        <v>37</v>
      </c>
      <c r="O646" s="163">
        <v>11.102539999999999</v>
      </c>
      <c r="P646" s="163">
        <f>O646*H646</f>
        <v>22.205079999999999</v>
      </c>
      <c r="Q646" s="163">
        <v>0</v>
      </c>
      <c r="R646" s="163">
        <f>Q646*H646</f>
        <v>0</v>
      </c>
      <c r="S646" s="163">
        <v>0</v>
      </c>
      <c r="T646" s="164">
        <f>S646*H646</f>
        <v>0</v>
      </c>
      <c r="U646" s="30"/>
      <c r="V646" s="30"/>
      <c r="W646" s="30"/>
      <c r="X646" s="30"/>
      <c r="Y646" s="30"/>
      <c r="Z646" s="30"/>
      <c r="AA646" s="30"/>
      <c r="AB646" s="30"/>
      <c r="AC646" s="30"/>
      <c r="AD646" s="30"/>
      <c r="AE646" s="30"/>
      <c r="AR646" s="165" t="s">
        <v>209</v>
      </c>
      <c r="AT646" s="165" t="s">
        <v>149</v>
      </c>
      <c r="AU646" s="165" t="s">
        <v>94</v>
      </c>
      <c r="AY646" s="18" t="s">
        <v>146</v>
      </c>
      <c r="BE646" s="166">
        <f>IF(N646="základná",J646,0)</f>
        <v>0</v>
      </c>
      <c r="BF646" s="166">
        <f>IF(N646="znížená",J646,0)</f>
        <v>238.92</v>
      </c>
      <c r="BG646" s="166">
        <f>IF(N646="zákl. prenesená",J646,0)</f>
        <v>0</v>
      </c>
      <c r="BH646" s="166">
        <f>IF(N646="zníž. prenesená",J646,0)</f>
        <v>0</v>
      </c>
      <c r="BI646" s="166">
        <f>IF(N646="nulová",J646,0)</f>
        <v>0</v>
      </c>
      <c r="BJ646" s="18" t="s">
        <v>94</v>
      </c>
      <c r="BK646" s="166">
        <f>ROUND(I646*H646,2)</f>
        <v>238.92</v>
      </c>
      <c r="BL646" s="18" t="s">
        <v>209</v>
      </c>
      <c r="BM646" s="165" t="s">
        <v>660</v>
      </c>
    </row>
    <row r="647" spans="1:65" s="2" customFormat="1" ht="49.15" customHeight="1">
      <c r="A647" s="30"/>
      <c r="B647" s="153"/>
      <c r="C647" s="188" t="s">
        <v>432</v>
      </c>
      <c r="D647" s="188" t="s">
        <v>206</v>
      </c>
      <c r="E647" s="189" t="s">
        <v>661</v>
      </c>
      <c r="F647" s="190" t="s">
        <v>662</v>
      </c>
      <c r="G647" s="191" t="s">
        <v>632</v>
      </c>
      <c r="H647" s="192">
        <v>2</v>
      </c>
      <c r="I647" s="193">
        <v>559.6</v>
      </c>
      <c r="J647" s="193">
        <f>ROUND(I647*H647,2)</f>
        <v>1119.2</v>
      </c>
      <c r="K647" s="194"/>
      <c r="L647" s="195"/>
      <c r="M647" s="196" t="s">
        <v>1</v>
      </c>
      <c r="N647" s="197" t="s">
        <v>37</v>
      </c>
      <c r="O647" s="163">
        <v>0</v>
      </c>
      <c r="P647" s="163">
        <f>O647*H647</f>
        <v>0</v>
      </c>
      <c r="Q647" s="163">
        <v>0</v>
      </c>
      <c r="R647" s="163">
        <f>Q647*H647</f>
        <v>0</v>
      </c>
      <c r="S647" s="163">
        <v>0</v>
      </c>
      <c r="T647" s="164">
        <f>S647*H647</f>
        <v>0</v>
      </c>
      <c r="U647" s="30"/>
      <c r="V647" s="30"/>
      <c r="W647" s="30"/>
      <c r="X647" s="30"/>
      <c r="Y647" s="30"/>
      <c r="Z647" s="30"/>
      <c r="AA647" s="30"/>
      <c r="AB647" s="30"/>
      <c r="AC647" s="30"/>
      <c r="AD647" s="30"/>
      <c r="AE647" s="30"/>
      <c r="AR647" s="165" t="s">
        <v>277</v>
      </c>
      <c r="AT647" s="165" t="s">
        <v>206</v>
      </c>
      <c r="AU647" s="165" t="s">
        <v>94</v>
      </c>
      <c r="AY647" s="18" t="s">
        <v>146</v>
      </c>
      <c r="BE647" s="166">
        <f>IF(N647="základná",J647,0)</f>
        <v>0</v>
      </c>
      <c r="BF647" s="166">
        <f>IF(N647="znížená",J647,0)</f>
        <v>1119.2</v>
      </c>
      <c r="BG647" s="166">
        <f>IF(N647="zákl. prenesená",J647,0)</f>
        <v>0</v>
      </c>
      <c r="BH647" s="166">
        <f>IF(N647="zníž. prenesená",J647,0)</f>
        <v>0</v>
      </c>
      <c r="BI647" s="166">
        <f>IF(N647="nulová",J647,0)</f>
        <v>0</v>
      </c>
      <c r="BJ647" s="18" t="s">
        <v>94</v>
      </c>
      <c r="BK647" s="166">
        <f>ROUND(I647*H647,2)</f>
        <v>1119.2</v>
      </c>
      <c r="BL647" s="18" t="s">
        <v>209</v>
      </c>
      <c r="BM647" s="165" t="s">
        <v>663</v>
      </c>
    </row>
    <row r="648" spans="1:65" s="2" customFormat="1" ht="24.2" customHeight="1">
      <c r="A648" s="30"/>
      <c r="B648" s="153"/>
      <c r="C648" s="154" t="s">
        <v>664</v>
      </c>
      <c r="D648" s="154" t="s">
        <v>149</v>
      </c>
      <c r="E648" s="155" t="s">
        <v>665</v>
      </c>
      <c r="F648" s="156" t="s">
        <v>666</v>
      </c>
      <c r="G648" s="157" t="s">
        <v>159</v>
      </c>
      <c r="H648" s="158">
        <v>1.9750000000000001</v>
      </c>
      <c r="I648" s="159">
        <v>73.13</v>
      </c>
      <c r="J648" s="159">
        <f>ROUND(I648*H648,2)</f>
        <v>144.43</v>
      </c>
      <c r="K648" s="160"/>
      <c r="L648" s="31"/>
      <c r="M648" s="161" t="s">
        <v>1</v>
      </c>
      <c r="N648" s="162" t="s">
        <v>37</v>
      </c>
      <c r="O648" s="163">
        <v>6.7960000000000003</v>
      </c>
      <c r="P648" s="163">
        <f>O648*H648</f>
        <v>13.4221</v>
      </c>
      <c r="Q648" s="163">
        <v>0</v>
      </c>
      <c r="R648" s="163">
        <f>Q648*H648</f>
        <v>0</v>
      </c>
      <c r="S648" s="163">
        <v>0.21</v>
      </c>
      <c r="T648" s="164">
        <f>S648*H648</f>
        <v>0.41475000000000001</v>
      </c>
      <c r="U648" s="30"/>
      <c r="V648" s="30"/>
      <c r="W648" s="30"/>
      <c r="X648" s="30"/>
      <c r="Y648" s="30"/>
      <c r="Z648" s="30"/>
      <c r="AA648" s="30"/>
      <c r="AB648" s="30"/>
      <c r="AC648" s="30"/>
      <c r="AD648" s="30"/>
      <c r="AE648" s="30"/>
      <c r="AR648" s="165" t="s">
        <v>209</v>
      </c>
      <c r="AT648" s="165" t="s">
        <v>149</v>
      </c>
      <c r="AU648" s="165" t="s">
        <v>94</v>
      </c>
      <c r="AY648" s="18" t="s">
        <v>146</v>
      </c>
      <c r="BE648" s="166">
        <f>IF(N648="základná",J648,0)</f>
        <v>0</v>
      </c>
      <c r="BF648" s="166">
        <f>IF(N648="znížená",J648,0)</f>
        <v>144.43</v>
      </c>
      <c r="BG648" s="166">
        <f>IF(N648="zákl. prenesená",J648,0)</f>
        <v>0</v>
      </c>
      <c r="BH648" s="166">
        <f>IF(N648="zníž. prenesená",J648,0)</f>
        <v>0</v>
      </c>
      <c r="BI648" s="166">
        <f>IF(N648="nulová",J648,0)</f>
        <v>0</v>
      </c>
      <c r="BJ648" s="18" t="s">
        <v>94</v>
      </c>
      <c r="BK648" s="166">
        <f>ROUND(I648*H648,2)</f>
        <v>144.43</v>
      </c>
      <c r="BL648" s="18" t="s">
        <v>209</v>
      </c>
      <c r="BM648" s="165" t="s">
        <v>667</v>
      </c>
    </row>
    <row r="649" spans="1:65" s="15" customFormat="1" ht="11.25">
      <c r="B649" s="182"/>
      <c r="D649" s="168" t="s">
        <v>153</v>
      </c>
      <c r="E649" s="183" t="s">
        <v>1</v>
      </c>
      <c r="F649" s="184" t="s">
        <v>668</v>
      </c>
      <c r="H649" s="183" t="s">
        <v>1</v>
      </c>
      <c r="L649" s="182"/>
      <c r="M649" s="185"/>
      <c r="N649" s="186"/>
      <c r="O649" s="186"/>
      <c r="P649" s="186"/>
      <c r="Q649" s="186"/>
      <c r="R649" s="186"/>
      <c r="S649" s="186"/>
      <c r="T649" s="187"/>
      <c r="AT649" s="183" t="s">
        <v>153</v>
      </c>
      <c r="AU649" s="183" t="s">
        <v>94</v>
      </c>
      <c r="AV649" s="15" t="s">
        <v>79</v>
      </c>
      <c r="AW649" s="15" t="s">
        <v>28</v>
      </c>
      <c r="AX649" s="15" t="s">
        <v>71</v>
      </c>
      <c r="AY649" s="183" t="s">
        <v>146</v>
      </c>
    </row>
    <row r="650" spans="1:65" s="13" customFormat="1" ht="11.25">
      <c r="B650" s="167"/>
      <c r="D650" s="168" t="s">
        <v>153</v>
      </c>
      <c r="E650" s="169" t="s">
        <v>1</v>
      </c>
      <c r="F650" s="170" t="s">
        <v>669</v>
      </c>
      <c r="H650" s="171">
        <v>0.58499999999999996</v>
      </c>
      <c r="L650" s="167"/>
      <c r="M650" s="172"/>
      <c r="N650" s="173"/>
      <c r="O650" s="173"/>
      <c r="P650" s="173"/>
      <c r="Q650" s="173"/>
      <c r="R650" s="173"/>
      <c r="S650" s="173"/>
      <c r="T650" s="174"/>
      <c r="AT650" s="169" t="s">
        <v>153</v>
      </c>
      <c r="AU650" s="169" t="s">
        <v>94</v>
      </c>
      <c r="AV650" s="13" t="s">
        <v>94</v>
      </c>
      <c r="AW650" s="13" t="s">
        <v>28</v>
      </c>
      <c r="AX650" s="13" t="s">
        <v>71</v>
      </c>
      <c r="AY650" s="169" t="s">
        <v>146</v>
      </c>
    </row>
    <row r="651" spans="1:65" s="15" customFormat="1" ht="11.25">
      <c r="B651" s="182"/>
      <c r="D651" s="168" t="s">
        <v>153</v>
      </c>
      <c r="E651" s="183" t="s">
        <v>1</v>
      </c>
      <c r="F651" s="184" t="s">
        <v>670</v>
      </c>
      <c r="H651" s="183" t="s">
        <v>1</v>
      </c>
      <c r="L651" s="182"/>
      <c r="M651" s="185"/>
      <c r="N651" s="186"/>
      <c r="O651" s="186"/>
      <c r="P651" s="186"/>
      <c r="Q651" s="186"/>
      <c r="R651" s="186"/>
      <c r="S651" s="186"/>
      <c r="T651" s="187"/>
      <c r="AT651" s="183" t="s">
        <v>153</v>
      </c>
      <c r="AU651" s="183" t="s">
        <v>94</v>
      </c>
      <c r="AV651" s="15" t="s">
        <v>79</v>
      </c>
      <c r="AW651" s="15" t="s">
        <v>28</v>
      </c>
      <c r="AX651" s="15" t="s">
        <v>71</v>
      </c>
      <c r="AY651" s="183" t="s">
        <v>146</v>
      </c>
    </row>
    <row r="652" spans="1:65" s="13" customFormat="1" ht="11.25">
      <c r="B652" s="167"/>
      <c r="D652" s="168" t="s">
        <v>153</v>
      </c>
      <c r="E652" s="169" t="s">
        <v>1</v>
      </c>
      <c r="F652" s="170" t="s">
        <v>671</v>
      </c>
      <c r="H652" s="171">
        <v>1.39</v>
      </c>
      <c r="L652" s="167"/>
      <c r="M652" s="172"/>
      <c r="N652" s="173"/>
      <c r="O652" s="173"/>
      <c r="P652" s="173"/>
      <c r="Q652" s="173"/>
      <c r="R652" s="173"/>
      <c r="S652" s="173"/>
      <c r="T652" s="174"/>
      <c r="AT652" s="169" t="s">
        <v>153</v>
      </c>
      <c r="AU652" s="169" t="s">
        <v>94</v>
      </c>
      <c r="AV652" s="13" t="s">
        <v>94</v>
      </c>
      <c r="AW652" s="13" t="s">
        <v>28</v>
      </c>
      <c r="AX652" s="13" t="s">
        <v>71</v>
      </c>
      <c r="AY652" s="169" t="s">
        <v>146</v>
      </c>
    </row>
    <row r="653" spans="1:65" s="14" customFormat="1" ht="11.25">
      <c r="B653" s="175"/>
      <c r="D653" s="168" t="s">
        <v>153</v>
      </c>
      <c r="E653" s="176" t="s">
        <v>1</v>
      </c>
      <c r="F653" s="177" t="s">
        <v>156</v>
      </c>
      <c r="H653" s="178">
        <v>1.9749999999999999</v>
      </c>
      <c r="L653" s="175"/>
      <c r="M653" s="179"/>
      <c r="N653" s="180"/>
      <c r="O653" s="180"/>
      <c r="P653" s="180"/>
      <c r="Q653" s="180"/>
      <c r="R653" s="180"/>
      <c r="S653" s="180"/>
      <c r="T653" s="181"/>
      <c r="AT653" s="176" t="s">
        <v>153</v>
      </c>
      <c r="AU653" s="176" t="s">
        <v>94</v>
      </c>
      <c r="AV653" s="14" t="s">
        <v>147</v>
      </c>
      <c r="AW653" s="14" t="s">
        <v>28</v>
      </c>
      <c r="AX653" s="14" t="s">
        <v>79</v>
      </c>
      <c r="AY653" s="176" t="s">
        <v>146</v>
      </c>
    </row>
    <row r="654" spans="1:65" s="2" customFormat="1" ht="24.2" customHeight="1">
      <c r="A654" s="30"/>
      <c r="B654" s="153"/>
      <c r="C654" s="154" t="s">
        <v>436</v>
      </c>
      <c r="D654" s="154" t="s">
        <v>149</v>
      </c>
      <c r="E654" s="155" t="s">
        <v>672</v>
      </c>
      <c r="F654" s="156" t="s">
        <v>673</v>
      </c>
      <c r="G654" s="157" t="s">
        <v>632</v>
      </c>
      <c r="H654" s="158">
        <v>4</v>
      </c>
      <c r="I654" s="159">
        <v>47.16</v>
      </c>
      <c r="J654" s="159">
        <f>ROUND(I654*H654,2)</f>
        <v>188.64</v>
      </c>
      <c r="K654" s="160"/>
      <c r="L654" s="31"/>
      <c r="M654" s="161" t="s">
        <v>1</v>
      </c>
      <c r="N654" s="162" t="s">
        <v>37</v>
      </c>
      <c r="O654" s="163">
        <v>4.3832000000000004</v>
      </c>
      <c r="P654" s="163">
        <f>O654*H654</f>
        <v>17.532800000000002</v>
      </c>
      <c r="Q654" s="163">
        <v>0</v>
      </c>
      <c r="R654" s="163">
        <f>Q654*H654</f>
        <v>0</v>
      </c>
      <c r="S654" s="163">
        <v>0</v>
      </c>
      <c r="T654" s="164">
        <f>S654*H654</f>
        <v>0</v>
      </c>
      <c r="U654" s="30"/>
      <c r="V654" s="30"/>
      <c r="W654" s="30"/>
      <c r="X654" s="30"/>
      <c r="Y654" s="30"/>
      <c r="Z654" s="30"/>
      <c r="AA654" s="30"/>
      <c r="AB654" s="30"/>
      <c r="AC654" s="30"/>
      <c r="AD654" s="30"/>
      <c r="AE654" s="30"/>
      <c r="AR654" s="165" t="s">
        <v>209</v>
      </c>
      <c r="AT654" s="165" t="s">
        <v>149</v>
      </c>
      <c r="AU654" s="165" t="s">
        <v>94</v>
      </c>
      <c r="AY654" s="18" t="s">
        <v>146</v>
      </c>
      <c r="BE654" s="166">
        <f>IF(N654="základná",J654,0)</f>
        <v>0</v>
      </c>
      <c r="BF654" s="166">
        <f>IF(N654="znížená",J654,0)</f>
        <v>188.64</v>
      </c>
      <c r="BG654" s="166">
        <f>IF(N654="zákl. prenesená",J654,0)</f>
        <v>0</v>
      </c>
      <c r="BH654" s="166">
        <f>IF(N654="zníž. prenesená",J654,0)</f>
        <v>0</v>
      </c>
      <c r="BI654" s="166">
        <f>IF(N654="nulová",J654,0)</f>
        <v>0</v>
      </c>
      <c r="BJ654" s="18" t="s">
        <v>94</v>
      </c>
      <c r="BK654" s="166">
        <f>ROUND(I654*H654,2)</f>
        <v>188.64</v>
      </c>
      <c r="BL654" s="18" t="s">
        <v>209</v>
      </c>
      <c r="BM654" s="165" t="s">
        <v>674</v>
      </c>
    </row>
    <row r="655" spans="1:65" s="15" customFormat="1" ht="11.25">
      <c r="B655" s="182"/>
      <c r="D655" s="168" t="s">
        <v>153</v>
      </c>
      <c r="E655" s="183" t="s">
        <v>1</v>
      </c>
      <c r="F655" s="184" t="s">
        <v>225</v>
      </c>
      <c r="H655" s="183" t="s">
        <v>1</v>
      </c>
      <c r="L655" s="182"/>
      <c r="M655" s="185"/>
      <c r="N655" s="186"/>
      <c r="O655" s="186"/>
      <c r="P655" s="186"/>
      <c r="Q655" s="186"/>
      <c r="R655" s="186"/>
      <c r="S655" s="186"/>
      <c r="T655" s="187"/>
      <c r="AT655" s="183" t="s">
        <v>153</v>
      </c>
      <c r="AU655" s="183" t="s">
        <v>94</v>
      </c>
      <c r="AV655" s="15" t="s">
        <v>79</v>
      </c>
      <c r="AW655" s="15" t="s">
        <v>28</v>
      </c>
      <c r="AX655" s="15" t="s">
        <v>71</v>
      </c>
      <c r="AY655" s="183" t="s">
        <v>146</v>
      </c>
    </row>
    <row r="656" spans="1:65" s="13" customFormat="1" ht="11.25">
      <c r="B656" s="167"/>
      <c r="D656" s="168" t="s">
        <v>153</v>
      </c>
      <c r="E656" s="169" t="s">
        <v>1</v>
      </c>
      <c r="F656" s="170" t="s">
        <v>675</v>
      </c>
      <c r="H656" s="171">
        <v>1</v>
      </c>
      <c r="L656" s="167"/>
      <c r="M656" s="172"/>
      <c r="N656" s="173"/>
      <c r="O656" s="173"/>
      <c r="P656" s="173"/>
      <c r="Q656" s="173"/>
      <c r="R656" s="173"/>
      <c r="S656" s="173"/>
      <c r="T656" s="174"/>
      <c r="AT656" s="169" t="s">
        <v>153</v>
      </c>
      <c r="AU656" s="169" t="s">
        <v>94</v>
      </c>
      <c r="AV656" s="13" t="s">
        <v>94</v>
      </c>
      <c r="AW656" s="13" t="s">
        <v>28</v>
      </c>
      <c r="AX656" s="13" t="s">
        <v>71</v>
      </c>
      <c r="AY656" s="169" t="s">
        <v>146</v>
      </c>
    </row>
    <row r="657" spans="1:65" s="15" customFormat="1" ht="11.25">
      <c r="B657" s="182"/>
      <c r="D657" s="168" t="s">
        <v>153</v>
      </c>
      <c r="E657" s="183" t="s">
        <v>1</v>
      </c>
      <c r="F657" s="184" t="s">
        <v>229</v>
      </c>
      <c r="H657" s="183" t="s">
        <v>1</v>
      </c>
      <c r="L657" s="182"/>
      <c r="M657" s="185"/>
      <c r="N657" s="186"/>
      <c r="O657" s="186"/>
      <c r="P657" s="186"/>
      <c r="Q657" s="186"/>
      <c r="R657" s="186"/>
      <c r="S657" s="186"/>
      <c r="T657" s="187"/>
      <c r="AT657" s="183" t="s">
        <v>153</v>
      </c>
      <c r="AU657" s="183" t="s">
        <v>94</v>
      </c>
      <c r="AV657" s="15" t="s">
        <v>79</v>
      </c>
      <c r="AW657" s="15" t="s">
        <v>28</v>
      </c>
      <c r="AX657" s="15" t="s">
        <v>71</v>
      </c>
      <c r="AY657" s="183" t="s">
        <v>146</v>
      </c>
    </row>
    <row r="658" spans="1:65" s="13" customFormat="1" ht="11.25">
      <c r="B658" s="167"/>
      <c r="D658" s="168" t="s">
        <v>153</v>
      </c>
      <c r="E658" s="169" t="s">
        <v>1</v>
      </c>
      <c r="F658" s="170" t="s">
        <v>675</v>
      </c>
      <c r="H658" s="171">
        <v>1</v>
      </c>
      <c r="L658" s="167"/>
      <c r="M658" s="172"/>
      <c r="N658" s="173"/>
      <c r="O658" s="173"/>
      <c r="P658" s="173"/>
      <c r="Q658" s="173"/>
      <c r="R658" s="173"/>
      <c r="S658" s="173"/>
      <c r="T658" s="174"/>
      <c r="AT658" s="169" t="s">
        <v>153</v>
      </c>
      <c r="AU658" s="169" t="s">
        <v>94</v>
      </c>
      <c r="AV658" s="13" t="s">
        <v>94</v>
      </c>
      <c r="AW658" s="13" t="s">
        <v>28</v>
      </c>
      <c r="AX658" s="13" t="s">
        <v>71</v>
      </c>
      <c r="AY658" s="169" t="s">
        <v>146</v>
      </c>
    </row>
    <row r="659" spans="1:65" s="15" customFormat="1" ht="11.25">
      <c r="B659" s="182"/>
      <c r="D659" s="168" t="s">
        <v>153</v>
      </c>
      <c r="E659" s="183" t="s">
        <v>1</v>
      </c>
      <c r="F659" s="184" t="s">
        <v>216</v>
      </c>
      <c r="H659" s="183" t="s">
        <v>1</v>
      </c>
      <c r="L659" s="182"/>
      <c r="M659" s="185"/>
      <c r="N659" s="186"/>
      <c r="O659" s="186"/>
      <c r="P659" s="186"/>
      <c r="Q659" s="186"/>
      <c r="R659" s="186"/>
      <c r="S659" s="186"/>
      <c r="T659" s="187"/>
      <c r="AT659" s="183" t="s">
        <v>153</v>
      </c>
      <c r="AU659" s="183" t="s">
        <v>94</v>
      </c>
      <c r="AV659" s="15" t="s">
        <v>79</v>
      </c>
      <c r="AW659" s="15" t="s">
        <v>28</v>
      </c>
      <c r="AX659" s="15" t="s">
        <v>71</v>
      </c>
      <c r="AY659" s="183" t="s">
        <v>146</v>
      </c>
    </row>
    <row r="660" spans="1:65" s="13" customFormat="1" ht="11.25">
      <c r="B660" s="167"/>
      <c r="D660" s="168" t="s">
        <v>153</v>
      </c>
      <c r="E660" s="169" t="s">
        <v>1</v>
      </c>
      <c r="F660" s="170" t="s">
        <v>675</v>
      </c>
      <c r="H660" s="171">
        <v>1</v>
      </c>
      <c r="L660" s="167"/>
      <c r="M660" s="172"/>
      <c r="N660" s="173"/>
      <c r="O660" s="173"/>
      <c r="P660" s="173"/>
      <c r="Q660" s="173"/>
      <c r="R660" s="173"/>
      <c r="S660" s="173"/>
      <c r="T660" s="174"/>
      <c r="AT660" s="169" t="s">
        <v>153</v>
      </c>
      <c r="AU660" s="169" t="s">
        <v>94</v>
      </c>
      <c r="AV660" s="13" t="s">
        <v>94</v>
      </c>
      <c r="AW660" s="13" t="s">
        <v>28</v>
      </c>
      <c r="AX660" s="13" t="s">
        <v>71</v>
      </c>
      <c r="AY660" s="169" t="s">
        <v>146</v>
      </c>
    </row>
    <row r="661" spans="1:65" s="15" customFormat="1" ht="11.25">
      <c r="B661" s="182"/>
      <c r="D661" s="168" t="s">
        <v>153</v>
      </c>
      <c r="E661" s="183" t="s">
        <v>1</v>
      </c>
      <c r="F661" s="184" t="s">
        <v>219</v>
      </c>
      <c r="H661" s="183" t="s">
        <v>1</v>
      </c>
      <c r="L661" s="182"/>
      <c r="M661" s="185"/>
      <c r="N661" s="186"/>
      <c r="O661" s="186"/>
      <c r="P661" s="186"/>
      <c r="Q661" s="186"/>
      <c r="R661" s="186"/>
      <c r="S661" s="186"/>
      <c r="T661" s="187"/>
      <c r="AT661" s="183" t="s">
        <v>153</v>
      </c>
      <c r="AU661" s="183" t="s">
        <v>94</v>
      </c>
      <c r="AV661" s="15" t="s">
        <v>79</v>
      </c>
      <c r="AW661" s="15" t="s">
        <v>28</v>
      </c>
      <c r="AX661" s="15" t="s">
        <v>71</v>
      </c>
      <c r="AY661" s="183" t="s">
        <v>146</v>
      </c>
    </row>
    <row r="662" spans="1:65" s="13" customFormat="1" ht="11.25">
      <c r="B662" s="167"/>
      <c r="D662" s="168" t="s">
        <v>153</v>
      </c>
      <c r="E662" s="169" t="s">
        <v>1</v>
      </c>
      <c r="F662" s="170" t="s">
        <v>675</v>
      </c>
      <c r="H662" s="171">
        <v>1</v>
      </c>
      <c r="L662" s="167"/>
      <c r="M662" s="172"/>
      <c r="N662" s="173"/>
      <c r="O662" s="173"/>
      <c r="P662" s="173"/>
      <c r="Q662" s="173"/>
      <c r="R662" s="173"/>
      <c r="S662" s="173"/>
      <c r="T662" s="174"/>
      <c r="AT662" s="169" t="s">
        <v>153</v>
      </c>
      <c r="AU662" s="169" t="s">
        <v>94</v>
      </c>
      <c r="AV662" s="13" t="s">
        <v>94</v>
      </c>
      <c r="AW662" s="13" t="s">
        <v>28</v>
      </c>
      <c r="AX662" s="13" t="s">
        <v>71</v>
      </c>
      <c r="AY662" s="169" t="s">
        <v>146</v>
      </c>
    </row>
    <row r="663" spans="1:65" s="14" customFormat="1" ht="11.25">
      <c r="B663" s="175"/>
      <c r="D663" s="168" t="s">
        <v>153</v>
      </c>
      <c r="E663" s="176" t="s">
        <v>1</v>
      </c>
      <c r="F663" s="177" t="s">
        <v>156</v>
      </c>
      <c r="H663" s="178">
        <v>4</v>
      </c>
      <c r="L663" s="175"/>
      <c r="M663" s="179"/>
      <c r="N663" s="180"/>
      <c r="O663" s="180"/>
      <c r="P663" s="180"/>
      <c r="Q663" s="180"/>
      <c r="R663" s="180"/>
      <c r="S663" s="180"/>
      <c r="T663" s="181"/>
      <c r="AT663" s="176" t="s">
        <v>153</v>
      </c>
      <c r="AU663" s="176" t="s">
        <v>94</v>
      </c>
      <c r="AV663" s="14" t="s">
        <v>147</v>
      </c>
      <c r="AW663" s="14" t="s">
        <v>28</v>
      </c>
      <c r="AX663" s="14" t="s">
        <v>79</v>
      </c>
      <c r="AY663" s="176" t="s">
        <v>146</v>
      </c>
    </row>
    <row r="664" spans="1:65" s="2" customFormat="1" ht="37.9" customHeight="1">
      <c r="A664" s="30"/>
      <c r="B664" s="153"/>
      <c r="C664" s="154" t="s">
        <v>676</v>
      </c>
      <c r="D664" s="154" t="s">
        <v>149</v>
      </c>
      <c r="E664" s="155" t="s">
        <v>677</v>
      </c>
      <c r="F664" s="156" t="s">
        <v>678</v>
      </c>
      <c r="G664" s="157" t="s">
        <v>376</v>
      </c>
      <c r="H664" s="158">
        <v>8.4</v>
      </c>
      <c r="I664" s="159">
        <v>9.4499999999999993</v>
      </c>
      <c r="J664" s="159">
        <f>ROUND(I664*H664,2)</f>
        <v>79.38</v>
      </c>
      <c r="K664" s="160"/>
      <c r="L664" s="31"/>
      <c r="M664" s="161" t="s">
        <v>1</v>
      </c>
      <c r="N664" s="162" t="s">
        <v>37</v>
      </c>
      <c r="O664" s="163">
        <v>0.87749999999999995</v>
      </c>
      <c r="P664" s="163">
        <f>O664*H664</f>
        <v>7.3709999999999996</v>
      </c>
      <c r="Q664" s="163">
        <v>0</v>
      </c>
      <c r="R664" s="163">
        <f>Q664*H664</f>
        <v>0</v>
      </c>
      <c r="S664" s="163">
        <v>2.5499999999999998E-2</v>
      </c>
      <c r="T664" s="164">
        <f>S664*H664</f>
        <v>0.2142</v>
      </c>
      <c r="U664" s="30"/>
      <c r="V664" s="30"/>
      <c r="W664" s="30"/>
      <c r="X664" s="30"/>
      <c r="Y664" s="30"/>
      <c r="Z664" s="30"/>
      <c r="AA664" s="30"/>
      <c r="AB664" s="30"/>
      <c r="AC664" s="30"/>
      <c r="AD664" s="30"/>
      <c r="AE664" s="30"/>
      <c r="AR664" s="165" t="s">
        <v>209</v>
      </c>
      <c r="AT664" s="165" t="s">
        <v>149</v>
      </c>
      <c r="AU664" s="165" t="s">
        <v>94</v>
      </c>
      <c r="AY664" s="18" t="s">
        <v>146</v>
      </c>
      <c r="BE664" s="166">
        <f>IF(N664="základná",J664,0)</f>
        <v>0</v>
      </c>
      <c r="BF664" s="166">
        <f>IF(N664="znížená",J664,0)</f>
        <v>79.38</v>
      </c>
      <c r="BG664" s="166">
        <f>IF(N664="zákl. prenesená",J664,0)</f>
        <v>0</v>
      </c>
      <c r="BH664" s="166">
        <f>IF(N664="zníž. prenesená",J664,0)</f>
        <v>0</v>
      </c>
      <c r="BI664" s="166">
        <f>IF(N664="nulová",J664,0)</f>
        <v>0</v>
      </c>
      <c r="BJ664" s="18" t="s">
        <v>94</v>
      </c>
      <c r="BK664" s="166">
        <f>ROUND(I664*H664,2)</f>
        <v>79.38</v>
      </c>
      <c r="BL664" s="18" t="s">
        <v>209</v>
      </c>
      <c r="BM664" s="165" t="s">
        <v>679</v>
      </c>
    </row>
    <row r="665" spans="1:65" s="15" customFormat="1" ht="11.25">
      <c r="B665" s="182"/>
      <c r="D665" s="168" t="s">
        <v>153</v>
      </c>
      <c r="E665" s="183" t="s">
        <v>1</v>
      </c>
      <c r="F665" s="184" t="s">
        <v>219</v>
      </c>
      <c r="H665" s="183" t="s">
        <v>1</v>
      </c>
      <c r="L665" s="182"/>
      <c r="M665" s="185"/>
      <c r="N665" s="186"/>
      <c r="O665" s="186"/>
      <c r="P665" s="186"/>
      <c r="Q665" s="186"/>
      <c r="R665" s="186"/>
      <c r="S665" s="186"/>
      <c r="T665" s="187"/>
      <c r="AT665" s="183" t="s">
        <v>153</v>
      </c>
      <c r="AU665" s="183" t="s">
        <v>94</v>
      </c>
      <c r="AV665" s="15" t="s">
        <v>79</v>
      </c>
      <c r="AW665" s="15" t="s">
        <v>28</v>
      </c>
      <c r="AX665" s="15" t="s">
        <v>71</v>
      </c>
      <c r="AY665" s="183" t="s">
        <v>146</v>
      </c>
    </row>
    <row r="666" spans="1:65" s="13" customFormat="1" ht="11.25">
      <c r="B666" s="167"/>
      <c r="D666" s="168" t="s">
        <v>153</v>
      </c>
      <c r="E666" s="169" t="s">
        <v>1</v>
      </c>
      <c r="F666" s="170" t="s">
        <v>680</v>
      </c>
      <c r="H666" s="171">
        <v>8.4</v>
      </c>
      <c r="L666" s="167"/>
      <c r="M666" s="172"/>
      <c r="N666" s="173"/>
      <c r="O666" s="173"/>
      <c r="P666" s="173"/>
      <c r="Q666" s="173"/>
      <c r="R666" s="173"/>
      <c r="S666" s="173"/>
      <c r="T666" s="174"/>
      <c r="AT666" s="169" t="s">
        <v>153</v>
      </c>
      <c r="AU666" s="169" t="s">
        <v>94</v>
      </c>
      <c r="AV666" s="13" t="s">
        <v>94</v>
      </c>
      <c r="AW666" s="13" t="s">
        <v>28</v>
      </c>
      <c r="AX666" s="13" t="s">
        <v>71</v>
      </c>
      <c r="AY666" s="169" t="s">
        <v>146</v>
      </c>
    </row>
    <row r="667" spans="1:65" s="14" customFormat="1" ht="11.25">
      <c r="B667" s="175"/>
      <c r="D667" s="168" t="s">
        <v>153</v>
      </c>
      <c r="E667" s="176" t="s">
        <v>1</v>
      </c>
      <c r="F667" s="177" t="s">
        <v>156</v>
      </c>
      <c r="H667" s="178">
        <v>8.4</v>
      </c>
      <c r="L667" s="175"/>
      <c r="M667" s="179"/>
      <c r="N667" s="180"/>
      <c r="O667" s="180"/>
      <c r="P667" s="180"/>
      <c r="Q667" s="180"/>
      <c r="R667" s="180"/>
      <c r="S667" s="180"/>
      <c r="T667" s="181"/>
      <c r="AT667" s="176" t="s">
        <v>153</v>
      </c>
      <c r="AU667" s="176" t="s">
        <v>94</v>
      </c>
      <c r="AV667" s="14" t="s">
        <v>147</v>
      </c>
      <c r="AW667" s="14" t="s">
        <v>28</v>
      </c>
      <c r="AX667" s="14" t="s">
        <v>79</v>
      </c>
      <c r="AY667" s="176" t="s">
        <v>146</v>
      </c>
    </row>
    <row r="668" spans="1:65" s="2" customFormat="1" ht="24.2" customHeight="1">
      <c r="A668" s="30"/>
      <c r="B668" s="153"/>
      <c r="C668" s="154" t="s">
        <v>445</v>
      </c>
      <c r="D668" s="154" t="s">
        <v>149</v>
      </c>
      <c r="E668" s="155" t="s">
        <v>681</v>
      </c>
      <c r="F668" s="156" t="s">
        <v>682</v>
      </c>
      <c r="G668" s="157" t="s">
        <v>412</v>
      </c>
      <c r="H668" s="158">
        <v>17.706</v>
      </c>
      <c r="I668" s="159">
        <v>1.1000000000000001</v>
      </c>
      <c r="J668" s="159">
        <f>ROUND(I668*H668,2)</f>
        <v>19.48</v>
      </c>
      <c r="K668" s="160"/>
      <c r="L668" s="31"/>
      <c r="M668" s="205" t="s">
        <v>1</v>
      </c>
      <c r="N668" s="206" t="s">
        <v>37</v>
      </c>
      <c r="O668" s="207">
        <v>0</v>
      </c>
      <c r="P668" s="207">
        <f>O668*H668</f>
        <v>0</v>
      </c>
      <c r="Q668" s="207">
        <v>0</v>
      </c>
      <c r="R668" s="207">
        <f>Q668*H668</f>
        <v>0</v>
      </c>
      <c r="S668" s="207">
        <v>0</v>
      </c>
      <c r="T668" s="208">
        <f>S668*H668</f>
        <v>0</v>
      </c>
      <c r="U668" s="30"/>
      <c r="V668" s="30"/>
      <c r="W668" s="30"/>
      <c r="X668" s="30"/>
      <c r="Y668" s="30"/>
      <c r="Z668" s="30"/>
      <c r="AA668" s="30"/>
      <c r="AB668" s="30"/>
      <c r="AC668" s="30"/>
      <c r="AD668" s="30"/>
      <c r="AE668" s="30"/>
      <c r="AR668" s="165" t="s">
        <v>209</v>
      </c>
      <c r="AT668" s="165" t="s">
        <v>149</v>
      </c>
      <c r="AU668" s="165" t="s">
        <v>94</v>
      </c>
      <c r="AY668" s="18" t="s">
        <v>146</v>
      </c>
      <c r="BE668" s="166">
        <f>IF(N668="základná",J668,0)</f>
        <v>0</v>
      </c>
      <c r="BF668" s="166">
        <f>IF(N668="znížená",J668,0)</f>
        <v>19.48</v>
      </c>
      <c r="BG668" s="166">
        <f>IF(N668="zákl. prenesená",J668,0)</f>
        <v>0</v>
      </c>
      <c r="BH668" s="166">
        <f>IF(N668="zníž. prenesená",J668,0)</f>
        <v>0</v>
      </c>
      <c r="BI668" s="166">
        <f>IF(N668="nulová",J668,0)</f>
        <v>0</v>
      </c>
      <c r="BJ668" s="18" t="s">
        <v>94</v>
      </c>
      <c r="BK668" s="166">
        <f>ROUND(I668*H668,2)</f>
        <v>19.48</v>
      </c>
      <c r="BL668" s="18" t="s">
        <v>209</v>
      </c>
      <c r="BM668" s="165" t="s">
        <v>683</v>
      </c>
    </row>
    <row r="669" spans="1:65" s="2" customFormat="1" ht="6.95" customHeight="1">
      <c r="A669" s="30"/>
      <c r="B669" s="48"/>
      <c r="C669" s="49"/>
      <c r="D669" s="49"/>
      <c r="E669" s="49"/>
      <c r="F669" s="49"/>
      <c r="G669" s="49"/>
      <c r="H669" s="49"/>
      <c r="I669" s="49"/>
      <c r="J669" s="49"/>
      <c r="K669" s="49"/>
      <c r="L669" s="31"/>
      <c r="M669" s="30"/>
      <c r="O669" s="30"/>
      <c r="P669" s="30"/>
      <c r="Q669" s="30"/>
      <c r="R669" s="30"/>
      <c r="S669" s="30"/>
      <c r="T669" s="30"/>
      <c r="U669" s="30"/>
      <c r="V669" s="30"/>
      <c r="W669" s="30"/>
      <c r="X669" s="30"/>
      <c r="Y669" s="30"/>
      <c r="Z669" s="30"/>
      <c r="AA669" s="30"/>
      <c r="AB669" s="30"/>
      <c r="AC669" s="30"/>
      <c r="AD669" s="30"/>
      <c r="AE669" s="30"/>
    </row>
  </sheetData>
  <autoFilter ref="C127:K668" xr:uid="{00000000-0009-0000-0000-000001000000}"/>
  <mergeCells count="8">
    <mergeCell ref="E118:H118"/>
    <mergeCell ref="E120:H120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BM495"/>
  <sheetViews>
    <sheetView showGridLines="0" workbookViewId="0">
      <selection activeCell="J128" sqref="J128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99"/>
    </row>
    <row r="2" spans="1:46" s="1" customFormat="1" ht="36.950000000000003" customHeight="1">
      <c r="L2" s="237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8" t="s">
        <v>83</v>
      </c>
    </row>
    <row r="3" spans="1:46" s="1" customFormat="1" ht="6.95" hidden="1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71</v>
      </c>
    </row>
    <row r="4" spans="1:46" s="1" customFormat="1" ht="24.95" hidden="1" customHeight="1">
      <c r="B4" s="21"/>
      <c r="D4" s="22" t="s">
        <v>112</v>
      </c>
      <c r="L4" s="21"/>
      <c r="M4" s="100" t="s">
        <v>9</v>
      </c>
      <c r="AT4" s="18" t="s">
        <v>3</v>
      </c>
    </row>
    <row r="5" spans="1:46" s="1" customFormat="1" ht="6.95" hidden="1" customHeight="1">
      <c r="B5" s="21"/>
      <c r="L5" s="21"/>
    </row>
    <row r="6" spans="1:46" s="1" customFormat="1" ht="12" hidden="1" customHeight="1">
      <c r="B6" s="21"/>
      <c r="D6" s="27" t="s">
        <v>13</v>
      </c>
      <c r="L6" s="21"/>
    </row>
    <row r="7" spans="1:46" s="1" customFormat="1" ht="26.25" hidden="1" customHeight="1">
      <c r="B7" s="21"/>
      <c r="E7" s="253" t="str">
        <f>'Rekapitulácia stavby'!K6</f>
        <v>Rekonštrukcia budovy škôlky - MŠ J. Halašu v Trenčíne - navýšenie rozpočtu</v>
      </c>
      <c r="F7" s="254"/>
      <c r="G7" s="254"/>
      <c r="H7" s="254"/>
      <c r="L7" s="21"/>
    </row>
    <row r="8" spans="1:46" s="2" customFormat="1" ht="12" hidden="1" customHeight="1">
      <c r="A8" s="30"/>
      <c r="B8" s="31"/>
      <c r="C8" s="30"/>
      <c r="D8" s="27" t="s">
        <v>113</v>
      </c>
      <c r="E8" s="30"/>
      <c r="F8" s="30"/>
      <c r="G8" s="30"/>
      <c r="H8" s="30"/>
      <c r="I8" s="30"/>
      <c r="J8" s="30"/>
      <c r="K8" s="30"/>
      <c r="L8" s="43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30" hidden="1" customHeight="1">
      <c r="A9" s="30"/>
      <c r="B9" s="31"/>
      <c r="C9" s="30"/>
      <c r="D9" s="30"/>
      <c r="E9" s="217" t="s">
        <v>684</v>
      </c>
      <c r="F9" s="255"/>
      <c r="G9" s="255"/>
      <c r="H9" s="255"/>
      <c r="I9" s="30"/>
      <c r="J9" s="30"/>
      <c r="K9" s="30"/>
      <c r="L9" s="43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1.25" hidden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3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hidden="1" customHeight="1">
      <c r="A11" s="30"/>
      <c r="B11" s="31"/>
      <c r="C11" s="30"/>
      <c r="D11" s="27" t="s">
        <v>15</v>
      </c>
      <c r="E11" s="30"/>
      <c r="F11" s="25" t="s">
        <v>1</v>
      </c>
      <c r="G11" s="30"/>
      <c r="H11" s="30"/>
      <c r="I11" s="27" t="s">
        <v>16</v>
      </c>
      <c r="J11" s="25" t="s">
        <v>1</v>
      </c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hidden="1" customHeight="1">
      <c r="A12" s="30"/>
      <c r="B12" s="31"/>
      <c r="C12" s="30"/>
      <c r="D12" s="27" t="s">
        <v>17</v>
      </c>
      <c r="E12" s="30"/>
      <c r="F12" s="25" t="s">
        <v>18</v>
      </c>
      <c r="G12" s="30"/>
      <c r="H12" s="30"/>
      <c r="I12" s="27" t="s">
        <v>19</v>
      </c>
      <c r="J12" s="56">
        <f>'Rekapitulácia stavby'!AN8</f>
        <v>0</v>
      </c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hidden="1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hidden="1" customHeight="1">
      <c r="A14" s="30"/>
      <c r="B14" s="31"/>
      <c r="C14" s="30"/>
      <c r="D14" s="27" t="s">
        <v>20</v>
      </c>
      <c r="E14" s="30"/>
      <c r="F14" s="30"/>
      <c r="G14" s="30"/>
      <c r="H14" s="30"/>
      <c r="I14" s="27" t="s">
        <v>21</v>
      </c>
      <c r="J14" s="25" t="s">
        <v>1</v>
      </c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hidden="1" customHeight="1">
      <c r="A15" s="30"/>
      <c r="B15" s="31"/>
      <c r="C15" s="30"/>
      <c r="D15" s="30"/>
      <c r="E15" s="25" t="s">
        <v>22</v>
      </c>
      <c r="F15" s="30"/>
      <c r="G15" s="30"/>
      <c r="H15" s="30"/>
      <c r="I15" s="27" t="s">
        <v>23</v>
      </c>
      <c r="J15" s="25" t="s">
        <v>1</v>
      </c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hidden="1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hidden="1" customHeight="1">
      <c r="A17" s="30"/>
      <c r="B17" s="31"/>
      <c r="C17" s="30"/>
      <c r="D17" s="27" t="s">
        <v>24</v>
      </c>
      <c r="E17" s="30"/>
      <c r="F17" s="30"/>
      <c r="G17" s="30"/>
      <c r="H17" s="30"/>
      <c r="I17" s="27" t="s">
        <v>21</v>
      </c>
      <c r="J17" s="25" t="s">
        <v>1</v>
      </c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hidden="1" customHeight="1">
      <c r="A18" s="30"/>
      <c r="B18" s="31"/>
      <c r="C18" s="30"/>
      <c r="D18" s="30"/>
      <c r="E18" s="25" t="s">
        <v>25</v>
      </c>
      <c r="F18" s="30"/>
      <c r="G18" s="30"/>
      <c r="H18" s="30"/>
      <c r="I18" s="27" t="s">
        <v>23</v>
      </c>
      <c r="J18" s="25" t="s">
        <v>1</v>
      </c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hidden="1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hidden="1" customHeight="1">
      <c r="A20" s="30"/>
      <c r="B20" s="31"/>
      <c r="C20" s="30"/>
      <c r="D20" s="27" t="s">
        <v>26</v>
      </c>
      <c r="E20" s="30"/>
      <c r="F20" s="30"/>
      <c r="G20" s="30"/>
      <c r="H20" s="30"/>
      <c r="I20" s="27" t="s">
        <v>21</v>
      </c>
      <c r="J20" s="25" t="str">
        <f>IF('Rekapitulácia stavby'!AN16="","",'Rekapitulácia stavby'!AN16)</f>
        <v/>
      </c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hidden="1" customHeight="1">
      <c r="A21" s="30"/>
      <c r="B21" s="31"/>
      <c r="C21" s="30"/>
      <c r="D21" s="30"/>
      <c r="E21" s="25" t="str">
        <f>IF('Rekapitulácia stavby'!E17="","",'Rekapitulácia stavby'!E17)</f>
        <v xml:space="preserve"> </v>
      </c>
      <c r="F21" s="30"/>
      <c r="G21" s="30"/>
      <c r="H21" s="30"/>
      <c r="I21" s="27" t="s">
        <v>23</v>
      </c>
      <c r="J21" s="25" t="str">
        <f>IF('Rekapitulácia stavby'!AN17="","",'Rekapitulácia stavby'!AN17)</f>
        <v/>
      </c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hidden="1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hidden="1" customHeight="1">
      <c r="A23" s="30"/>
      <c r="B23" s="31"/>
      <c r="C23" s="30"/>
      <c r="D23" s="27" t="s">
        <v>29</v>
      </c>
      <c r="E23" s="30"/>
      <c r="F23" s="30"/>
      <c r="G23" s="30"/>
      <c r="H23" s="30"/>
      <c r="I23" s="27" t="s">
        <v>21</v>
      </c>
      <c r="J23" s="25" t="str">
        <f>IF('Rekapitulácia stavby'!AN19="","",'Rekapitulácia stavby'!AN19)</f>
        <v/>
      </c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hidden="1" customHeight="1">
      <c r="A24" s="30"/>
      <c r="B24" s="31"/>
      <c r="C24" s="30"/>
      <c r="D24" s="30"/>
      <c r="E24" s="25" t="str">
        <f>IF('Rekapitulácia stavby'!E20="","",'Rekapitulácia stavby'!E20)</f>
        <v xml:space="preserve"> </v>
      </c>
      <c r="F24" s="30"/>
      <c r="G24" s="30"/>
      <c r="H24" s="30"/>
      <c r="I24" s="27" t="s">
        <v>23</v>
      </c>
      <c r="J24" s="25" t="str">
        <f>IF('Rekapitulácia stavby'!AN20="","",'Rekapitulácia stavby'!AN20)</f>
        <v/>
      </c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hidden="1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hidden="1" customHeight="1">
      <c r="A26" s="30"/>
      <c r="B26" s="31"/>
      <c r="C26" s="30"/>
      <c r="D26" s="27" t="s">
        <v>30</v>
      </c>
      <c r="E26" s="30"/>
      <c r="F26" s="30"/>
      <c r="G26" s="30"/>
      <c r="H26" s="30"/>
      <c r="I26" s="30"/>
      <c r="J26" s="30"/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hidden="1" customHeight="1">
      <c r="A27" s="101"/>
      <c r="B27" s="102"/>
      <c r="C27" s="101"/>
      <c r="D27" s="101"/>
      <c r="E27" s="223" t="s">
        <v>1</v>
      </c>
      <c r="F27" s="223"/>
      <c r="G27" s="223"/>
      <c r="H27" s="223"/>
      <c r="I27" s="101"/>
      <c r="J27" s="101"/>
      <c r="K27" s="101"/>
      <c r="L27" s="103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</row>
    <row r="28" spans="1:31" s="2" customFormat="1" ht="6.95" hidden="1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hidden="1" customHeight="1">
      <c r="A29" s="30"/>
      <c r="B29" s="31"/>
      <c r="C29" s="30"/>
      <c r="D29" s="67"/>
      <c r="E29" s="67"/>
      <c r="F29" s="67"/>
      <c r="G29" s="67"/>
      <c r="H29" s="67"/>
      <c r="I29" s="67"/>
      <c r="J29" s="67"/>
      <c r="K29" s="67"/>
      <c r="L29" s="43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hidden="1" customHeight="1">
      <c r="A30" s="30"/>
      <c r="B30" s="31"/>
      <c r="C30" s="30"/>
      <c r="D30" s="104" t="s">
        <v>31</v>
      </c>
      <c r="E30" s="30"/>
      <c r="F30" s="30"/>
      <c r="G30" s="30"/>
      <c r="H30" s="30"/>
      <c r="I30" s="30"/>
      <c r="J30" s="72">
        <f>ROUND(J134, 2)</f>
        <v>240989.53</v>
      </c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hidden="1" customHeight="1">
      <c r="A31" s="30"/>
      <c r="B31" s="31"/>
      <c r="C31" s="30"/>
      <c r="D31" s="67"/>
      <c r="E31" s="67"/>
      <c r="F31" s="67"/>
      <c r="G31" s="67"/>
      <c r="H31" s="67"/>
      <c r="I31" s="67"/>
      <c r="J31" s="67"/>
      <c r="K31" s="67"/>
      <c r="L31" s="43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hidden="1" customHeight="1">
      <c r="A32" s="30"/>
      <c r="B32" s="31"/>
      <c r="C32" s="30"/>
      <c r="D32" s="30"/>
      <c r="E32" s="30"/>
      <c r="F32" s="34" t="s">
        <v>33</v>
      </c>
      <c r="G32" s="30"/>
      <c r="H32" s="30"/>
      <c r="I32" s="34" t="s">
        <v>32</v>
      </c>
      <c r="J32" s="34" t="s">
        <v>34</v>
      </c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hidden="1" customHeight="1">
      <c r="A33" s="30"/>
      <c r="B33" s="31"/>
      <c r="C33" s="30"/>
      <c r="D33" s="105" t="s">
        <v>35</v>
      </c>
      <c r="E33" s="36" t="s">
        <v>36</v>
      </c>
      <c r="F33" s="106">
        <f>ROUND((SUM(BE134:BE494)),  2)</f>
        <v>0</v>
      </c>
      <c r="G33" s="107"/>
      <c r="H33" s="107"/>
      <c r="I33" s="108">
        <v>0.2</v>
      </c>
      <c r="J33" s="106">
        <f>ROUND(((SUM(BE134:BE494))*I33),  2)</f>
        <v>0</v>
      </c>
      <c r="K33" s="30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hidden="1" customHeight="1">
      <c r="A34" s="30"/>
      <c r="B34" s="31"/>
      <c r="C34" s="30"/>
      <c r="D34" s="30"/>
      <c r="E34" s="36" t="s">
        <v>37</v>
      </c>
      <c r="F34" s="109">
        <f>ROUND((SUM(BF134:BF494)),  2)</f>
        <v>240989.53</v>
      </c>
      <c r="G34" s="30"/>
      <c r="H34" s="30"/>
      <c r="I34" s="110">
        <v>0.2</v>
      </c>
      <c r="J34" s="109">
        <f>ROUND(((SUM(BF134:BF494))*I34),  2)</f>
        <v>48197.91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7" t="s">
        <v>38</v>
      </c>
      <c r="F35" s="109">
        <f>ROUND((SUM(BG134:BG494)),  2)</f>
        <v>0</v>
      </c>
      <c r="G35" s="30"/>
      <c r="H35" s="30"/>
      <c r="I35" s="110">
        <v>0.2</v>
      </c>
      <c r="J35" s="109">
        <f>0</f>
        <v>0</v>
      </c>
      <c r="K35" s="30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7" t="s">
        <v>39</v>
      </c>
      <c r="F36" s="109">
        <f>ROUND((SUM(BH134:BH494)),  2)</f>
        <v>0</v>
      </c>
      <c r="G36" s="30"/>
      <c r="H36" s="30"/>
      <c r="I36" s="110">
        <v>0.2</v>
      </c>
      <c r="J36" s="109">
        <f>0</f>
        <v>0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36" t="s">
        <v>40</v>
      </c>
      <c r="F37" s="106">
        <f>ROUND((SUM(BI134:BI494)),  2)</f>
        <v>0</v>
      </c>
      <c r="G37" s="107"/>
      <c r="H37" s="107"/>
      <c r="I37" s="108">
        <v>0</v>
      </c>
      <c r="J37" s="106">
        <f>0</f>
        <v>0</v>
      </c>
      <c r="K37" s="30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hidden="1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hidden="1" customHeight="1">
      <c r="A39" s="30"/>
      <c r="B39" s="31"/>
      <c r="C39" s="111"/>
      <c r="D39" s="112" t="s">
        <v>41</v>
      </c>
      <c r="E39" s="61"/>
      <c r="F39" s="61"/>
      <c r="G39" s="113" t="s">
        <v>42</v>
      </c>
      <c r="H39" s="114" t="s">
        <v>43</v>
      </c>
      <c r="I39" s="61"/>
      <c r="J39" s="115">
        <f>SUM(J30:J37)</f>
        <v>289187.44</v>
      </c>
      <c r="K39" s="116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hidden="1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hidden="1" customHeight="1">
      <c r="B41" s="21"/>
      <c r="L41" s="21"/>
    </row>
    <row r="42" spans="1:31" s="1" customFormat="1" ht="14.45" hidden="1" customHeight="1">
      <c r="B42" s="21"/>
      <c r="L42" s="21"/>
    </row>
    <row r="43" spans="1:31" s="1" customFormat="1" ht="14.45" hidden="1" customHeight="1">
      <c r="B43" s="21"/>
      <c r="L43" s="21"/>
    </row>
    <row r="44" spans="1:31" s="1" customFormat="1" ht="14.45" hidden="1" customHeight="1">
      <c r="B44" s="21"/>
      <c r="L44" s="21"/>
    </row>
    <row r="45" spans="1:31" s="1" customFormat="1" ht="14.45" hidden="1" customHeight="1">
      <c r="B45" s="21"/>
      <c r="L45" s="21"/>
    </row>
    <row r="46" spans="1:31" s="1" customFormat="1" ht="14.45" hidden="1" customHeight="1">
      <c r="B46" s="21"/>
      <c r="L46" s="21"/>
    </row>
    <row r="47" spans="1:31" s="1" customFormat="1" ht="14.45" hidden="1" customHeight="1">
      <c r="B47" s="21"/>
      <c r="L47" s="21"/>
    </row>
    <row r="48" spans="1:31" s="1" customFormat="1" ht="14.45" hidden="1" customHeight="1">
      <c r="B48" s="21"/>
      <c r="L48" s="21"/>
    </row>
    <row r="49" spans="1:31" s="1" customFormat="1" ht="14.45" hidden="1" customHeight="1">
      <c r="B49" s="21"/>
      <c r="L49" s="21"/>
    </row>
    <row r="50" spans="1:31" s="2" customFormat="1" ht="14.45" hidden="1" customHeight="1">
      <c r="B50" s="43"/>
      <c r="D50" s="44" t="s">
        <v>44</v>
      </c>
      <c r="E50" s="45"/>
      <c r="F50" s="45"/>
      <c r="G50" s="44" t="s">
        <v>45</v>
      </c>
      <c r="H50" s="45"/>
      <c r="I50" s="45"/>
      <c r="J50" s="45"/>
      <c r="K50" s="45"/>
      <c r="L50" s="43"/>
    </row>
    <row r="51" spans="1:31" ht="11.25" hidden="1">
      <c r="B51" s="21"/>
      <c r="L51" s="21"/>
    </row>
    <row r="52" spans="1:31" ht="11.25" hidden="1">
      <c r="B52" s="21"/>
      <c r="L52" s="21"/>
    </row>
    <row r="53" spans="1:31" ht="11.25" hidden="1">
      <c r="B53" s="21"/>
      <c r="L53" s="21"/>
    </row>
    <row r="54" spans="1:31" ht="11.25" hidden="1">
      <c r="B54" s="21"/>
      <c r="L54" s="21"/>
    </row>
    <row r="55" spans="1:31" ht="11.25" hidden="1">
      <c r="B55" s="21"/>
      <c r="L55" s="21"/>
    </row>
    <row r="56" spans="1:31" ht="11.25" hidden="1">
      <c r="B56" s="21"/>
      <c r="L56" s="21"/>
    </row>
    <row r="57" spans="1:31" ht="11.25" hidden="1">
      <c r="B57" s="21"/>
      <c r="L57" s="21"/>
    </row>
    <row r="58" spans="1:31" ht="11.25" hidden="1">
      <c r="B58" s="21"/>
      <c r="L58" s="21"/>
    </row>
    <row r="59" spans="1:31" ht="11.25" hidden="1">
      <c r="B59" s="21"/>
      <c r="L59" s="21"/>
    </row>
    <row r="60" spans="1:31" ht="11.25" hidden="1">
      <c r="B60" s="21"/>
      <c r="L60" s="21"/>
    </row>
    <row r="61" spans="1:31" s="2" customFormat="1" ht="12.75" hidden="1">
      <c r="A61" s="30"/>
      <c r="B61" s="31"/>
      <c r="C61" s="30"/>
      <c r="D61" s="46" t="s">
        <v>46</v>
      </c>
      <c r="E61" s="33"/>
      <c r="F61" s="117" t="s">
        <v>47</v>
      </c>
      <c r="G61" s="46" t="s">
        <v>46</v>
      </c>
      <c r="H61" s="33"/>
      <c r="I61" s="33"/>
      <c r="J61" s="118" t="s">
        <v>47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1.25" hidden="1">
      <c r="B62" s="21"/>
      <c r="L62" s="21"/>
    </row>
    <row r="63" spans="1:31" ht="11.25" hidden="1">
      <c r="B63" s="21"/>
      <c r="L63" s="21"/>
    </row>
    <row r="64" spans="1:31" ht="11.25" hidden="1">
      <c r="B64" s="21"/>
      <c r="L64" s="21"/>
    </row>
    <row r="65" spans="1:31" s="2" customFormat="1" ht="12.75" hidden="1">
      <c r="A65" s="30"/>
      <c r="B65" s="31"/>
      <c r="C65" s="30"/>
      <c r="D65" s="44" t="s">
        <v>48</v>
      </c>
      <c r="E65" s="47"/>
      <c r="F65" s="47"/>
      <c r="G65" s="44" t="s">
        <v>49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1.25" hidden="1">
      <c r="B66" s="21"/>
      <c r="L66" s="21"/>
    </row>
    <row r="67" spans="1:31" ht="11.25" hidden="1">
      <c r="B67" s="21"/>
      <c r="L67" s="21"/>
    </row>
    <row r="68" spans="1:31" ht="11.25" hidden="1">
      <c r="B68" s="21"/>
      <c r="L68" s="21"/>
    </row>
    <row r="69" spans="1:31" ht="11.25" hidden="1">
      <c r="B69" s="21"/>
      <c r="L69" s="21"/>
    </row>
    <row r="70" spans="1:31" ht="11.25" hidden="1">
      <c r="B70" s="21"/>
      <c r="L70" s="21"/>
    </row>
    <row r="71" spans="1:31" ht="11.25" hidden="1">
      <c r="B71" s="21"/>
      <c r="L71" s="21"/>
    </row>
    <row r="72" spans="1:31" ht="11.25" hidden="1">
      <c r="B72" s="21"/>
      <c r="L72" s="21"/>
    </row>
    <row r="73" spans="1:31" ht="11.25" hidden="1">
      <c r="B73" s="21"/>
      <c r="L73" s="21"/>
    </row>
    <row r="74" spans="1:31" ht="11.25" hidden="1">
      <c r="B74" s="21"/>
      <c r="L74" s="21"/>
    </row>
    <row r="75" spans="1:31" ht="11.25" hidden="1">
      <c r="B75" s="21"/>
      <c r="L75" s="21"/>
    </row>
    <row r="76" spans="1:31" s="2" customFormat="1" ht="12.75" hidden="1">
      <c r="A76" s="30"/>
      <c r="B76" s="31"/>
      <c r="C76" s="30"/>
      <c r="D76" s="46" t="s">
        <v>46</v>
      </c>
      <c r="E76" s="33"/>
      <c r="F76" s="117" t="s">
        <v>47</v>
      </c>
      <c r="G76" s="46" t="s">
        <v>46</v>
      </c>
      <c r="H76" s="33"/>
      <c r="I76" s="33"/>
      <c r="J76" s="118" t="s">
        <v>47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hidden="1" customHeight="1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ht="11.25" hidden="1"/>
    <row r="79" spans="1:31" ht="11.25" hidden="1"/>
    <row r="80" spans="1:31" ht="11.25" hidden="1"/>
    <row r="81" spans="1:47" s="2" customFormat="1" ht="6.95" hidden="1" customHeight="1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hidden="1" customHeight="1">
      <c r="A82" s="30"/>
      <c r="B82" s="31"/>
      <c r="C82" s="22" t="s">
        <v>115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hidden="1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hidden="1" customHeight="1">
      <c r="A84" s="30"/>
      <c r="B84" s="31"/>
      <c r="C84" s="27" t="s">
        <v>13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26.25" hidden="1" customHeight="1">
      <c r="A85" s="30"/>
      <c r="B85" s="31"/>
      <c r="C85" s="30"/>
      <c r="D85" s="30"/>
      <c r="E85" s="253" t="str">
        <f>E7</f>
        <v>Rekonštrukcia budovy škôlky - MŠ J. Halašu v Trenčíne - navýšenie rozpočtu</v>
      </c>
      <c r="F85" s="254"/>
      <c r="G85" s="254"/>
      <c r="H85" s="254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hidden="1" customHeight="1">
      <c r="A86" s="30"/>
      <c r="B86" s="31"/>
      <c r="C86" s="27" t="s">
        <v>113</v>
      </c>
      <c r="D86" s="30"/>
      <c r="E86" s="30"/>
      <c r="F86" s="30"/>
      <c r="G86" s="30"/>
      <c r="H86" s="30"/>
      <c r="I86" s="30"/>
      <c r="J86" s="30"/>
      <c r="K86" s="30"/>
      <c r="L86" s="43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30" hidden="1" customHeight="1">
      <c r="A87" s="30"/>
      <c r="B87" s="31"/>
      <c r="C87" s="30"/>
      <c r="D87" s="30"/>
      <c r="E87" s="217" t="str">
        <f>E9</f>
        <v>03 - Pavilón A,B,C,D,E,F - architektúra a statika - ON - ZATEPLENIE FASÁDY</v>
      </c>
      <c r="F87" s="255"/>
      <c r="G87" s="255"/>
      <c r="H87" s="255"/>
      <c r="I87" s="30"/>
      <c r="J87" s="30"/>
      <c r="K87" s="30"/>
      <c r="L87" s="43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hidden="1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3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hidden="1" customHeight="1">
      <c r="A89" s="30"/>
      <c r="B89" s="31"/>
      <c r="C89" s="27" t="s">
        <v>17</v>
      </c>
      <c r="D89" s="30"/>
      <c r="E89" s="30"/>
      <c r="F89" s="25" t="str">
        <f>F12</f>
        <v>Trenčín</v>
      </c>
      <c r="G89" s="30"/>
      <c r="H89" s="30"/>
      <c r="I89" s="27" t="s">
        <v>19</v>
      </c>
      <c r="J89" s="56">
        <f>IF(J12="","",J12)</f>
        <v>0</v>
      </c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hidden="1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hidden="1" customHeight="1">
      <c r="A91" s="30"/>
      <c r="B91" s="31"/>
      <c r="C91" s="27" t="s">
        <v>20</v>
      </c>
      <c r="D91" s="30"/>
      <c r="E91" s="30"/>
      <c r="F91" s="25" t="str">
        <f>E15</f>
        <v>Mesto Trenčín</v>
      </c>
      <c r="G91" s="30"/>
      <c r="H91" s="30"/>
      <c r="I91" s="27" t="s">
        <v>26</v>
      </c>
      <c r="J91" s="28" t="str">
        <f>E21</f>
        <v xml:space="preserve"> </v>
      </c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hidden="1" customHeight="1">
      <c r="A92" s="30"/>
      <c r="B92" s="31"/>
      <c r="C92" s="27" t="s">
        <v>24</v>
      </c>
      <c r="D92" s="30"/>
      <c r="E92" s="30"/>
      <c r="F92" s="25" t="str">
        <f>IF(E18="","",E18)</f>
        <v xml:space="preserve">SOAR sk, a.s., Žilina </v>
      </c>
      <c r="G92" s="30"/>
      <c r="H92" s="30"/>
      <c r="I92" s="27" t="s">
        <v>29</v>
      </c>
      <c r="J92" s="28" t="str">
        <f>E24</f>
        <v xml:space="preserve"> </v>
      </c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hidden="1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hidden="1" customHeight="1">
      <c r="A94" s="30"/>
      <c r="B94" s="31"/>
      <c r="C94" s="119" t="s">
        <v>116</v>
      </c>
      <c r="D94" s="111"/>
      <c r="E94" s="111"/>
      <c r="F94" s="111"/>
      <c r="G94" s="111"/>
      <c r="H94" s="111"/>
      <c r="I94" s="111"/>
      <c r="J94" s="120" t="s">
        <v>117</v>
      </c>
      <c r="K94" s="111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hidden="1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hidden="1" customHeight="1">
      <c r="A96" s="30"/>
      <c r="B96" s="31"/>
      <c r="C96" s="121" t="s">
        <v>118</v>
      </c>
      <c r="D96" s="30"/>
      <c r="E96" s="30"/>
      <c r="F96" s="30"/>
      <c r="G96" s="30"/>
      <c r="H96" s="30"/>
      <c r="I96" s="30"/>
      <c r="J96" s="72">
        <f>J134</f>
        <v>240989.53</v>
      </c>
      <c r="K96" s="30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119</v>
      </c>
    </row>
    <row r="97" spans="2:12" s="9" customFormat="1" ht="24.95" hidden="1" customHeight="1">
      <c r="B97" s="122"/>
      <c r="D97" s="123" t="s">
        <v>120</v>
      </c>
      <c r="E97" s="124"/>
      <c r="F97" s="124"/>
      <c r="G97" s="124"/>
      <c r="H97" s="124"/>
      <c r="I97" s="124"/>
      <c r="J97" s="125">
        <f>J135</f>
        <v>166925.91999999998</v>
      </c>
      <c r="L97" s="122"/>
    </row>
    <row r="98" spans="2:12" s="10" customFormat="1" ht="19.899999999999999" hidden="1" customHeight="1">
      <c r="B98" s="126"/>
      <c r="D98" s="127" t="s">
        <v>685</v>
      </c>
      <c r="E98" s="128"/>
      <c r="F98" s="128"/>
      <c r="G98" s="128"/>
      <c r="H98" s="128"/>
      <c r="I98" s="128"/>
      <c r="J98" s="129">
        <f>J136</f>
        <v>15241.12</v>
      </c>
      <c r="L98" s="126"/>
    </row>
    <row r="99" spans="2:12" s="10" customFormat="1" ht="19.899999999999999" hidden="1" customHeight="1">
      <c r="B99" s="126"/>
      <c r="D99" s="127" t="s">
        <v>686</v>
      </c>
      <c r="E99" s="128"/>
      <c r="F99" s="128"/>
      <c r="G99" s="128"/>
      <c r="H99" s="128"/>
      <c r="I99" s="128"/>
      <c r="J99" s="129">
        <f>J150</f>
        <v>0</v>
      </c>
      <c r="L99" s="126"/>
    </row>
    <row r="100" spans="2:12" s="10" customFormat="1" ht="19.899999999999999" hidden="1" customHeight="1">
      <c r="B100" s="126"/>
      <c r="D100" s="127" t="s">
        <v>687</v>
      </c>
      <c r="E100" s="128"/>
      <c r="F100" s="128"/>
      <c r="G100" s="128"/>
      <c r="H100" s="128"/>
      <c r="I100" s="128"/>
      <c r="J100" s="129">
        <f>J151</f>
        <v>3150.2000000000003</v>
      </c>
      <c r="L100" s="126"/>
    </row>
    <row r="101" spans="2:12" s="10" customFormat="1" ht="19.899999999999999" hidden="1" customHeight="1">
      <c r="B101" s="126"/>
      <c r="D101" s="127" t="s">
        <v>122</v>
      </c>
      <c r="E101" s="128"/>
      <c r="F101" s="128"/>
      <c r="G101" s="128"/>
      <c r="H101" s="128"/>
      <c r="I101" s="128"/>
      <c r="J101" s="129">
        <f>J169</f>
        <v>97609.06</v>
      </c>
      <c r="L101" s="126"/>
    </row>
    <row r="102" spans="2:12" s="10" customFormat="1" ht="19.899999999999999" hidden="1" customHeight="1">
      <c r="B102" s="126"/>
      <c r="D102" s="127" t="s">
        <v>123</v>
      </c>
      <c r="E102" s="128"/>
      <c r="F102" s="128"/>
      <c r="G102" s="128"/>
      <c r="H102" s="128"/>
      <c r="I102" s="128"/>
      <c r="J102" s="129">
        <f>J213</f>
        <v>46999.229999999996</v>
      </c>
      <c r="L102" s="126"/>
    </row>
    <row r="103" spans="2:12" s="10" customFormat="1" ht="19.899999999999999" hidden="1" customHeight="1">
      <c r="B103" s="126"/>
      <c r="D103" s="127" t="s">
        <v>124</v>
      </c>
      <c r="E103" s="128"/>
      <c r="F103" s="128"/>
      <c r="G103" s="128"/>
      <c r="H103" s="128"/>
      <c r="I103" s="128"/>
      <c r="J103" s="129">
        <f>J389</f>
        <v>3926.31</v>
      </c>
      <c r="L103" s="126"/>
    </row>
    <row r="104" spans="2:12" s="9" customFormat="1" ht="24.95" hidden="1" customHeight="1">
      <c r="B104" s="122"/>
      <c r="D104" s="123" t="s">
        <v>125</v>
      </c>
      <c r="E104" s="124"/>
      <c r="F104" s="124"/>
      <c r="G104" s="124"/>
      <c r="H104" s="124"/>
      <c r="I104" s="124"/>
      <c r="J104" s="125">
        <f>J391</f>
        <v>71580.81</v>
      </c>
      <c r="L104" s="122"/>
    </row>
    <row r="105" spans="2:12" s="10" customFormat="1" ht="19.899999999999999" hidden="1" customHeight="1">
      <c r="B105" s="126"/>
      <c r="D105" s="127" t="s">
        <v>688</v>
      </c>
      <c r="E105" s="128"/>
      <c r="F105" s="128"/>
      <c r="G105" s="128"/>
      <c r="H105" s="128"/>
      <c r="I105" s="128"/>
      <c r="J105" s="129">
        <f>J392</f>
        <v>9534.82</v>
      </c>
      <c r="L105" s="126"/>
    </row>
    <row r="106" spans="2:12" s="10" customFormat="1" ht="19.899999999999999" hidden="1" customHeight="1">
      <c r="B106" s="126"/>
      <c r="D106" s="127" t="s">
        <v>126</v>
      </c>
      <c r="E106" s="128"/>
      <c r="F106" s="128"/>
      <c r="G106" s="128"/>
      <c r="H106" s="128"/>
      <c r="I106" s="128"/>
      <c r="J106" s="129">
        <f>J408</f>
        <v>0</v>
      </c>
      <c r="L106" s="126"/>
    </row>
    <row r="107" spans="2:12" s="10" customFormat="1" ht="19.899999999999999" hidden="1" customHeight="1">
      <c r="B107" s="126"/>
      <c r="D107" s="127" t="s">
        <v>127</v>
      </c>
      <c r="E107" s="128"/>
      <c r="F107" s="128"/>
      <c r="G107" s="128"/>
      <c r="H107" s="128"/>
      <c r="I107" s="128"/>
      <c r="J107" s="129">
        <f>J409</f>
        <v>2415.77</v>
      </c>
      <c r="L107" s="126"/>
    </row>
    <row r="108" spans="2:12" s="10" customFormat="1" ht="19.899999999999999" hidden="1" customHeight="1">
      <c r="B108" s="126"/>
      <c r="D108" s="127" t="s">
        <v>130</v>
      </c>
      <c r="E108" s="128"/>
      <c r="F108" s="128"/>
      <c r="G108" s="128"/>
      <c r="H108" s="128"/>
      <c r="I108" s="128"/>
      <c r="J108" s="129">
        <f>J421</f>
        <v>5010.9100000000008</v>
      </c>
      <c r="L108" s="126"/>
    </row>
    <row r="109" spans="2:12" s="10" customFormat="1" ht="19.899999999999999" hidden="1" customHeight="1">
      <c r="B109" s="126"/>
      <c r="D109" s="127" t="s">
        <v>131</v>
      </c>
      <c r="E109" s="128"/>
      <c r="F109" s="128"/>
      <c r="G109" s="128"/>
      <c r="H109" s="128"/>
      <c r="I109" s="128"/>
      <c r="J109" s="129">
        <f>J441</f>
        <v>8641.8100000000013</v>
      </c>
      <c r="L109" s="126"/>
    </row>
    <row r="110" spans="2:12" s="10" customFormat="1" ht="19.899999999999999" hidden="1" customHeight="1">
      <c r="B110" s="126"/>
      <c r="D110" s="127" t="s">
        <v>689</v>
      </c>
      <c r="E110" s="128"/>
      <c r="F110" s="128"/>
      <c r="G110" s="128"/>
      <c r="H110" s="128"/>
      <c r="I110" s="128"/>
      <c r="J110" s="129">
        <f>J473</f>
        <v>45930.81</v>
      </c>
      <c r="L110" s="126"/>
    </row>
    <row r="111" spans="2:12" s="10" customFormat="1" ht="19.899999999999999" hidden="1" customHeight="1">
      <c r="B111" s="126"/>
      <c r="D111" s="127" t="s">
        <v>690</v>
      </c>
      <c r="E111" s="128"/>
      <c r="F111" s="128"/>
      <c r="G111" s="128"/>
      <c r="H111" s="128"/>
      <c r="I111" s="128"/>
      <c r="J111" s="129">
        <f>J477</f>
        <v>46.690000000000005</v>
      </c>
      <c r="L111" s="126"/>
    </row>
    <row r="112" spans="2:12" s="9" customFormat="1" ht="24.95" hidden="1" customHeight="1">
      <c r="B112" s="122"/>
      <c r="D112" s="123" t="s">
        <v>691</v>
      </c>
      <c r="E112" s="124"/>
      <c r="F112" s="124"/>
      <c r="G112" s="124"/>
      <c r="H112" s="124"/>
      <c r="I112" s="124"/>
      <c r="J112" s="125">
        <f>J486</f>
        <v>1587.6</v>
      </c>
      <c r="L112" s="122"/>
    </row>
    <row r="113" spans="1:31" s="10" customFormat="1" ht="19.899999999999999" hidden="1" customHeight="1">
      <c r="B113" s="126"/>
      <c r="D113" s="127" t="s">
        <v>692</v>
      </c>
      <c r="E113" s="128"/>
      <c r="F113" s="128"/>
      <c r="G113" s="128"/>
      <c r="H113" s="128"/>
      <c r="I113" s="128"/>
      <c r="J113" s="129">
        <f>J487</f>
        <v>1587.6</v>
      </c>
      <c r="L113" s="126"/>
    </row>
    <row r="114" spans="1:31" s="9" customFormat="1" ht="24.95" hidden="1" customHeight="1">
      <c r="B114" s="122"/>
      <c r="D114" s="123" t="s">
        <v>693</v>
      </c>
      <c r="E114" s="124"/>
      <c r="F114" s="124"/>
      <c r="G114" s="124"/>
      <c r="H114" s="124"/>
      <c r="I114" s="124"/>
      <c r="J114" s="125">
        <f>J489</f>
        <v>895.19999999999993</v>
      </c>
      <c r="L114" s="122"/>
    </row>
    <row r="115" spans="1:31" s="2" customFormat="1" ht="21.75" hidden="1" customHeight="1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43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s="2" customFormat="1" ht="6.95" hidden="1" customHeight="1">
      <c r="A116" s="30"/>
      <c r="B116" s="48"/>
      <c r="C116" s="49"/>
      <c r="D116" s="49"/>
      <c r="E116" s="49"/>
      <c r="F116" s="49"/>
      <c r="G116" s="49"/>
      <c r="H116" s="49"/>
      <c r="I116" s="49"/>
      <c r="J116" s="49"/>
      <c r="K116" s="49"/>
      <c r="L116" s="43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31" ht="11.25" hidden="1"/>
    <row r="118" spans="1:31" ht="11.25" hidden="1"/>
    <row r="119" spans="1:31" ht="11.25" hidden="1"/>
    <row r="120" spans="1:31" s="2" customFormat="1" ht="6.95" customHeight="1">
      <c r="A120" s="30"/>
      <c r="B120" s="50"/>
      <c r="C120" s="51"/>
      <c r="D120" s="51"/>
      <c r="E120" s="51"/>
      <c r="F120" s="51"/>
      <c r="G120" s="51"/>
      <c r="H120" s="51"/>
      <c r="I120" s="51"/>
      <c r="J120" s="51"/>
      <c r="K120" s="51"/>
      <c r="L120" s="43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24.95" customHeight="1">
      <c r="A121" s="30"/>
      <c r="B121" s="31"/>
      <c r="C121" s="22" t="s">
        <v>132</v>
      </c>
      <c r="D121" s="30"/>
      <c r="E121" s="30"/>
      <c r="F121" s="30"/>
      <c r="G121" s="30"/>
      <c r="H121" s="30"/>
      <c r="I121" s="30"/>
      <c r="J121" s="30"/>
      <c r="K121" s="30"/>
      <c r="L121" s="43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6.95" customHeight="1">
      <c r="A122" s="30"/>
      <c r="B122" s="31"/>
      <c r="C122" s="30"/>
      <c r="D122" s="30"/>
      <c r="E122" s="30"/>
      <c r="F122" s="30"/>
      <c r="G122" s="30"/>
      <c r="H122" s="30"/>
      <c r="I122" s="30"/>
      <c r="J122" s="30"/>
      <c r="K122" s="30"/>
      <c r="L122" s="43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12" customHeight="1">
      <c r="A123" s="30"/>
      <c r="B123" s="31"/>
      <c r="C123" s="27" t="s">
        <v>13</v>
      </c>
      <c r="D123" s="30"/>
      <c r="E123" s="30"/>
      <c r="F123" s="30"/>
      <c r="G123" s="30"/>
      <c r="H123" s="30"/>
      <c r="I123" s="30"/>
      <c r="J123" s="30"/>
      <c r="K123" s="30"/>
      <c r="L123" s="43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26.25" customHeight="1">
      <c r="A124" s="30"/>
      <c r="B124" s="31"/>
      <c r="C124" s="30"/>
      <c r="D124" s="30"/>
      <c r="E124" s="253" t="str">
        <f>E7</f>
        <v>Rekonštrukcia budovy škôlky - MŠ J. Halašu v Trenčíne - navýšenie rozpočtu</v>
      </c>
      <c r="F124" s="254"/>
      <c r="G124" s="254"/>
      <c r="H124" s="254"/>
      <c r="I124" s="30"/>
      <c r="J124" s="30"/>
      <c r="K124" s="30"/>
      <c r="L124" s="43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12" customHeight="1">
      <c r="A125" s="30"/>
      <c r="B125" s="31"/>
      <c r="C125" s="27" t="s">
        <v>113</v>
      </c>
      <c r="D125" s="30"/>
      <c r="E125" s="30"/>
      <c r="F125" s="30"/>
      <c r="G125" s="30"/>
      <c r="H125" s="30"/>
      <c r="I125" s="30"/>
      <c r="J125" s="30"/>
      <c r="K125" s="30"/>
      <c r="L125" s="43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30" customHeight="1">
      <c r="A126" s="30"/>
      <c r="B126" s="31"/>
      <c r="C126" s="30"/>
      <c r="D126" s="30"/>
      <c r="E126" s="217" t="str">
        <f>E9</f>
        <v>03 - Pavilón A,B,C,D,E,F - architektúra a statika - ON - ZATEPLENIE FASÁDY</v>
      </c>
      <c r="F126" s="255"/>
      <c r="G126" s="255"/>
      <c r="H126" s="255"/>
      <c r="I126" s="30"/>
      <c r="J126" s="30"/>
      <c r="K126" s="30"/>
      <c r="L126" s="43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2" customFormat="1" ht="6.95" customHeight="1">
      <c r="A127" s="30"/>
      <c r="B127" s="31"/>
      <c r="C127" s="30"/>
      <c r="D127" s="30"/>
      <c r="E127" s="30"/>
      <c r="F127" s="30"/>
      <c r="G127" s="30"/>
      <c r="H127" s="30"/>
      <c r="I127" s="30"/>
      <c r="J127" s="30"/>
      <c r="K127" s="30"/>
      <c r="L127" s="43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2" customFormat="1" ht="12" customHeight="1">
      <c r="A128" s="30"/>
      <c r="B128" s="31"/>
      <c r="C128" s="27" t="s">
        <v>17</v>
      </c>
      <c r="D128" s="30"/>
      <c r="E128" s="30"/>
      <c r="F128" s="25" t="str">
        <f>F12</f>
        <v>Trenčín</v>
      </c>
      <c r="G128" s="30"/>
      <c r="H128" s="30"/>
      <c r="I128" s="27" t="s">
        <v>19</v>
      </c>
      <c r="J128" s="56"/>
      <c r="K128" s="30"/>
      <c r="L128" s="43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65" s="2" customFormat="1" ht="6.95" customHeight="1">
      <c r="A129" s="30"/>
      <c r="B129" s="31"/>
      <c r="C129" s="30"/>
      <c r="D129" s="30"/>
      <c r="E129" s="30"/>
      <c r="F129" s="30"/>
      <c r="G129" s="30"/>
      <c r="H129" s="30"/>
      <c r="I129" s="30"/>
      <c r="J129" s="30"/>
      <c r="K129" s="30"/>
      <c r="L129" s="43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65" s="2" customFormat="1" ht="15.2" customHeight="1">
      <c r="A130" s="30"/>
      <c r="B130" s="31"/>
      <c r="C130" s="27" t="s">
        <v>20</v>
      </c>
      <c r="D130" s="30"/>
      <c r="E130" s="30"/>
      <c r="F130" s="25" t="str">
        <f>E15</f>
        <v>Mesto Trenčín</v>
      </c>
      <c r="G130" s="30"/>
      <c r="H130" s="30"/>
      <c r="I130" s="27" t="s">
        <v>26</v>
      </c>
      <c r="J130" s="28" t="str">
        <f>E21</f>
        <v xml:space="preserve"> </v>
      </c>
      <c r="K130" s="30"/>
      <c r="L130" s="43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65" s="2" customFormat="1" ht="15.2" customHeight="1">
      <c r="A131" s="30"/>
      <c r="B131" s="31"/>
      <c r="C131" s="27" t="s">
        <v>24</v>
      </c>
      <c r="D131" s="30"/>
      <c r="E131" s="30"/>
      <c r="F131" s="25" t="str">
        <f>IF(E18="","",E18)</f>
        <v xml:space="preserve">SOAR sk, a.s., Žilina </v>
      </c>
      <c r="G131" s="30"/>
      <c r="H131" s="30"/>
      <c r="I131" s="27" t="s">
        <v>29</v>
      </c>
      <c r="J131" s="28" t="str">
        <f>E24</f>
        <v xml:space="preserve"> </v>
      </c>
      <c r="K131" s="30"/>
      <c r="L131" s="43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65" s="2" customFormat="1" ht="10.35" customHeight="1">
      <c r="A132" s="30"/>
      <c r="B132" s="31"/>
      <c r="C132" s="30"/>
      <c r="D132" s="30"/>
      <c r="E132" s="30"/>
      <c r="F132" s="30"/>
      <c r="G132" s="30"/>
      <c r="H132" s="30"/>
      <c r="I132" s="30"/>
      <c r="J132" s="30"/>
      <c r="K132" s="30"/>
      <c r="L132" s="43"/>
      <c r="S132" s="30"/>
      <c r="T132" s="30"/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</row>
    <row r="133" spans="1:65" s="11" customFormat="1" ht="29.25" customHeight="1">
      <c r="A133" s="130"/>
      <c r="B133" s="131"/>
      <c r="C133" s="132" t="s">
        <v>133</v>
      </c>
      <c r="D133" s="133" t="s">
        <v>56</v>
      </c>
      <c r="E133" s="133" t="s">
        <v>52</v>
      </c>
      <c r="F133" s="133" t="s">
        <v>53</v>
      </c>
      <c r="G133" s="133" t="s">
        <v>134</v>
      </c>
      <c r="H133" s="133" t="s">
        <v>135</v>
      </c>
      <c r="I133" s="133" t="s">
        <v>136</v>
      </c>
      <c r="J133" s="134" t="s">
        <v>117</v>
      </c>
      <c r="K133" s="135" t="s">
        <v>137</v>
      </c>
      <c r="L133" s="136"/>
      <c r="M133" s="63" t="s">
        <v>1</v>
      </c>
      <c r="N133" s="64" t="s">
        <v>35</v>
      </c>
      <c r="O133" s="64" t="s">
        <v>138</v>
      </c>
      <c r="P133" s="64" t="s">
        <v>139</v>
      </c>
      <c r="Q133" s="64" t="s">
        <v>140</v>
      </c>
      <c r="R133" s="64" t="s">
        <v>141</v>
      </c>
      <c r="S133" s="64" t="s">
        <v>142</v>
      </c>
      <c r="T133" s="65" t="s">
        <v>143</v>
      </c>
      <c r="U133" s="130"/>
      <c r="V133" s="130"/>
      <c r="W133" s="130"/>
      <c r="X133" s="130"/>
      <c r="Y133" s="130"/>
      <c r="Z133" s="130"/>
      <c r="AA133" s="130"/>
      <c r="AB133" s="130"/>
      <c r="AC133" s="130"/>
      <c r="AD133" s="130"/>
      <c r="AE133" s="130"/>
    </row>
    <row r="134" spans="1:65" s="2" customFormat="1" ht="22.9" customHeight="1">
      <c r="A134" s="30"/>
      <c r="B134" s="31"/>
      <c r="C134" s="70" t="s">
        <v>118</v>
      </c>
      <c r="D134" s="30"/>
      <c r="E134" s="30"/>
      <c r="F134" s="30"/>
      <c r="G134" s="30"/>
      <c r="H134" s="30"/>
      <c r="I134" s="30"/>
      <c r="J134" s="137">
        <f>BK134</f>
        <v>240989.53</v>
      </c>
      <c r="K134" s="30"/>
      <c r="L134" s="31"/>
      <c r="M134" s="66"/>
      <c r="N134" s="57"/>
      <c r="O134" s="67"/>
      <c r="P134" s="138">
        <f>P135+P391+P486+P489</f>
        <v>4243.4878799300004</v>
      </c>
      <c r="Q134" s="67"/>
      <c r="R134" s="138">
        <f>R135+R391+R486+R489</f>
        <v>307.36615384858004</v>
      </c>
      <c r="S134" s="67"/>
      <c r="T134" s="139">
        <f>T135+T391+T486+T489</f>
        <v>100.583116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T134" s="18" t="s">
        <v>70</v>
      </c>
      <c r="AU134" s="18" t="s">
        <v>119</v>
      </c>
      <c r="BK134" s="140">
        <f>BK135+BK391+BK486+BK489</f>
        <v>240989.53</v>
      </c>
    </row>
    <row r="135" spans="1:65" s="12" customFormat="1" ht="25.9" customHeight="1">
      <c r="B135" s="141"/>
      <c r="D135" s="142" t="s">
        <v>70</v>
      </c>
      <c r="E135" s="143" t="s">
        <v>144</v>
      </c>
      <c r="F135" s="143" t="s">
        <v>145</v>
      </c>
      <c r="J135" s="144">
        <f>BK135</f>
        <v>166925.91999999998</v>
      </c>
      <c r="L135" s="141"/>
      <c r="M135" s="145"/>
      <c r="N135" s="146"/>
      <c r="O135" s="146"/>
      <c r="P135" s="147">
        <f>P136+P150+P151+P169+P213+P389</f>
        <v>3792.7796871100004</v>
      </c>
      <c r="Q135" s="146"/>
      <c r="R135" s="147">
        <f>R136+R150+R151+R169+R213+R389</f>
        <v>305.80742385339005</v>
      </c>
      <c r="S135" s="146"/>
      <c r="T135" s="148">
        <f>T136+T150+T151+T169+T213+T389</f>
        <v>100.47750000000001</v>
      </c>
      <c r="AR135" s="142" t="s">
        <v>79</v>
      </c>
      <c r="AT135" s="149" t="s">
        <v>70</v>
      </c>
      <c r="AU135" s="149" t="s">
        <v>71</v>
      </c>
      <c r="AY135" s="142" t="s">
        <v>146</v>
      </c>
      <c r="BK135" s="150">
        <f>BK136+BK150+BK151+BK169+BK213+BK389</f>
        <v>166925.91999999998</v>
      </c>
    </row>
    <row r="136" spans="1:65" s="12" customFormat="1" ht="22.9" customHeight="1">
      <c r="B136" s="141"/>
      <c r="D136" s="142" t="s">
        <v>70</v>
      </c>
      <c r="E136" s="151" t="s">
        <v>79</v>
      </c>
      <c r="F136" s="151" t="s">
        <v>694</v>
      </c>
      <c r="J136" s="152">
        <f>BK136</f>
        <v>15241.12</v>
      </c>
      <c r="L136" s="141"/>
      <c r="M136" s="145"/>
      <c r="N136" s="146"/>
      <c r="O136" s="146"/>
      <c r="P136" s="147">
        <f>SUM(P137:P149)</f>
        <v>1256.1712778100002</v>
      </c>
      <c r="Q136" s="146"/>
      <c r="R136" s="147">
        <f>SUM(R137:R149)</f>
        <v>0</v>
      </c>
      <c r="S136" s="146"/>
      <c r="T136" s="148">
        <f>SUM(T137:T149)</f>
        <v>0</v>
      </c>
      <c r="AR136" s="142" t="s">
        <v>79</v>
      </c>
      <c r="AT136" s="149" t="s">
        <v>70</v>
      </c>
      <c r="AU136" s="149" t="s">
        <v>79</v>
      </c>
      <c r="AY136" s="142" t="s">
        <v>146</v>
      </c>
      <c r="BK136" s="150">
        <f>SUM(BK137:BK149)</f>
        <v>15241.12</v>
      </c>
    </row>
    <row r="137" spans="1:65" s="2" customFormat="1" ht="24.2" customHeight="1">
      <c r="A137" s="30"/>
      <c r="B137" s="153"/>
      <c r="C137" s="154" t="s">
        <v>79</v>
      </c>
      <c r="D137" s="154" t="s">
        <v>149</v>
      </c>
      <c r="E137" s="155" t="s">
        <v>695</v>
      </c>
      <c r="F137" s="156" t="s">
        <v>696</v>
      </c>
      <c r="G137" s="157" t="s">
        <v>152</v>
      </c>
      <c r="H137" s="158">
        <v>192.477</v>
      </c>
      <c r="I137" s="159">
        <v>48.49</v>
      </c>
      <c r="J137" s="159">
        <f>ROUND(I137*H137,2)</f>
        <v>9333.2099999999991</v>
      </c>
      <c r="K137" s="160"/>
      <c r="L137" s="31"/>
      <c r="M137" s="161" t="s">
        <v>1</v>
      </c>
      <c r="N137" s="162" t="s">
        <v>37</v>
      </c>
      <c r="O137" s="163">
        <v>4.5074800000000002</v>
      </c>
      <c r="P137" s="163">
        <f>O137*H137</f>
        <v>867.58622796000009</v>
      </c>
      <c r="Q137" s="163">
        <v>0</v>
      </c>
      <c r="R137" s="163">
        <f>Q137*H137</f>
        <v>0</v>
      </c>
      <c r="S137" s="163">
        <v>0</v>
      </c>
      <c r="T137" s="164">
        <f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65" t="s">
        <v>147</v>
      </c>
      <c r="AT137" s="165" t="s">
        <v>149</v>
      </c>
      <c r="AU137" s="165" t="s">
        <v>94</v>
      </c>
      <c r="AY137" s="18" t="s">
        <v>146</v>
      </c>
      <c r="BE137" s="166">
        <f>IF(N137="základná",J137,0)</f>
        <v>0</v>
      </c>
      <c r="BF137" s="166">
        <f>IF(N137="znížená",J137,0)</f>
        <v>9333.2099999999991</v>
      </c>
      <c r="BG137" s="166">
        <f>IF(N137="zákl. prenesená",J137,0)</f>
        <v>0</v>
      </c>
      <c r="BH137" s="166">
        <f>IF(N137="zníž. prenesená",J137,0)</f>
        <v>0</v>
      </c>
      <c r="BI137" s="166">
        <f>IF(N137="nulová",J137,0)</f>
        <v>0</v>
      </c>
      <c r="BJ137" s="18" t="s">
        <v>94</v>
      </c>
      <c r="BK137" s="166">
        <f>ROUND(I137*H137,2)</f>
        <v>9333.2099999999991</v>
      </c>
      <c r="BL137" s="18" t="s">
        <v>147</v>
      </c>
      <c r="BM137" s="165" t="s">
        <v>94</v>
      </c>
    </row>
    <row r="138" spans="1:65" s="2" customFormat="1" ht="24.2" customHeight="1">
      <c r="A138" s="30"/>
      <c r="B138" s="153"/>
      <c r="C138" s="154" t="s">
        <v>94</v>
      </c>
      <c r="D138" s="154" t="s">
        <v>149</v>
      </c>
      <c r="E138" s="155" t="s">
        <v>697</v>
      </c>
      <c r="F138" s="156" t="s">
        <v>698</v>
      </c>
      <c r="G138" s="157" t="s">
        <v>152</v>
      </c>
      <c r="H138" s="158">
        <v>192.477</v>
      </c>
      <c r="I138" s="159">
        <v>9.6999999999999993</v>
      </c>
      <c r="J138" s="159">
        <f>ROUND(I138*H138,2)</f>
        <v>1867.03</v>
      </c>
      <c r="K138" s="160"/>
      <c r="L138" s="31"/>
      <c r="M138" s="161" t="s">
        <v>1</v>
      </c>
      <c r="N138" s="162" t="s">
        <v>37</v>
      </c>
      <c r="O138" s="163">
        <v>0.90200999999999998</v>
      </c>
      <c r="P138" s="163">
        <f>O138*H138</f>
        <v>173.61617877</v>
      </c>
      <c r="Q138" s="163">
        <v>0</v>
      </c>
      <c r="R138" s="163">
        <f>Q138*H138</f>
        <v>0</v>
      </c>
      <c r="S138" s="163">
        <v>0</v>
      </c>
      <c r="T138" s="164">
        <f>S138*H138</f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65" t="s">
        <v>147</v>
      </c>
      <c r="AT138" s="165" t="s">
        <v>149</v>
      </c>
      <c r="AU138" s="165" t="s">
        <v>94</v>
      </c>
      <c r="AY138" s="18" t="s">
        <v>146</v>
      </c>
      <c r="BE138" s="166">
        <f>IF(N138="základná",J138,0)</f>
        <v>0</v>
      </c>
      <c r="BF138" s="166">
        <f>IF(N138="znížená",J138,0)</f>
        <v>1867.03</v>
      </c>
      <c r="BG138" s="166">
        <f>IF(N138="zákl. prenesená",J138,0)</f>
        <v>0</v>
      </c>
      <c r="BH138" s="166">
        <f>IF(N138="zníž. prenesená",J138,0)</f>
        <v>0</v>
      </c>
      <c r="BI138" s="166">
        <f>IF(N138="nulová",J138,0)</f>
        <v>0</v>
      </c>
      <c r="BJ138" s="18" t="s">
        <v>94</v>
      </c>
      <c r="BK138" s="166">
        <f>ROUND(I138*H138,2)</f>
        <v>1867.03</v>
      </c>
      <c r="BL138" s="18" t="s">
        <v>147</v>
      </c>
      <c r="BM138" s="165" t="s">
        <v>147</v>
      </c>
    </row>
    <row r="139" spans="1:65" s="2" customFormat="1" ht="24.2" customHeight="1">
      <c r="A139" s="30"/>
      <c r="B139" s="153"/>
      <c r="C139" s="154" t="s">
        <v>162</v>
      </c>
      <c r="D139" s="154" t="s">
        <v>149</v>
      </c>
      <c r="E139" s="155" t="s">
        <v>699</v>
      </c>
      <c r="F139" s="156" t="s">
        <v>700</v>
      </c>
      <c r="G139" s="157" t="s">
        <v>152</v>
      </c>
      <c r="H139" s="158">
        <v>270.69</v>
      </c>
      <c r="I139" s="159">
        <v>1.42</v>
      </c>
      <c r="J139" s="159">
        <f>ROUND(I139*H139,2)</f>
        <v>384.38</v>
      </c>
      <c r="K139" s="160"/>
      <c r="L139" s="31"/>
      <c r="M139" s="161" t="s">
        <v>1</v>
      </c>
      <c r="N139" s="162" t="s">
        <v>37</v>
      </c>
      <c r="O139" s="163">
        <v>0.127</v>
      </c>
      <c r="P139" s="163">
        <f>O139*H139</f>
        <v>34.377630000000003</v>
      </c>
      <c r="Q139" s="163">
        <v>0</v>
      </c>
      <c r="R139" s="163">
        <f>Q139*H139</f>
        <v>0</v>
      </c>
      <c r="S139" s="163">
        <v>0</v>
      </c>
      <c r="T139" s="164">
        <f>S139*H139</f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65" t="s">
        <v>147</v>
      </c>
      <c r="AT139" s="165" t="s">
        <v>149</v>
      </c>
      <c r="AU139" s="165" t="s">
        <v>94</v>
      </c>
      <c r="AY139" s="18" t="s">
        <v>146</v>
      </c>
      <c r="BE139" s="166">
        <f>IF(N139="základná",J139,0)</f>
        <v>0</v>
      </c>
      <c r="BF139" s="166">
        <f>IF(N139="znížená",J139,0)</f>
        <v>384.38</v>
      </c>
      <c r="BG139" s="166">
        <f>IF(N139="zákl. prenesená",J139,0)</f>
        <v>0</v>
      </c>
      <c r="BH139" s="166">
        <f>IF(N139="zníž. prenesená",J139,0)</f>
        <v>0</v>
      </c>
      <c r="BI139" s="166">
        <f>IF(N139="nulová",J139,0)</f>
        <v>0</v>
      </c>
      <c r="BJ139" s="18" t="s">
        <v>94</v>
      </c>
      <c r="BK139" s="166">
        <f>ROUND(I139*H139,2)</f>
        <v>384.38</v>
      </c>
      <c r="BL139" s="18" t="s">
        <v>147</v>
      </c>
      <c r="BM139" s="165" t="s">
        <v>165</v>
      </c>
    </row>
    <row r="140" spans="1:65" s="2" customFormat="1" ht="33" customHeight="1">
      <c r="A140" s="30"/>
      <c r="B140" s="153"/>
      <c r="C140" s="154" t="s">
        <v>147</v>
      </c>
      <c r="D140" s="154" t="s">
        <v>149</v>
      </c>
      <c r="E140" s="155" t="s">
        <v>701</v>
      </c>
      <c r="F140" s="156" t="s">
        <v>702</v>
      </c>
      <c r="G140" s="157" t="s">
        <v>152</v>
      </c>
      <c r="H140" s="158">
        <v>57.131999999999998</v>
      </c>
      <c r="I140" s="159">
        <v>2.84</v>
      </c>
      <c r="J140" s="159">
        <f>ROUND(I140*H140,2)</f>
        <v>162.25</v>
      </c>
      <c r="K140" s="160"/>
      <c r="L140" s="31"/>
      <c r="M140" s="161" t="s">
        <v>1</v>
      </c>
      <c r="N140" s="162" t="s">
        <v>37</v>
      </c>
      <c r="O140" s="163">
        <v>7.0999999999999994E-2</v>
      </c>
      <c r="P140" s="163">
        <f>O140*H140</f>
        <v>4.0563719999999996</v>
      </c>
      <c r="Q140" s="163">
        <v>0</v>
      </c>
      <c r="R140" s="163">
        <f>Q140*H140</f>
        <v>0</v>
      </c>
      <c r="S140" s="163">
        <v>0</v>
      </c>
      <c r="T140" s="164">
        <f>S140*H140</f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65" t="s">
        <v>147</v>
      </c>
      <c r="AT140" s="165" t="s">
        <v>149</v>
      </c>
      <c r="AU140" s="165" t="s">
        <v>94</v>
      </c>
      <c r="AY140" s="18" t="s">
        <v>146</v>
      </c>
      <c r="BE140" s="166">
        <f>IF(N140="základná",J140,0)</f>
        <v>0</v>
      </c>
      <c r="BF140" s="166">
        <f>IF(N140="znížená",J140,0)</f>
        <v>162.25</v>
      </c>
      <c r="BG140" s="166">
        <f>IF(N140="zákl. prenesená",J140,0)</f>
        <v>0</v>
      </c>
      <c r="BH140" s="166">
        <f>IF(N140="zníž. prenesená",J140,0)</f>
        <v>0</v>
      </c>
      <c r="BI140" s="166">
        <f>IF(N140="nulová",J140,0)</f>
        <v>0</v>
      </c>
      <c r="BJ140" s="18" t="s">
        <v>94</v>
      </c>
      <c r="BK140" s="166">
        <f>ROUND(I140*H140,2)</f>
        <v>162.25</v>
      </c>
      <c r="BL140" s="18" t="s">
        <v>147</v>
      </c>
      <c r="BM140" s="165" t="s">
        <v>169</v>
      </c>
    </row>
    <row r="141" spans="1:65" s="2" customFormat="1" ht="44.25" customHeight="1">
      <c r="A141" s="30"/>
      <c r="B141" s="153"/>
      <c r="C141" s="154" t="s">
        <v>172</v>
      </c>
      <c r="D141" s="154" t="s">
        <v>149</v>
      </c>
      <c r="E141" s="155" t="s">
        <v>703</v>
      </c>
      <c r="F141" s="156" t="s">
        <v>704</v>
      </c>
      <c r="G141" s="157" t="s">
        <v>152</v>
      </c>
      <c r="H141" s="158">
        <v>685.58399999999995</v>
      </c>
      <c r="I141" s="159">
        <v>0.31</v>
      </c>
      <c r="J141" s="159">
        <f>ROUND(I141*H141,2)</f>
        <v>212.53</v>
      </c>
      <c r="K141" s="160"/>
      <c r="L141" s="31"/>
      <c r="M141" s="161" t="s">
        <v>1</v>
      </c>
      <c r="N141" s="162" t="s">
        <v>37</v>
      </c>
      <c r="O141" s="163">
        <v>7.3699999999999998E-3</v>
      </c>
      <c r="P141" s="163">
        <f>O141*H141</f>
        <v>5.0527540799999997</v>
      </c>
      <c r="Q141" s="163">
        <v>0</v>
      </c>
      <c r="R141" s="163">
        <f>Q141*H141</f>
        <v>0</v>
      </c>
      <c r="S141" s="163">
        <v>0</v>
      </c>
      <c r="T141" s="164">
        <f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65" t="s">
        <v>147</v>
      </c>
      <c r="AT141" s="165" t="s">
        <v>149</v>
      </c>
      <c r="AU141" s="165" t="s">
        <v>94</v>
      </c>
      <c r="AY141" s="18" t="s">
        <v>146</v>
      </c>
      <c r="BE141" s="166">
        <f>IF(N141="základná",J141,0)</f>
        <v>0</v>
      </c>
      <c r="BF141" s="166">
        <f>IF(N141="znížená",J141,0)</f>
        <v>212.53</v>
      </c>
      <c r="BG141" s="166">
        <f>IF(N141="zákl. prenesená",J141,0)</f>
        <v>0</v>
      </c>
      <c r="BH141" s="166">
        <f>IF(N141="zníž. prenesená",J141,0)</f>
        <v>0</v>
      </c>
      <c r="BI141" s="166">
        <f>IF(N141="nulová",J141,0)</f>
        <v>0</v>
      </c>
      <c r="BJ141" s="18" t="s">
        <v>94</v>
      </c>
      <c r="BK141" s="166">
        <f>ROUND(I141*H141,2)</f>
        <v>212.53</v>
      </c>
      <c r="BL141" s="18" t="s">
        <v>147</v>
      </c>
      <c r="BM141" s="165" t="s">
        <v>107</v>
      </c>
    </row>
    <row r="142" spans="1:65" s="15" customFormat="1" ht="11.25">
      <c r="B142" s="182"/>
      <c r="D142" s="168" t="s">
        <v>153</v>
      </c>
      <c r="E142" s="183" t="s">
        <v>1</v>
      </c>
      <c r="F142" s="184" t="s">
        <v>705</v>
      </c>
      <c r="H142" s="183" t="s">
        <v>1</v>
      </c>
      <c r="L142" s="182"/>
      <c r="M142" s="185"/>
      <c r="N142" s="186"/>
      <c r="O142" s="186"/>
      <c r="P142" s="186"/>
      <c r="Q142" s="186"/>
      <c r="R142" s="186"/>
      <c r="S142" s="186"/>
      <c r="T142" s="187"/>
      <c r="AT142" s="183" t="s">
        <v>153</v>
      </c>
      <c r="AU142" s="183" t="s">
        <v>94</v>
      </c>
      <c r="AV142" s="15" t="s">
        <v>79</v>
      </c>
      <c r="AW142" s="15" t="s">
        <v>28</v>
      </c>
      <c r="AX142" s="15" t="s">
        <v>71</v>
      </c>
      <c r="AY142" s="183" t="s">
        <v>146</v>
      </c>
    </row>
    <row r="143" spans="1:65" s="14" customFormat="1" ht="11.25">
      <c r="B143" s="175"/>
      <c r="D143" s="168" t="s">
        <v>153</v>
      </c>
      <c r="E143" s="176" t="s">
        <v>1</v>
      </c>
      <c r="F143" s="177" t="s">
        <v>156</v>
      </c>
      <c r="H143" s="178">
        <v>0</v>
      </c>
      <c r="L143" s="175"/>
      <c r="M143" s="179"/>
      <c r="N143" s="180"/>
      <c r="O143" s="180"/>
      <c r="P143" s="180"/>
      <c r="Q143" s="180"/>
      <c r="R143" s="180"/>
      <c r="S143" s="180"/>
      <c r="T143" s="181"/>
      <c r="AT143" s="176" t="s">
        <v>153</v>
      </c>
      <c r="AU143" s="176" t="s">
        <v>94</v>
      </c>
      <c r="AV143" s="14" t="s">
        <v>147</v>
      </c>
      <c r="AW143" s="14" t="s">
        <v>28</v>
      </c>
      <c r="AX143" s="14" t="s">
        <v>71</v>
      </c>
      <c r="AY143" s="176" t="s">
        <v>146</v>
      </c>
    </row>
    <row r="144" spans="1:65" s="13" customFormat="1" ht="11.25">
      <c r="B144" s="167"/>
      <c r="D144" s="168" t="s">
        <v>153</v>
      </c>
      <c r="E144" s="169" t="s">
        <v>1</v>
      </c>
      <c r="F144" s="170" t="s">
        <v>706</v>
      </c>
      <c r="H144" s="171">
        <v>685.58399999999995</v>
      </c>
      <c r="L144" s="167"/>
      <c r="M144" s="172"/>
      <c r="N144" s="173"/>
      <c r="O144" s="173"/>
      <c r="P144" s="173"/>
      <c r="Q144" s="173"/>
      <c r="R144" s="173"/>
      <c r="S144" s="173"/>
      <c r="T144" s="174"/>
      <c r="AT144" s="169" t="s">
        <v>153</v>
      </c>
      <c r="AU144" s="169" t="s">
        <v>94</v>
      </c>
      <c r="AV144" s="13" t="s">
        <v>94</v>
      </c>
      <c r="AW144" s="13" t="s">
        <v>28</v>
      </c>
      <c r="AX144" s="13" t="s">
        <v>71</v>
      </c>
      <c r="AY144" s="169" t="s">
        <v>146</v>
      </c>
    </row>
    <row r="145" spans="1:65" s="14" customFormat="1" ht="11.25">
      <c r="B145" s="175"/>
      <c r="D145" s="168" t="s">
        <v>153</v>
      </c>
      <c r="E145" s="176" t="s">
        <v>1</v>
      </c>
      <c r="F145" s="177" t="s">
        <v>156</v>
      </c>
      <c r="H145" s="178">
        <v>685.58399999999995</v>
      </c>
      <c r="L145" s="175"/>
      <c r="M145" s="179"/>
      <c r="N145" s="180"/>
      <c r="O145" s="180"/>
      <c r="P145" s="180"/>
      <c r="Q145" s="180"/>
      <c r="R145" s="180"/>
      <c r="S145" s="180"/>
      <c r="T145" s="181"/>
      <c r="AT145" s="176" t="s">
        <v>153</v>
      </c>
      <c r="AU145" s="176" t="s">
        <v>94</v>
      </c>
      <c r="AV145" s="14" t="s">
        <v>147</v>
      </c>
      <c r="AW145" s="14" t="s">
        <v>28</v>
      </c>
      <c r="AX145" s="14" t="s">
        <v>79</v>
      </c>
      <c r="AY145" s="176" t="s">
        <v>146</v>
      </c>
    </row>
    <row r="146" spans="1:65" s="2" customFormat="1" ht="24.2" customHeight="1">
      <c r="A146" s="30"/>
      <c r="B146" s="153"/>
      <c r="C146" s="154" t="s">
        <v>165</v>
      </c>
      <c r="D146" s="154" t="s">
        <v>149</v>
      </c>
      <c r="E146" s="155" t="s">
        <v>707</v>
      </c>
      <c r="F146" s="156" t="s">
        <v>708</v>
      </c>
      <c r="G146" s="157" t="s">
        <v>152</v>
      </c>
      <c r="H146" s="158">
        <v>135.345</v>
      </c>
      <c r="I146" s="159">
        <v>1.24</v>
      </c>
      <c r="J146" s="159">
        <f>ROUND(I146*H146,2)</f>
        <v>167.83</v>
      </c>
      <c r="K146" s="160"/>
      <c r="L146" s="31"/>
      <c r="M146" s="161" t="s">
        <v>1</v>
      </c>
      <c r="N146" s="162" t="s">
        <v>37</v>
      </c>
      <c r="O146" s="163">
        <v>8.6999999999999994E-2</v>
      </c>
      <c r="P146" s="163">
        <f>O146*H146</f>
        <v>11.775015</v>
      </c>
      <c r="Q146" s="163">
        <v>0</v>
      </c>
      <c r="R146" s="163">
        <f>Q146*H146</f>
        <v>0</v>
      </c>
      <c r="S146" s="163">
        <v>0</v>
      </c>
      <c r="T146" s="164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65" t="s">
        <v>147</v>
      </c>
      <c r="AT146" s="165" t="s">
        <v>149</v>
      </c>
      <c r="AU146" s="165" t="s">
        <v>94</v>
      </c>
      <c r="AY146" s="18" t="s">
        <v>146</v>
      </c>
      <c r="BE146" s="166">
        <f>IF(N146="základná",J146,0)</f>
        <v>0</v>
      </c>
      <c r="BF146" s="166">
        <f>IF(N146="znížená",J146,0)</f>
        <v>167.83</v>
      </c>
      <c r="BG146" s="166">
        <f>IF(N146="zákl. prenesená",J146,0)</f>
        <v>0</v>
      </c>
      <c r="BH146" s="166">
        <f>IF(N146="zníž. prenesená",J146,0)</f>
        <v>0</v>
      </c>
      <c r="BI146" s="166">
        <f>IF(N146="nulová",J146,0)</f>
        <v>0</v>
      </c>
      <c r="BJ146" s="18" t="s">
        <v>94</v>
      </c>
      <c r="BK146" s="166">
        <f>ROUND(I146*H146,2)</f>
        <v>167.83</v>
      </c>
      <c r="BL146" s="18" t="s">
        <v>147</v>
      </c>
      <c r="BM146" s="165" t="s">
        <v>199</v>
      </c>
    </row>
    <row r="147" spans="1:65" s="2" customFormat="1" ht="21.75" customHeight="1">
      <c r="A147" s="30"/>
      <c r="B147" s="153"/>
      <c r="C147" s="154" t="s">
        <v>200</v>
      </c>
      <c r="D147" s="154" t="s">
        <v>149</v>
      </c>
      <c r="E147" s="155" t="s">
        <v>709</v>
      </c>
      <c r="F147" s="156" t="s">
        <v>710</v>
      </c>
      <c r="G147" s="157" t="s">
        <v>152</v>
      </c>
      <c r="H147" s="158">
        <v>135.345</v>
      </c>
      <c r="I147" s="159">
        <v>0.63</v>
      </c>
      <c r="J147" s="159">
        <f>ROUND(I147*H147,2)</f>
        <v>85.27</v>
      </c>
      <c r="K147" s="160"/>
      <c r="L147" s="31"/>
      <c r="M147" s="161" t="s">
        <v>1</v>
      </c>
      <c r="N147" s="162" t="s">
        <v>37</v>
      </c>
      <c r="O147" s="163">
        <v>8.0000000000000002E-3</v>
      </c>
      <c r="P147" s="163">
        <f>O147*H147</f>
        <v>1.0827599999999999</v>
      </c>
      <c r="Q147" s="163">
        <v>0</v>
      </c>
      <c r="R147" s="163">
        <f>Q147*H147</f>
        <v>0</v>
      </c>
      <c r="S147" s="163">
        <v>0</v>
      </c>
      <c r="T147" s="164">
        <f>S147*H147</f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65" t="s">
        <v>147</v>
      </c>
      <c r="AT147" s="165" t="s">
        <v>149</v>
      </c>
      <c r="AU147" s="165" t="s">
        <v>94</v>
      </c>
      <c r="AY147" s="18" t="s">
        <v>146</v>
      </c>
      <c r="BE147" s="166">
        <f>IF(N147="základná",J147,0)</f>
        <v>0</v>
      </c>
      <c r="BF147" s="166">
        <f>IF(N147="znížená",J147,0)</f>
        <v>85.27</v>
      </c>
      <c r="BG147" s="166">
        <f>IF(N147="zákl. prenesená",J147,0)</f>
        <v>0</v>
      </c>
      <c r="BH147" s="166">
        <f>IF(N147="zníž. prenesená",J147,0)</f>
        <v>0</v>
      </c>
      <c r="BI147" s="166">
        <f>IF(N147="nulová",J147,0)</f>
        <v>0</v>
      </c>
      <c r="BJ147" s="18" t="s">
        <v>94</v>
      </c>
      <c r="BK147" s="166">
        <f>ROUND(I147*H147,2)</f>
        <v>85.27</v>
      </c>
      <c r="BL147" s="18" t="s">
        <v>147</v>
      </c>
      <c r="BM147" s="165" t="s">
        <v>203</v>
      </c>
    </row>
    <row r="148" spans="1:65" s="2" customFormat="1" ht="24.2" customHeight="1">
      <c r="A148" s="30"/>
      <c r="B148" s="153"/>
      <c r="C148" s="154" t="s">
        <v>169</v>
      </c>
      <c r="D148" s="154" t="s">
        <v>149</v>
      </c>
      <c r="E148" s="155" t="s">
        <v>711</v>
      </c>
      <c r="F148" s="156" t="s">
        <v>712</v>
      </c>
      <c r="G148" s="157" t="s">
        <v>152</v>
      </c>
      <c r="H148" s="158">
        <v>57.131999999999998</v>
      </c>
      <c r="I148" s="159">
        <v>22.38</v>
      </c>
      <c r="J148" s="159">
        <f>ROUND(I148*H148,2)</f>
        <v>1278.6099999999999</v>
      </c>
      <c r="K148" s="160"/>
      <c r="L148" s="31"/>
      <c r="M148" s="161" t="s">
        <v>1</v>
      </c>
      <c r="N148" s="162" t="s">
        <v>37</v>
      </c>
      <c r="O148" s="163">
        <v>0</v>
      </c>
      <c r="P148" s="163">
        <f>O148*H148</f>
        <v>0</v>
      </c>
      <c r="Q148" s="163">
        <v>0</v>
      </c>
      <c r="R148" s="163">
        <f>Q148*H148</f>
        <v>0</v>
      </c>
      <c r="S148" s="163">
        <v>0</v>
      </c>
      <c r="T148" s="164">
        <f>S148*H148</f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65" t="s">
        <v>147</v>
      </c>
      <c r="AT148" s="165" t="s">
        <v>149</v>
      </c>
      <c r="AU148" s="165" t="s">
        <v>94</v>
      </c>
      <c r="AY148" s="18" t="s">
        <v>146</v>
      </c>
      <c r="BE148" s="166">
        <f>IF(N148="základná",J148,0)</f>
        <v>0</v>
      </c>
      <c r="BF148" s="166">
        <f>IF(N148="znížená",J148,0)</f>
        <v>1278.6099999999999</v>
      </c>
      <c r="BG148" s="166">
        <f>IF(N148="zákl. prenesená",J148,0)</f>
        <v>0</v>
      </c>
      <c r="BH148" s="166">
        <f>IF(N148="zníž. prenesená",J148,0)</f>
        <v>0</v>
      </c>
      <c r="BI148" s="166">
        <f>IF(N148="nulová",J148,0)</f>
        <v>0</v>
      </c>
      <c r="BJ148" s="18" t="s">
        <v>94</v>
      </c>
      <c r="BK148" s="166">
        <f>ROUND(I148*H148,2)</f>
        <v>1278.6099999999999</v>
      </c>
      <c r="BL148" s="18" t="s">
        <v>147</v>
      </c>
      <c r="BM148" s="165" t="s">
        <v>209</v>
      </c>
    </row>
    <row r="149" spans="1:65" s="2" customFormat="1" ht="24.2" customHeight="1">
      <c r="A149" s="30"/>
      <c r="B149" s="153"/>
      <c r="C149" s="154" t="s">
        <v>210</v>
      </c>
      <c r="D149" s="154" t="s">
        <v>149</v>
      </c>
      <c r="E149" s="155" t="s">
        <v>713</v>
      </c>
      <c r="F149" s="156" t="s">
        <v>714</v>
      </c>
      <c r="G149" s="157" t="s">
        <v>152</v>
      </c>
      <c r="H149" s="158">
        <v>135.345</v>
      </c>
      <c r="I149" s="159">
        <v>12.93</v>
      </c>
      <c r="J149" s="159">
        <f>ROUND(I149*H149,2)</f>
        <v>1750.01</v>
      </c>
      <c r="K149" s="160"/>
      <c r="L149" s="31"/>
      <c r="M149" s="161" t="s">
        <v>1</v>
      </c>
      <c r="N149" s="162" t="s">
        <v>37</v>
      </c>
      <c r="O149" s="163">
        <v>1.1719999999999999</v>
      </c>
      <c r="P149" s="163">
        <f>O149*H149</f>
        <v>158.62433999999999</v>
      </c>
      <c r="Q149" s="163">
        <v>0</v>
      </c>
      <c r="R149" s="163">
        <f>Q149*H149</f>
        <v>0</v>
      </c>
      <c r="S149" s="163">
        <v>0</v>
      </c>
      <c r="T149" s="164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65" t="s">
        <v>147</v>
      </c>
      <c r="AT149" s="165" t="s">
        <v>149</v>
      </c>
      <c r="AU149" s="165" t="s">
        <v>94</v>
      </c>
      <c r="AY149" s="18" t="s">
        <v>146</v>
      </c>
      <c r="BE149" s="166">
        <f>IF(N149="základná",J149,0)</f>
        <v>0</v>
      </c>
      <c r="BF149" s="166">
        <f>IF(N149="znížená",J149,0)</f>
        <v>1750.01</v>
      </c>
      <c r="BG149" s="166">
        <f>IF(N149="zákl. prenesená",J149,0)</f>
        <v>0</v>
      </c>
      <c r="BH149" s="166">
        <f>IF(N149="zníž. prenesená",J149,0)</f>
        <v>0</v>
      </c>
      <c r="BI149" s="166">
        <f>IF(N149="nulová",J149,0)</f>
        <v>0</v>
      </c>
      <c r="BJ149" s="18" t="s">
        <v>94</v>
      </c>
      <c r="BK149" s="166">
        <f>ROUND(I149*H149,2)</f>
        <v>1750.01</v>
      </c>
      <c r="BL149" s="18" t="s">
        <v>147</v>
      </c>
      <c r="BM149" s="165" t="s">
        <v>214</v>
      </c>
    </row>
    <row r="150" spans="1:65" s="12" customFormat="1" ht="22.9" customHeight="1">
      <c r="B150" s="141"/>
      <c r="D150" s="142" t="s">
        <v>70</v>
      </c>
      <c r="E150" s="151" t="s">
        <v>162</v>
      </c>
      <c r="F150" s="151" t="s">
        <v>715</v>
      </c>
      <c r="J150" s="152">
        <f>BK150</f>
        <v>0</v>
      </c>
      <c r="L150" s="141"/>
      <c r="M150" s="145"/>
      <c r="N150" s="146"/>
      <c r="O150" s="146"/>
      <c r="P150" s="147">
        <v>0</v>
      </c>
      <c r="Q150" s="146"/>
      <c r="R150" s="147">
        <v>0</v>
      </c>
      <c r="S150" s="146"/>
      <c r="T150" s="148">
        <v>0</v>
      </c>
      <c r="AR150" s="142" t="s">
        <v>79</v>
      </c>
      <c r="AT150" s="149" t="s">
        <v>70</v>
      </c>
      <c r="AU150" s="149" t="s">
        <v>79</v>
      </c>
      <c r="AY150" s="142" t="s">
        <v>146</v>
      </c>
      <c r="BK150" s="150">
        <v>0</v>
      </c>
    </row>
    <row r="151" spans="1:65" s="12" customFormat="1" ht="22.9" customHeight="1">
      <c r="B151" s="141"/>
      <c r="D151" s="142" t="s">
        <v>70</v>
      </c>
      <c r="E151" s="151" t="s">
        <v>172</v>
      </c>
      <c r="F151" s="151" t="s">
        <v>716</v>
      </c>
      <c r="J151" s="152">
        <f>BK151</f>
        <v>3150.2000000000003</v>
      </c>
      <c r="L151" s="141"/>
      <c r="M151" s="145"/>
      <c r="N151" s="146"/>
      <c r="O151" s="146"/>
      <c r="P151" s="147">
        <f>SUM(P152:P168)</f>
        <v>133.79567107</v>
      </c>
      <c r="Q151" s="146"/>
      <c r="R151" s="147">
        <f>SUM(R152:R168)</f>
        <v>90.460541000000006</v>
      </c>
      <c r="S151" s="146"/>
      <c r="T151" s="148">
        <f>SUM(T152:T168)</f>
        <v>0</v>
      </c>
      <c r="AR151" s="142" t="s">
        <v>79</v>
      </c>
      <c r="AT151" s="149" t="s">
        <v>70</v>
      </c>
      <c r="AU151" s="149" t="s">
        <v>79</v>
      </c>
      <c r="AY151" s="142" t="s">
        <v>146</v>
      </c>
      <c r="BK151" s="150">
        <f>SUM(BK152:BK168)</f>
        <v>3150.2000000000003</v>
      </c>
    </row>
    <row r="152" spans="1:65" s="2" customFormat="1" ht="16.5" customHeight="1">
      <c r="A152" s="30"/>
      <c r="B152" s="153"/>
      <c r="C152" s="154" t="s">
        <v>107</v>
      </c>
      <c r="D152" s="154" t="s">
        <v>149</v>
      </c>
      <c r="E152" s="155" t="s">
        <v>717</v>
      </c>
      <c r="F152" s="156" t="s">
        <v>718</v>
      </c>
      <c r="G152" s="157" t="s">
        <v>152</v>
      </c>
      <c r="H152" s="158">
        <v>43.826999999999998</v>
      </c>
      <c r="I152" s="159">
        <v>50.87</v>
      </c>
      <c r="J152" s="159">
        <f>ROUND(I152*H152,2)</f>
        <v>2229.48</v>
      </c>
      <c r="K152" s="160"/>
      <c r="L152" s="31"/>
      <c r="M152" s="161" t="s">
        <v>1</v>
      </c>
      <c r="N152" s="162" t="s">
        <v>37</v>
      </c>
      <c r="O152" s="163">
        <v>2.0000900000000001</v>
      </c>
      <c r="P152" s="163">
        <f>O152*H152</f>
        <v>87.657944430000001</v>
      </c>
      <c r="Q152" s="163">
        <v>1.837</v>
      </c>
      <c r="R152" s="163">
        <f>Q152*H152</f>
        <v>80.510199</v>
      </c>
      <c r="S152" s="163">
        <v>0</v>
      </c>
      <c r="T152" s="164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65" t="s">
        <v>147</v>
      </c>
      <c r="AT152" s="165" t="s">
        <v>149</v>
      </c>
      <c r="AU152" s="165" t="s">
        <v>94</v>
      </c>
      <c r="AY152" s="18" t="s">
        <v>146</v>
      </c>
      <c r="BE152" s="166">
        <f>IF(N152="základná",J152,0)</f>
        <v>0</v>
      </c>
      <c r="BF152" s="166">
        <f>IF(N152="znížená",J152,0)</f>
        <v>2229.48</v>
      </c>
      <c r="BG152" s="166">
        <f>IF(N152="zákl. prenesená",J152,0)</f>
        <v>0</v>
      </c>
      <c r="BH152" s="166">
        <f>IF(N152="zníž. prenesená",J152,0)</f>
        <v>0</v>
      </c>
      <c r="BI152" s="166">
        <f>IF(N152="nulová",J152,0)</f>
        <v>0</v>
      </c>
      <c r="BJ152" s="18" t="s">
        <v>94</v>
      </c>
      <c r="BK152" s="166">
        <f>ROUND(I152*H152,2)</f>
        <v>2229.48</v>
      </c>
      <c r="BL152" s="18" t="s">
        <v>147</v>
      </c>
      <c r="BM152" s="165" t="s">
        <v>7</v>
      </c>
    </row>
    <row r="153" spans="1:65" s="15" customFormat="1" ht="11.25">
      <c r="B153" s="182"/>
      <c r="D153" s="168" t="s">
        <v>153</v>
      </c>
      <c r="E153" s="183" t="s">
        <v>1</v>
      </c>
      <c r="F153" s="184" t="s">
        <v>719</v>
      </c>
      <c r="H153" s="183" t="s">
        <v>1</v>
      </c>
      <c r="L153" s="182"/>
      <c r="M153" s="185"/>
      <c r="N153" s="186"/>
      <c r="O153" s="186"/>
      <c r="P153" s="186"/>
      <c r="Q153" s="186"/>
      <c r="R153" s="186"/>
      <c r="S153" s="186"/>
      <c r="T153" s="187"/>
      <c r="AT153" s="183" t="s">
        <v>153</v>
      </c>
      <c r="AU153" s="183" t="s">
        <v>94</v>
      </c>
      <c r="AV153" s="15" t="s">
        <v>79</v>
      </c>
      <c r="AW153" s="15" t="s">
        <v>28</v>
      </c>
      <c r="AX153" s="15" t="s">
        <v>71</v>
      </c>
      <c r="AY153" s="183" t="s">
        <v>146</v>
      </c>
    </row>
    <row r="154" spans="1:65" s="13" customFormat="1" ht="33.75">
      <c r="B154" s="167"/>
      <c r="D154" s="168" t="s">
        <v>153</v>
      </c>
      <c r="E154" s="169" t="s">
        <v>1</v>
      </c>
      <c r="F154" s="170" t="s">
        <v>720</v>
      </c>
      <c r="H154" s="171">
        <v>40.594999999999999</v>
      </c>
      <c r="L154" s="167"/>
      <c r="M154" s="172"/>
      <c r="N154" s="173"/>
      <c r="O154" s="173"/>
      <c r="P154" s="173"/>
      <c r="Q154" s="173"/>
      <c r="R154" s="173"/>
      <c r="S154" s="173"/>
      <c r="T154" s="174"/>
      <c r="AT154" s="169" t="s">
        <v>153</v>
      </c>
      <c r="AU154" s="169" t="s">
        <v>94</v>
      </c>
      <c r="AV154" s="13" t="s">
        <v>94</v>
      </c>
      <c r="AW154" s="13" t="s">
        <v>28</v>
      </c>
      <c r="AX154" s="13" t="s">
        <v>71</v>
      </c>
      <c r="AY154" s="169" t="s">
        <v>146</v>
      </c>
    </row>
    <row r="155" spans="1:65" s="13" customFormat="1" ht="11.25">
      <c r="B155" s="167"/>
      <c r="D155" s="168" t="s">
        <v>153</v>
      </c>
      <c r="E155" s="169" t="s">
        <v>1</v>
      </c>
      <c r="F155" s="170" t="s">
        <v>721</v>
      </c>
      <c r="H155" s="171">
        <v>3.2320000000000002</v>
      </c>
      <c r="L155" s="167"/>
      <c r="M155" s="172"/>
      <c r="N155" s="173"/>
      <c r="O155" s="173"/>
      <c r="P155" s="173"/>
      <c r="Q155" s="173"/>
      <c r="R155" s="173"/>
      <c r="S155" s="173"/>
      <c r="T155" s="174"/>
      <c r="AT155" s="169" t="s">
        <v>153</v>
      </c>
      <c r="AU155" s="169" t="s">
        <v>94</v>
      </c>
      <c r="AV155" s="13" t="s">
        <v>94</v>
      </c>
      <c r="AW155" s="13" t="s">
        <v>28</v>
      </c>
      <c r="AX155" s="13" t="s">
        <v>71</v>
      </c>
      <c r="AY155" s="169" t="s">
        <v>146</v>
      </c>
    </row>
    <row r="156" spans="1:65" s="14" customFormat="1" ht="11.25">
      <c r="B156" s="175"/>
      <c r="D156" s="168" t="s">
        <v>153</v>
      </c>
      <c r="E156" s="176" t="s">
        <v>1</v>
      </c>
      <c r="F156" s="177" t="s">
        <v>156</v>
      </c>
      <c r="H156" s="178">
        <v>43.826999999999998</v>
      </c>
      <c r="L156" s="175"/>
      <c r="M156" s="179"/>
      <c r="N156" s="180"/>
      <c r="O156" s="180"/>
      <c r="P156" s="180"/>
      <c r="Q156" s="180"/>
      <c r="R156" s="180"/>
      <c r="S156" s="180"/>
      <c r="T156" s="181"/>
      <c r="AT156" s="176" t="s">
        <v>153</v>
      </c>
      <c r="AU156" s="176" t="s">
        <v>94</v>
      </c>
      <c r="AV156" s="14" t="s">
        <v>147</v>
      </c>
      <c r="AW156" s="14" t="s">
        <v>28</v>
      </c>
      <c r="AX156" s="14" t="s">
        <v>79</v>
      </c>
      <c r="AY156" s="176" t="s">
        <v>146</v>
      </c>
    </row>
    <row r="157" spans="1:65" s="2" customFormat="1" ht="21.75" customHeight="1">
      <c r="A157" s="30"/>
      <c r="B157" s="153"/>
      <c r="C157" s="154" t="s">
        <v>246</v>
      </c>
      <c r="D157" s="154" t="s">
        <v>149</v>
      </c>
      <c r="E157" s="155" t="s">
        <v>722</v>
      </c>
      <c r="F157" s="156" t="s">
        <v>723</v>
      </c>
      <c r="G157" s="157" t="s">
        <v>152</v>
      </c>
      <c r="H157" s="158">
        <v>4.3760000000000003</v>
      </c>
      <c r="I157" s="159">
        <v>50.87</v>
      </c>
      <c r="J157" s="159">
        <f>ROUND(I157*H157,2)</f>
        <v>222.61</v>
      </c>
      <c r="K157" s="160"/>
      <c r="L157" s="31"/>
      <c r="M157" s="161" t="s">
        <v>1</v>
      </c>
      <c r="N157" s="162" t="s">
        <v>37</v>
      </c>
      <c r="O157" s="163">
        <v>2.0000900000000001</v>
      </c>
      <c r="P157" s="163">
        <f>O157*H157</f>
        <v>8.7523938400000016</v>
      </c>
      <c r="Q157" s="163">
        <v>1.837</v>
      </c>
      <c r="R157" s="163">
        <f>Q157*H157</f>
        <v>8.0387120000000003</v>
      </c>
      <c r="S157" s="163">
        <v>0</v>
      </c>
      <c r="T157" s="164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65" t="s">
        <v>147</v>
      </c>
      <c r="AT157" s="165" t="s">
        <v>149</v>
      </c>
      <c r="AU157" s="165" t="s">
        <v>94</v>
      </c>
      <c r="AY157" s="18" t="s">
        <v>146</v>
      </c>
      <c r="BE157" s="166">
        <f>IF(N157="základná",J157,0)</f>
        <v>0</v>
      </c>
      <c r="BF157" s="166">
        <f>IF(N157="znížená",J157,0)</f>
        <v>222.61</v>
      </c>
      <c r="BG157" s="166">
        <f>IF(N157="zákl. prenesená",J157,0)</f>
        <v>0</v>
      </c>
      <c r="BH157" s="166">
        <f>IF(N157="zníž. prenesená",J157,0)</f>
        <v>0</v>
      </c>
      <c r="BI157" s="166">
        <f>IF(N157="nulová",J157,0)</f>
        <v>0</v>
      </c>
      <c r="BJ157" s="18" t="s">
        <v>94</v>
      </c>
      <c r="BK157" s="166">
        <f>ROUND(I157*H157,2)</f>
        <v>222.61</v>
      </c>
      <c r="BL157" s="18" t="s">
        <v>147</v>
      </c>
      <c r="BM157" s="165" t="s">
        <v>249</v>
      </c>
    </row>
    <row r="158" spans="1:65" s="2" customFormat="1" ht="33" customHeight="1">
      <c r="A158" s="30"/>
      <c r="B158" s="153"/>
      <c r="C158" s="154" t="s">
        <v>199</v>
      </c>
      <c r="D158" s="154" t="s">
        <v>149</v>
      </c>
      <c r="E158" s="155" t="s">
        <v>724</v>
      </c>
      <c r="F158" s="156" t="s">
        <v>725</v>
      </c>
      <c r="G158" s="157" t="s">
        <v>159</v>
      </c>
      <c r="H158" s="158">
        <v>10.27</v>
      </c>
      <c r="I158" s="159">
        <v>20.83</v>
      </c>
      <c r="J158" s="159">
        <f>ROUND(I158*H158,2)</f>
        <v>213.92</v>
      </c>
      <c r="K158" s="160"/>
      <c r="L158" s="31"/>
      <c r="M158" s="161" t="s">
        <v>1</v>
      </c>
      <c r="N158" s="162" t="s">
        <v>37</v>
      </c>
      <c r="O158" s="163">
        <v>1.851</v>
      </c>
      <c r="P158" s="163">
        <f>O158*H158</f>
        <v>19.00977</v>
      </c>
      <c r="Q158" s="163">
        <v>8.4000000000000005E-2</v>
      </c>
      <c r="R158" s="163">
        <f>Q158*H158</f>
        <v>0.86268</v>
      </c>
      <c r="S158" s="163">
        <v>0</v>
      </c>
      <c r="T158" s="164">
        <f>S158*H158</f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65" t="s">
        <v>147</v>
      </c>
      <c r="AT158" s="165" t="s">
        <v>149</v>
      </c>
      <c r="AU158" s="165" t="s">
        <v>94</v>
      </c>
      <c r="AY158" s="18" t="s">
        <v>146</v>
      </c>
      <c r="BE158" s="166">
        <f>IF(N158="základná",J158,0)</f>
        <v>0</v>
      </c>
      <c r="BF158" s="166">
        <f>IF(N158="znížená",J158,0)</f>
        <v>213.92</v>
      </c>
      <c r="BG158" s="166">
        <f>IF(N158="zákl. prenesená",J158,0)</f>
        <v>0</v>
      </c>
      <c r="BH158" s="166">
        <f>IF(N158="zníž. prenesená",J158,0)</f>
        <v>0</v>
      </c>
      <c r="BI158" s="166">
        <f>IF(N158="nulová",J158,0)</f>
        <v>0</v>
      </c>
      <c r="BJ158" s="18" t="s">
        <v>94</v>
      </c>
      <c r="BK158" s="166">
        <f>ROUND(I158*H158,2)</f>
        <v>213.92</v>
      </c>
      <c r="BL158" s="18" t="s">
        <v>147</v>
      </c>
      <c r="BM158" s="165" t="s">
        <v>255</v>
      </c>
    </row>
    <row r="159" spans="1:65" s="13" customFormat="1" ht="11.25">
      <c r="B159" s="167"/>
      <c r="D159" s="168" t="s">
        <v>153</v>
      </c>
      <c r="E159" s="169" t="s">
        <v>1</v>
      </c>
      <c r="F159" s="170" t="s">
        <v>726</v>
      </c>
      <c r="H159" s="171">
        <v>10.27</v>
      </c>
      <c r="L159" s="167"/>
      <c r="M159" s="172"/>
      <c r="N159" s="173"/>
      <c r="O159" s="173"/>
      <c r="P159" s="173"/>
      <c r="Q159" s="173"/>
      <c r="R159" s="173"/>
      <c r="S159" s="173"/>
      <c r="T159" s="174"/>
      <c r="AT159" s="169" t="s">
        <v>153</v>
      </c>
      <c r="AU159" s="169" t="s">
        <v>94</v>
      </c>
      <c r="AV159" s="13" t="s">
        <v>94</v>
      </c>
      <c r="AW159" s="13" t="s">
        <v>28</v>
      </c>
      <c r="AX159" s="13" t="s">
        <v>71</v>
      </c>
      <c r="AY159" s="169" t="s">
        <v>146</v>
      </c>
    </row>
    <row r="160" spans="1:65" s="14" customFormat="1" ht="11.25">
      <c r="B160" s="175"/>
      <c r="D160" s="168" t="s">
        <v>153</v>
      </c>
      <c r="E160" s="176" t="s">
        <v>1</v>
      </c>
      <c r="F160" s="177" t="s">
        <v>156</v>
      </c>
      <c r="H160" s="178">
        <v>10.27</v>
      </c>
      <c r="L160" s="175"/>
      <c r="M160" s="179"/>
      <c r="N160" s="180"/>
      <c r="O160" s="180"/>
      <c r="P160" s="180"/>
      <c r="Q160" s="180"/>
      <c r="R160" s="180"/>
      <c r="S160" s="180"/>
      <c r="T160" s="181"/>
      <c r="AT160" s="176" t="s">
        <v>153</v>
      </c>
      <c r="AU160" s="176" t="s">
        <v>94</v>
      </c>
      <c r="AV160" s="14" t="s">
        <v>147</v>
      </c>
      <c r="AW160" s="14" t="s">
        <v>28</v>
      </c>
      <c r="AX160" s="14" t="s">
        <v>79</v>
      </c>
      <c r="AY160" s="176" t="s">
        <v>146</v>
      </c>
    </row>
    <row r="161" spans="1:65" s="2" customFormat="1" ht="16.5" customHeight="1">
      <c r="A161" s="30"/>
      <c r="B161" s="153"/>
      <c r="C161" s="188" t="s">
        <v>256</v>
      </c>
      <c r="D161" s="188" t="s">
        <v>206</v>
      </c>
      <c r="E161" s="189" t="s">
        <v>727</v>
      </c>
      <c r="F161" s="190" t="s">
        <v>728</v>
      </c>
      <c r="G161" s="191" t="s">
        <v>159</v>
      </c>
      <c r="H161" s="192">
        <v>10.577999999999999</v>
      </c>
      <c r="I161" s="193">
        <v>14.34</v>
      </c>
      <c r="J161" s="193">
        <f>ROUND(I161*H161,2)</f>
        <v>151.69</v>
      </c>
      <c r="K161" s="194"/>
      <c r="L161" s="195"/>
      <c r="M161" s="196" t="s">
        <v>1</v>
      </c>
      <c r="N161" s="197" t="s">
        <v>37</v>
      </c>
      <c r="O161" s="163">
        <v>0</v>
      </c>
      <c r="P161" s="163">
        <f>O161*H161</f>
        <v>0</v>
      </c>
      <c r="Q161" s="163">
        <v>0</v>
      </c>
      <c r="R161" s="163">
        <f>Q161*H161</f>
        <v>0</v>
      </c>
      <c r="S161" s="163">
        <v>0</v>
      </c>
      <c r="T161" s="164">
        <f>S161*H161</f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65" t="s">
        <v>169</v>
      </c>
      <c r="AT161" s="165" t="s">
        <v>206</v>
      </c>
      <c r="AU161" s="165" t="s">
        <v>94</v>
      </c>
      <c r="AY161" s="18" t="s">
        <v>146</v>
      </c>
      <c r="BE161" s="166">
        <f>IF(N161="základná",J161,0)</f>
        <v>0</v>
      </c>
      <c r="BF161" s="166">
        <f>IF(N161="znížená",J161,0)</f>
        <v>151.69</v>
      </c>
      <c r="BG161" s="166">
        <f>IF(N161="zákl. prenesená",J161,0)</f>
        <v>0</v>
      </c>
      <c r="BH161" s="166">
        <f>IF(N161="zníž. prenesená",J161,0)</f>
        <v>0</v>
      </c>
      <c r="BI161" s="166">
        <f>IF(N161="nulová",J161,0)</f>
        <v>0</v>
      </c>
      <c r="BJ161" s="18" t="s">
        <v>94</v>
      </c>
      <c r="BK161" s="166">
        <f>ROUND(I161*H161,2)</f>
        <v>151.69</v>
      </c>
      <c r="BL161" s="18" t="s">
        <v>147</v>
      </c>
      <c r="BM161" s="165" t="s">
        <v>259</v>
      </c>
    </row>
    <row r="162" spans="1:65" s="2" customFormat="1" ht="44.25" customHeight="1">
      <c r="A162" s="30"/>
      <c r="B162" s="153"/>
      <c r="C162" s="154" t="s">
        <v>203</v>
      </c>
      <c r="D162" s="154" t="s">
        <v>149</v>
      </c>
      <c r="E162" s="155" t="s">
        <v>729</v>
      </c>
      <c r="F162" s="156" t="s">
        <v>730</v>
      </c>
      <c r="G162" s="157" t="s">
        <v>159</v>
      </c>
      <c r="H162" s="158">
        <v>11.34</v>
      </c>
      <c r="I162" s="159">
        <v>18.3</v>
      </c>
      <c r="J162" s="159">
        <f>ROUND(I162*H162,2)</f>
        <v>207.52</v>
      </c>
      <c r="K162" s="160"/>
      <c r="L162" s="31"/>
      <c r="M162" s="161" t="s">
        <v>1</v>
      </c>
      <c r="N162" s="162" t="s">
        <v>37</v>
      </c>
      <c r="O162" s="163">
        <v>1.62042</v>
      </c>
      <c r="P162" s="163">
        <f>O162*H162</f>
        <v>18.375562800000001</v>
      </c>
      <c r="Q162" s="163">
        <v>9.2499999999999999E-2</v>
      </c>
      <c r="R162" s="163">
        <f>Q162*H162</f>
        <v>1.04895</v>
      </c>
      <c r="S162" s="163">
        <v>0</v>
      </c>
      <c r="T162" s="164">
        <f>S162*H162</f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65" t="s">
        <v>147</v>
      </c>
      <c r="AT162" s="165" t="s">
        <v>149</v>
      </c>
      <c r="AU162" s="165" t="s">
        <v>94</v>
      </c>
      <c r="AY162" s="18" t="s">
        <v>146</v>
      </c>
      <c r="BE162" s="166">
        <f>IF(N162="základná",J162,0)</f>
        <v>0</v>
      </c>
      <c r="BF162" s="166">
        <f>IF(N162="znížená",J162,0)</f>
        <v>207.52</v>
      </c>
      <c r="BG162" s="166">
        <f>IF(N162="zákl. prenesená",J162,0)</f>
        <v>0</v>
      </c>
      <c r="BH162" s="166">
        <f>IF(N162="zníž. prenesená",J162,0)</f>
        <v>0</v>
      </c>
      <c r="BI162" s="166">
        <f>IF(N162="nulová",J162,0)</f>
        <v>0</v>
      </c>
      <c r="BJ162" s="18" t="s">
        <v>94</v>
      </c>
      <c r="BK162" s="166">
        <f>ROUND(I162*H162,2)</f>
        <v>207.52</v>
      </c>
      <c r="BL162" s="18" t="s">
        <v>147</v>
      </c>
      <c r="BM162" s="165" t="s">
        <v>262</v>
      </c>
    </row>
    <row r="163" spans="1:65" s="15" customFormat="1" ht="11.25">
      <c r="B163" s="182"/>
      <c r="D163" s="168" t="s">
        <v>153</v>
      </c>
      <c r="E163" s="183" t="s">
        <v>1</v>
      </c>
      <c r="F163" s="184" t="s">
        <v>731</v>
      </c>
      <c r="H163" s="183" t="s">
        <v>1</v>
      </c>
      <c r="L163" s="182"/>
      <c r="M163" s="185"/>
      <c r="N163" s="186"/>
      <c r="O163" s="186"/>
      <c r="P163" s="186"/>
      <c r="Q163" s="186"/>
      <c r="R163" s="186"/>
      <c r="S163" s="186"/>
      <c r="T163" s="187"/>
      <c r="AT163" s="183" t="s">
        <v>153</v>
      </c>
      <c r="AU163" s="183" t="s">
        <v>94</v>
      </c>
      <c r="AV163" s="15" t="s">
        <v>79</v>
      </c>
      <c r="AW163" s="15" t="s">
        <v>28</v>
      </c>
      <c r="AX163" s="15" t="s">
        <v>71</v>
      </c>
      <c r="AY163" s="183" t="s">
        <v>146</v>
      </c>
    </row>
    <row r="164" spans="1:65" s="13" customFormat="1" ht="11.25">
      <c r="B164" s="167"/>
      <c r="D164" s="168" t="s">
        <v>153</v>
      </c>
      <c r="E164" s="169" t="s">
        <v>1</v>
      </c>
      <c r="F164" s="170" t="s">
        <v>732</v>
      </c>
      <c r="H164" s="171">
        <v>11.34</v>
      </c>
      <c r="L164" s="167"/>
      <c r="M164" s="172"/>
      <c r="N164" s="173"/>
      <c r="O164" s="173"/>
      <c r="P164" s="173"/>
      <c r="Q164" s="173"/>
      <c r="R164" s="173"/>
      <c r="S164" s="173"/>
      <c r="T164" s="174"/>
      <c r="AT164" s="169" t="s">
        <v>153</v>
      </c>
      <c r="AU164" s="169" t="s">
        <v>94</v>
      </c>
      <c r="AV164" s="13" t="s">
        <v>94</v>
      </c>
      <c r="AW164" s="13" t="s">
        <v>28</v>
      </c>
      <c r="AX164" s="13" t="s">
        <v>71</v>
      </c>
      <c r="AY164" s="169" t="s">
        <v>146</v>
      </c>
    </row>
    <row r="165" spans="1:65" s="14" customFormat="1" ht="11.25">
      <c r="B165" s="175"/>
      <c r="D165" s="168" t="s">
        <v>153</v>
      </c>
      <c r="E165" s="176" t="s">
        <v>1</v>
      </c>
      <c r="F165" s="177" t="s">
        <v>156</v>
      </c>
      <c r="H165" s="178">
        <v>11.34</v>
      </c>
      <c r="L165" s="175"/>
      <c r="M165" s="179"/>
      <c r="N165" s="180"/>
      <c r="O165" s="180"/>
      <c r="P165" s="180"/>
      <c r="Q165" s="180"/>
      <c r="R165" s="180"/>
      <c r="S165" s="180"/>
      <c r="T165" s="181"/>
      <c r="AT165" s="176" t="s">
        <v>153</v>
      </c>
      <c r="AU165" s="176" t="s">
        <v>94</v>
      </c>
      <c r="AV165" s="14" t="s">
        <v>147</v>
      </c>
      <c r="AW165" s="14" t="s">
        <v>28</v>
      </c>
      <c r="AX165" s="14" t="s">
        <v>79</v>
      </c>
      <c r="AY165" s="176" t="s">
        <v>146</v>
      </c>
    </row>
    <row r="166" spans="1:65" s="2" customFormat="1" ht="24.2" customHeight="1">
      <c r="A166" s="30"/>
      <c r="B166" s="153"/>
      <c r="C166" s="188" t="s">
        <v>271</v>
      </c>
      <c r="D166" s="188" t="s">
        <v>206</v>
      </c>
      <c r="E166" s="189" t="s">
        <v>733</v>
      </c>
      <c r="F166" s="190" t="s">
        <v>734</v>
      </c>
      <c r="G166" s="191" t="s">
        <v>159</v>
      </c>
      <c r="H166" s="192">
        <v>11.68</v>
      </c>
      <c r="I166" s="193">
        <v>10.7</v>
      </c>
      <c r="J166" s="193">
        <f>ROUND(I166*H166,2)</f>
        <v>124.98</v>
      </c>
      <c r="K166" s="194"/>
      <c r="L166" s="195"/>
      <c r="M166" s="196" t="s">
        <v>1</v>
      </c>
      <c r="N166" s="197" t="s">
        <v>37</v>
      </c>
      <c r="O166" s="163">
        <v>0</v>
      </c>
      <c r="P166" s="163">
        <f>O166*H166</f>
        <v>0</v>
      </c>
      <c r="Q166" s="163">
        <v>0</v>
      </c>
      <c r="R166" s="163">
        <f>Q166*H166</f>
        <v>0</v>
      </c>
      <c r="S166" s="163">
        <v>0</v>
      </c>
      <c r="T166" s="164">
        <f>S166*H166</f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65" t="s">
        <v>169</v>
      </c>
      <c r="AT166" s="165" t="s">
        <v>206</v>
      </c>
      <c r="AU166" s="165" t="s">
        <v>94</v>
      </c>
      <c r="AY166" s="18" t="s">
        <v>146</v>
      </c>
      <c r="BE166" s="166">
        <f>IF(N166="základná",J166,0)</f>
        <v>0</v>
      </c>
      <c r="BF166" s="166">
        <f>IF(N166="znížená",J166,0)</f>
        <v>124.98</v>
      </c>
      <c r="BG166" s="166">
        <f>IF(N166="zákl. prenesená",J166,0)</f>
        <v>0</v>
      </c>
      <c r="BH166" s="166">
        <f>IF(N166="zníž. prenesená",J166,0)</f>
        <v>0</v>
      </c>
      <c r="BI166" s="166">
        <f>IF(N166="nulová",J166,0)</f>
        <v>0</v>
      </c>
      <c r="BJ166" s="18" t="s">
        <v>94</v>
      </c>
      <c r="BK166" s="166">
        <f>ROUND(I166*H166,2)</f>
        <v>124.98</v>
      </c>
      <c r="BL166" s="18" t="s">
        <v>147</v>
      </c>
      <c r="BM166" s="165" t="s">
        <v>274</v>
      </c>
    </row>
    <row r="167" spans="1:65" s="13" customFormat="1" ht="11.25">
      <c r="B167" s="167"/>
      <c r="D167" s="168" t="s">
        <v>153</v>
      </c>
      <c r="E167" s="169" t="s">
        <v>1</v>
      </c>
      <c r="F167" s="170" t="s">
        <v>735</v>
      </c>
      <c r="H167" s="171">
        <v>11.68</v>
      </c>
      <c r="L167" s="167"/>
      <c r="M167" s="172"/>
      <c r="N167" s="173"/>
      <c r="O167" s="173"/>
      <c r="P167" s="173"/>
      <c r="Q167" s="173"/>
      <c r="R167" s="173"/>
      <c r="S167" s="173"/>
      <c r="T167" s="174"/>
      <c r="AT167" s="169" t="s">
        <v>153</v>
      </c>
      <c r="AU167" s="169" t="s">
        <v>94</v>
      </c>
      <c r="AV167" s="13" t="s">
        <v>94</v>
      </c>
      <c r="AW167" s="13" t="s">
        <v>28</v>
      </c>
      <c r="AX167" s="13" t="s">
        <v>71</v>
      </c>
      <c r="AY167" s="169" t="s">
        <v>146</v>
      </c>
    </row>
    <row r="168" spans="1:65" s="14" customFormat="1" ht="11.25">
      <c r="B168" s="175"/>
      <c r="D168" s="168" t="s">
        <v>153</v>
      </c>
      <c r="E168" s="176" t="s">
        <v>1</v>
      </c>
      <c r="F168" s="177" t="s">
        <v>156</v>
      </c>
      <c r="H168" s="178">
        <v>11.68</v>
      </c>
      <c r="L168" s="175"/>
      <c r="M168" s="179"/>
      <c r="N168" s="180"/>
      <c r="O168" s="180"/>
      <c r="P168" s="180"/>
      <c r="Q168" s="180"/>
      <c r="R168" s="180"/>
      <c r="S168" s="180"/>
      <c r="T168" s="181"/>
      <c r="AT168" s="176" t="s">
        <v>153</v>
      </c>
      <c r="AU168" s="176" t="s">
        <v>94</v>
      </c>
      <c r="AV168" s="14" t="s">
        <v>147</v>
      </c>
      <c r="AW168" s="14" t="s">
        <v>28</v>
      </c>
      <c r="AX168" s="14" t="s">
        <v>79</v>
      </c>
      <c r="AY168" s="176" t="s">
        <v>146</v>
      </c>
    </row>
    <row r="169" spans="1:65" s="12" customFormat="1" ht="22.9" customHeight="1">
      <c r="B169" s="141"/>
      <c r="D169" s="142" t="s">
        <v>70</v>
      </c>
      <c r="E169" s="151" t="s">
        <v>165</v>
      </c>
      <c r="F169" s="151" t="s">
        <v>171</v>
      </c>
      <c r="J169" s="152">
        <f>BK169</f>
        <v>97609.06</v>
      </c>
      <c r="L169" s="141"/>
      <c r="M169" s="145"/>
      <c r="N169" s="146"/>
      <c r="O169" s="146"/>
      <c r="P169" s="147">
        <f>SUM(P170:P212)</f>
        <v>592.90931000000012</v>
      </c>
      <c r="Q169" s="146"/>
      <c r="R169" s="147">
        <f>SUM(R170:R212)</f>
        <v>20.691352944999998</v>
      </c>
      <c r="S169" s="146"/>
      <c r="T169" s="148">
        <f>SUM(T170:T212)</f>
        <v>0</v>
      </c>
      <c r="AR169" s="142" t="s">
        <v>79</v>
      </c>
      <c r="AT169" s="149" t="s">
        <v>70</v>
      </c>
      <c r="AU169" s="149" t="s">
        <v>79</v>
      </c>
      <c r="AY169" s="142" t="s">
        <v>146</v>
      </c>
      <c r="BK169" s="150">
        <f>SUM(BK170:BK212)</f>
        <v>97609.06</v>
      </c>
    </row>
    <row r="170" spans="1:65" s="2" customFormat="1" ht="33" customHeight="1">
      <c r="A170" s="30"/>
      <c r="B170" s="153"/>
      <c r="C170" s="154" t="s">
        <v>209</v>
      </c>
      <c r="D170" s="154" t="s">
        <v>149</v>
      </c>
      <c r="E170" s="155" t="s">
        <v>736</v>
      </c>
      <c r="F170" s="156" t="s">
        <v>737</v>
      </c>
      <c r="G170" s="157" t="s">
        <v>159</v>
      </c>
      <c r="H170" s="158">
        <v>23.719000000000001</v>
      </c>
      <c r="I170" s="159">
        <v>13.65</v>
      </c>
      <c r="J170" s="159">
        <f>ROUND(I170*H170,2)</f>
        <v>323.76</v>
      </c>
      <c r="K170" s="160"/>
      <c r="L170" s="31"/>
      <c r="M170" s="161" t="s">
        <v>1</v>
      </c>
      <c r="N170" s="162" t="s">
        <v>37</v>
      </c>
      <c r="O170" s="163">
        <v>0.36</v>
      </c>
      <c r="P170" s="163">
        <f>O170*H170</f>
        <v>8.5388400000000004</v>
      </c>
      <c r="Q170" s="163">
        <v>2.8999999999999998E-3</v>
      </c>
      <c r="R170" s="163">
        <f>Q170*H170</f>
        <v>6.8785100000000002E-2</v>
      </c>
      <c r="S170" s="163">
        <v>0</v>
      </c>
      <c r="T170" s="164">
        <f>S170*H170</f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65" t="s">
        <v>147</v>
      </c>
      <c r="AT170" s="165" t="s">
        <v>149</v>
      </c>
      <c r="AU170" s="165" t="s">
        <v>94</v>
      </c>
      <c r="AY170" s="18" t="s">
        <v>146</v>
      </c>
      <c r="BE170" s="166">
        <f>IF(N170="základná",J170,0)</f>
        <v>0</v>
      </c>
      <c r="BF170" s="166">
        <f>IF(N170="znížená",J170,0)</f>
        <v>323.76</v>
      </c>
      <c r="BG170" s="166">
        <f>IF(N170="zákl. prenesená",J170,0)</f>
        <v>0</v>
      </c>
      <c r="BH170" s="166">
        <f>IF(N170="zníž. prenesená",J170,0)</f>
        <v>0</v>
      </c>
      <c r="BI170" s="166">
        <f>IF(N170="nulová",J170,0)</f>
        <v>0</v>
      </c>
      <c r="BJ170" s="18" t="s">
        <v>94</v>
      </c>
      <c r="BK170" s="166">
        <f>ROUND(I170*H170,2)</f>
        <v>323.76</v>
      </c>
      <c r="BL170" s="18" t="s">
        <v>147</v>
      </c>
      <c r="BM170" s="165" t="s">
        <v>277</v>
      </c>
    </row>
    <row r="171" spans="1:65" s="15" customFormat="1" ht="11.25">
      <c r="B171" s="182"/>
      <c r="D171" s="168" t="s">
        <v>153</v>
      </c>
      <c r="E171" s="183" t="s">
        <v>1</v>
      </c>
      <c r="F171" s="184" t="s">
        <v>225</v>
      </c>
      <c r="H171" s="183" t="s">
        <v>1</v>
      </c>
      <c r="L171" s="182"/>
      <c r="M171" s="185"/>
      <c r="N171" s="186"/>
      <c r="O171" s="186"/>
      <c r="P171" s="186"/>
      <c r="Q171" s="186"/>
      <c r="R171" s="186"/>
      <c r="S171" s="186"/>
      <c r="T171" s="187"/>
      <c r="AT171" s="183" t="s">
        <v>153</v>
      </c>
      <c r="AU171" s="183" t="s">
        <v>94</v>
      </c>
      <c r="AV171" s="15" t="s">
        <v>79</v>
      </c>
      <c r="AW171" s="15" t="s">
        <v>28</v>
      </c>
      <c r="AX171" s="15" t="s">
        <v>71</v>
      </c>
      <c r="AY171" s="183" t="s">
        <v>146</v>
      </c>
    </row>
    <row r="172" spans="1:65" s="15" customFormat="1" ht="11.25">
      <c r="B172" s="182"/>
      <c r="D172" s="168" t="s">
        <v>153</v>
      </c>
      <c r="E172" s="183" t="s">
        <v>1</v>
      </c>
      <c r="F172" s="184" t="s">
        <v>738</v>
      </c>
      <c r="H172" s="183" t="s">
        <v>1</v>
      </c>
      <c r="L172" s="182"/>
      <c r="M172" s="185"/>
      <c r="N172" s="186"/>
      <c r="O172" s="186"/>
      <c r="P172" s="186"/>
      <c r="Q172" s="186"/>
      <c r="R172" s="186"/>
      <c r="S172" s="186"/>
      <c r="T172" s="187"/>
      <c r="AT172" s="183" t="s">
        <v>153</v>
      </c>
      <c r="AU172" s="183" t="s">
        <v>94</v>
      </c>
      <c r="AV172" s="15" t="s">
        <v>79</v>
      </c>
      <c r="AW172" s="15" t="s">
        <v>28</v>
      </c>
      <c r="AX172" s="15" t="s">
        <v>71</v>
      </c>
      <c r="AY172" s="183" t="s">
        <v>146</v>
      </c>
    </row>
    <row r="173" spans="1:65" s="13" customFormat="1" ht="11.25">
      <c r="B173" s="167"/>
      <c r="D173" s="168" t="s">
        <v>153</v>
      </c>
      <c r="E173" s="169" t="s">
        <v>1</v>
      </c>
      <c r="F173" s="170" t="s">
        <v>739</v>
      </c>
      <c r="H173" s="171">
        <v>3.6659999999999999</v>
      </c>
      <c r="L173" s="167"/>
      <c r="M173" s="172"/>
      <c r="N173" s="173"/>
      <c r="O173" s="173"/>
      <c r="P173" s="173"/>
      <c r="Q173" s="173"/>
      <c r="R173" s="173"/>
      <c r="S173" s="173"/>
      <c r="T173" s="174"/>
      <c r="AT173" s="169" t="s">
        <v>153</v>
      </c>
      <c r="AU173" s="169" t="s">
        <v>94</v>
      </c>
      <c r="AV173" s="13" t="s">
        <v>94</v>
      </c>
      <c r="AW173" s="13" t="s">
        <v>28</v>
      </c>
      <c r="AX173" s="13" t="s">
        <v>71</v>
      </c>
      <c r="AY173" s="169" t="s">
        <v>146</v>
      </c>
    </row>
    <row r="174" spans="1:65" s="16" customFormat="1" ht="11.25">
      <c r="B174" s="198"/>
      <c r="D174" s="168" t="s">
        <v>153</v>
      </c>
      <c r="E174" s="199" t="s">
        <v>1</v>
      </c>
      <c r="F174" s="200" t="s">
        <v>240</v>
      </c>
      <c r="H174" s="201">
        <v>3.6659999999999999</v>
      </c>
      <c r="L174" s="198"/>
      <c r="M174" s="202"/>
      <c r="N174" s="203"/>
      <c r="O174" s="203"/>
      <c r="P174" s="203"/>
      <c r="Q174" s="203"/>
      <c r="R174" s="203"/>
      <c r="S174" s="203"/>
      <c r="T174" s="204"/>
      <c r="AT174" s="199" t="s">
        <v>153</v>
      </c>
      <c r="AU174" s="199" t="s">
        <v>94</v>
      </c>
      <c r="AV174" s="16" t="s">
        <v>162</v>
      </c>
      <c r="AW174" s="16" t="s">
        <v>28</v>
      </c>
      <c r="AX174" s="16" t="s">
        <v>71</v>
      </c>
      <c r="AY174" s="199" t="s">
        <v>146</v>
      </c>
    </row>
    <row r="175" spans="1:65" s="15" customFormat="1" ht="11.25">
      <c r="B175" s="182"/>
      <c r="D175" s="168" t="s">
        <v>153</v>
      </c>
      <c r="E175" s="183" t="s">
        <v>1</v>
      </c>
      <c r="F175" s="184" t="s">
        <v>229</v>
      </c>
      <c r="H175" s="183" t="s">
        <v>1</v>
      </c>
      <c r="L175" s="182"/>
      <c r="M175" s="185"/>
      <c r="N175" s="186"/>
      <c r="O175" s="186"/>
      <c r="P175" s="186"/>
      <c r="Q175" s="186"/>
      <c r="R175" s="186"/>
      <c r="S175" s="186"/>
      <c r="T175" s="187"/>
      <c r="AT175" s="183" t="s">
        <v>153</v>
      </c>
      <c r="AU175" s="183" t="s">
        <v>94</v>
      </c>
      <c r="AV175" s="15" t="s">
        <v>79</v>
      </c>
      <c r="AW175" s="15" t="s">
        <v>28</v>
      </c>
      <c r="AX175" s="15" t="s">
        <v>71</v>
      </c>
      <c r="AY175" s="183" t="s">
        <v>146</v>
      </c>
    </row>
    <row r="176" spans="1:65" s="15" customFormat="1" ht="11.25">
      <c r="B176" s="182"/>
      <c r="D176" s="168" t="s">
        <v>153</v>
      </c>
      <c r="E176" s="183" t="s">
        <v>1</v>
      </c>
      <c r="F176" s="184" t="s">
        <v>738</v>
      </c>
      <c r="H176" s="183" t="s">
        <v>1</v>
      </c>
      <c r="L176" s="182"/>
      <c r="M176" s="185"/>
      <c r="N176" s="186"/>
      <c r="O176" s="186"/>
      <c r="P176" s="186"/>
      <c r="Q176" s="186"/>
      <c r="R176" s="186"/>
      <c r="S176" s="186"/>
      <c r="T176" s="187"/>
      <c r="AT176" s="183" t="s">
        <v>153</v>
      </c>
      <c r="AU176" s="183" t="s">
        <v>94</v>
      </c>
      <c r="AV176" s="15" t="s">
        <v>79</v>
      </c>
      <c r="AW176" s="15" t="s">
        <v>28</v>
      </c>
      <c r="AX176" s="15" t="s">
        <v>71</v>
      </c>
      <c r="AY176" s="183" t="s">
        <v>146</v>
      </c>
    </row>
    <row r="177" spans="2:51" s="13" customFormat="1" ht="11.25">
      <c r="B177" s="167"/>
      <c r="D177" s="168" t="s">
        <v>153</v>
      </c>
      <c r="E177" s="169" t="s">
        <v>1</v>
      </c>
      <c r="F177" s="170" t="s">
        <v>739</v>
      </c>
      <c r="H177" s="171">
        <v>3.6659999999999999</v>
      </c>
      <c r="L177" s="167"/>
      <c r="M177" s="172"/>
      <c r="N177" s="173"/>
      <c r="O177" s="173"/>
      <c r="P177" s="173"/>
      <c r="Q177" s="173"/>
      <c r="R177" s="173"/>
      <c r="S177" s="173"/>
      <c r="T177" s="174"/>
      <c r="AT177" s="169" t="s">
        <v>153</v>
      </c>
      <c r="AU177" s="169" t="s">
        <v>94</v>
      </c>
      <c r="AV177" s="13" t="s">
        <v>94</v>
      </c>
      <c r="AW177" s="13" t="s">
        <v>28</v>
      </c>
      <c r="AX177" s="13" t="s">
        <v>71</v>
      </c>
      <c r="AY177" s="169" t="s">
        <v>146</v>
      </c>
    </row>
    <row r="178" spans="2:51" s="16" customFormat="1" ht="11.25">
      <c r="B178" s="198"/>
      <c r="D178" s="168" t="s">
        <v>153</v>
      </c>
      <c r="E178" s="199" t="s">
        <v>1</v>
      </c>
      <c r="F178" s="200" t="s">
        <v>240</v>
      </c>
      <c r="H178" s="201">
        <v>3.6659999999999999</v>
      </c>
      <c r="L178" s="198"/>
      <c r="M178" s="202"/>
      <c r="N178" s="203"/>
      <c r="O178" s="203"/>
      <c r="P178" s="203"/>
      <c r="Q178" s="203"/>
      <c r="R178" s="203"/>
      <c r="S178" s="203"/>
      <c r="T178" s="204"/>
      <c r="AT178" s="199" t="s">
        <v>153</v>
      </c>
      <c r="AU178" s="199" t="s">
        <v>94</v>
      </c>
      <c r="AV178" s="16" t="s">
        <v>162</v>
      </c>
      <c r="AW178" s="16" t="s">
        <v>28</v>
      </c>
      <c r="AX178" s="16" t="s">
        <v>71</v>
      </c>
      <c r="AY178" s="199" t="s">
        <v>146</v>
      </c>
    </row>
    <row r="179" spans="2:51" s="15" customFormat="1" ht="11.25">
      <c r="B179" s="182"/>
      <c r="D179" s="168" t="s">
        <v>153</v>
      </c>
      <c r="E179" s="183" t="s">
        <v>1</v>
      </c>
      <c r="F179" s="184" t="s">
        <v>229</v>
      </c>
      <c r="H179" s="183" t="s">
        <v>1</v>
      </c>
      <c r="L179" s="182"/>
      <c r="M179" s="185"/>
      <c r="N179" s="186"/>
      <c r="O179" s="186"/>
      <c r="P179" s="186"/>
      <c r="Q179" s="186"/>
      <c r="R179" s="186"/>
      <c r="S179" s="186"/>
      <c r="T179" s="187"/>
      <c r="AT179" s="183" t="s">
        <v>153</v>
      </c>
      <c r="AU179" s="183" t="s">
        <v>94</v>
      </c>
      <c r="AV179" s="15" t="s">
        <v>79</v>
      </c>
      <c r="AW179" s="15" t="s">
        <v>28</v>
      </c>
      <c r="AX179" s="15" t="s">
        <v>71</v>
      </c>
      <c r="AY179" s="183" t="s">
        <v>146</v>
      </c>
    </row>
    <row r="180" spans="2:51" s="15" customFormat="1" ht="11.25">
      <c r="B180" s="182"/>
      <c r="D180" s="168" t="s">
        <v>153</v>
      </c>
      <c r="E180" s="183" t="s">
        <v>1</v>
      </c>
      <c r="F180" s="184" t="s">
        <v>740</v>
      </c>
      <c r="H180" s="183" t="s">
        <v>1</v>
      </c>
      <c r="L180" s="182"/>
      <c r="M180" s="185"/>
      <c r="N180" s="186"/>
      <c r="O180" s="186"/>
      <c r="P180" s="186"/>
      <c r="Q180" s="186"/>
      <c r="R180" s="186"/>
      <c r="S180" s="186"/>
      <c r="T180" s="187"/>
      <c r="AT180" s="183" t="s">
        <v>153</v>
      </c>
      <c r="AU180" s="183" t="s">
        <v>94</v>
      </c>
      <c r="AV180" s="15" t="s">
        <v>79</v>
      </c>
      <c r="AW180" s="15" t="s">
        <v>28</v>
      </c>
      <c r="AX180" s="15" t="s">
        <v>71</v>
      </c>
      <c r="AY180" s="183" t="s">
        <v>146</v>
      </c>
    </row>
    <row r="181" spans="2:51" s="13" customFormat="1" ht="11.25">
      <c r="B181" s="167"/>
      <c r="D181" s="168" t="s">
        <v>153</v>
      </c>
      <c r="E181" s="169" t="s">
        <v>1</v>
      </c>
      <c r="F181" s="170" t="s">
        <v>741</v>
      </c>
      <c r="H181" s="171">
        <v>2.1110000000000002</v>
      </c>
      <c r="L181" s="167"/>
      <c r="M181" s="172"/>
      <c r="N181" s="173"/>
      <c r="O181" s="173"/>
      <c r="P181" s="173"/>
      <c r="Q181" s="173"/>
      <c r="R181" s="173"/>
      <c r="S181" s="173"/>
      <c r="T181" s="174"/>
      <c r="AT181" s="169" t="s">
        <v>153</v>
      </c>
      <c r="AU181" s="169" t="s">
        <v>94</v>
      </c>
      <c r="AV181" s="13" t="s">
        <v>94</v>
      </c>
      <c r="AW181" s="13" t="s">
        <v>28</v>
      </c>
      <c r="AX181" s="13" t="s">
        <v>71</v>
      </c>
      <c r="AY181" s="169" t="s">
        <v>146</v>
      </c>
    </row>
    <row r="182" spans="2:51" s="16" customFormat="1" ht="11.25">
      <c r="B182" s="198"/>
      <c r="D182" s="168" t="s">
        <v>153</v>
      </c>
      <c r="E182" s="199" t="s">
        <v>1</v>
      </c>
      <c r="F182" s="200" t="s">
        <v>240</v>
      </c>
      <c r="H182" s="201">
        <v>2.1110000000000002</v>
      </c>
      <c r="L182" s="198"/>
      <c r="M182" s="202"/>
      <c r="N182" s="203"/>
      <c r="O182" s="203"/>
      <c r="P182" s="203"/>
      <c r="Q182" s="203"/>
      <c r="R182" s="203"/>
      <c r="S182" s="203"/>
      <c r="T182" s="204"/>
      <c r="AT182" s="199" t="s">
        <v>153</v>
      </c>
      <c r="AU182" s="199" t="s">
        <v>94</v>
      </c>
      <c r="AV182" s="16" t="s">
        <v>162</v>
      </c>
      <c r="AW182" s="16" t="s">
        <v>28</v>
      </c>
      <c r="AX182" s="16" t="s">
        <v>71</v>
      </c>
      <c r="AY182" s="199" t="s">
        <v>146</v>
      </c>
    </row>
    <row r="183" spans="2:51" s="15" customFormat="1" ht="11.25">
      <c r="B183" s="182"/>
      <c r="D183" s="168" t="s">
        <v>153</v>
      </c>
      <c r="E183" s="183" t="s">
        <v>1</v>
      </c>
      <c r="F183" s="184" t="s">
        <v>216</v>
      </c>
      <c r="H183" s="183" t="s">
        <v>1</v>
      </c>
      <c r="L183" s="182"/>
      <c r="M183" s="185"/>
      <c r="N183" s="186"/>
      <c r="O183" s="186"/>
      <c r="P183" s="186"/>
      <c r="Q183" s="186"/>
      <c r="R183" s="186"/>
      <c r="S183" s="186"/>
      <c r="T183" s="187"/>
      <c r="AT183" s="183" t="s">
        <v>153</v>
      </c>
      <c r="AU183" s="183" t="s">
        <v>94</v>
      </c>
      <c r="AV183" s="15" t="s">
        <v>79</v>
      </c>
      <c r="AW183" s="15" t="s">
        <v>28</v>
      </c>
      <c r="AX183" s="15" t="s">
        <v>71</v>
      </c>
      <c r="AY183" s="183" t="s">
        <v>146</v>
      </c>
    </row>
    <row r="184" spans="2:51" s="15" customFormat="1" ht="11.25">
      <c r="B184" s="182"/>
      <c r="D184" s="168" t="s">
        <v>153</v>
      </c>
      <c r="E184" s="183" t="s">
        <v>1</v>
      </c>
      <c r="F184" s="184" t="s">
        <v>738</v>
      </c>
      <c r="H184" s="183" t="s">
        <v>1</v>
      </c>
      <c r="L184" s="182"/>
      <c r="M184" s="185"/>
      <c r="N184" s="186"/>
      <c r="O184" s="186"/>
      <c r="P184" s="186"/>
      <c r="Q184" s="186"/>
      <c r="R184" s="186"/>
      <c r="S184" s="186"/>
      <c r="T184" s="187"/>
      <c r="AT184" s="183" t="s">
        <v>153</v>
      </c>
      <c r="AU184" s="183" t="s">
        <v>94</v>
      </c>
      <c r="AV184" s="15" t="s">
        <v>79</v>
      </c>
      <c r="AW184" s="15" t="s">
        <v>28</v>
      </c>
      <c r="AX184" s="15" t="s">
        <v>71</v>
      </c>
      <c r="AY184" s="183" t="s">
        <v>146</v>
      </c>
    </row>
    <row r="185" spans="2:51" s="13" customFormat="1" ht="11.25">
      <c r="B185" s="167"/>
      <c r="D185" s="168" t="s">
        <v>153</v>
      </c>
      <c r="E185" s="169" t="s">
        <v>1</v>
      </c>
      <c r="F185" s="170" t="s">
        <v>742</v>
      </c>
      <c r="H185" s="171">
        <v>3.1960000000000002</v>
      </c>
      <c r="L185" s="167"/>
      <c r="M185" s="172"/>
      <c r="N185" s="173"/>
      <c r="O185" s="173"/>
      <c r="P185" s="173"/>
      <c r="Q185" s="173"/>
      <c r="R185" s="173"/>
      <c r="S185" s="173"/>
      <c r="T185" s="174"/>
      <c r="AT185" s="169" t="s">
        <v>153</v>
      </c>
      <c r="AU185" s="169" t="s">
        <v>94</v>
      </c>
      <c r="AV185" s="13" t="s">
        <v>94</v>
      </c>
      <c r="AW185" s="13" t="s">
        <v>28</v>
      </c>
      <c r="AX185" s="13" t="s">
        <v>71</v>
      </c>
      <c r="AY185" s="169" t="s">
        <v>146</v>
      </c>
    </row>
    <row r="186" spans="2:51" s="15" customFormat="1" ht="11.25">
      <c r="B186" s="182"/>
      <c r="D186" s="168" t="s">
        <v>153</v>
      </c>
      <c r="E186" s="183" t="s">
        <v>1</v>
      </c>
      <c r="F186" s="184" t="s">
        <v>743</v>
      </c>
      <c r="H186" s="183" t="s">
        <v>1</v>
      </c>
      <c r="L186" s="182"/>
      <c r="M186" s="185"/>
      <c r="N186" s="186"/>
      <c r="O186" s="186"/>
      <c r="P186" s="186"/>
      <c r="Q186" s="186"/>
      <c r="R186" s="186"/>
      <c r="S186" s="186"/>
      <c r="T186" s="187"/>
      <c r="AT186" s="183" t="s">
        <v>153</v>
      </c>
      <c r="AU186" s="183" t="s">
        <v>94</v>
      </c>
      <c r="AV186" s="15" t="s">
        <v>79</v>
      </c>
      <c r="AW186" s="15" t="s">
        <v>28</v>
      </c>
      <c r="AX186" s="15" t="s">
        <v>71</v>
      </c>
      <c r="AY186" s="183" t="s">
        <v>146</v>
      </c>
    </row>
    <row r="187" spans="2:51" s="13" customFormat="1" ht="11.25">
      <c r="B187" s="167"/>
      <c r="D187" s="168" t="s">
        <v>153</v>
      </c>
      <c r="E187" s="169" t="s">
        <v>1</v>
      </c>
      <c r="F187" s="170" t="s">
        <v>744</v>
      </c>
      <c r="H187" s="171">
        <v>1.29</v>
      </c>
      <c r="L187" s="167"/>
      <c r="M187" s="172"/>
      <c r="N187" s="173"/>
      <c r="O187" s="173"/>
      <c r="P187" s="173"/>
      <c r="Q187" s="173"/>
      <c r="R187" s="173"/>
      <c r="S187" s="173"/>
      <c r="T187" s="174"/>
      <c r="AT187" s="169" t="s">
        <v>153</v>
      </c>
      <c r="AU187" s="169" t="s">
        <v>94</v>
      </c>
      <c r="AV187" s="13" t="s">
        <v>94</v>
      </c>
      <c r="AW187" s="13" t="s">
        <v>28</v>
      </c>
      <c r="AX187" s="13" t="s">
        <v>71</v>
      </c>
      <c r="AY187" s="169" t="s">
        <v>146</v>
      </c>
    </row>
    <row r="188" spans="2:51" s="15" customFormat="1" ht="11.25">
      <c r="B188" s="182"/>
      <c r="D188" s="168" t="s">
        <v>153</v>
      </c>
      <c r="E188" s="183" t="s">
        <v>1</v>
      </c>
      <c r="F188" s="184" t="s">
        <v>745</v>
      </c>
      <c r="H188" s="183" t="s">
        <v>1</v>
      </c>
      <c r="L188" s="182"/>
      <c r="M188" s="185"/>
      <c r="N188" s="186"/>
      <c r="O188" s="186"/>
      <c r="P188" s="186"/>
      <c r="Q188" s="186"/>
      <c r="R188" s="186"/>
      <c r="S188" s="186"/>
      <c r="T188" s="187"/>
      <c r="AT188" s="183" t="s">
        <v>153</v>
      </c>
      <c r="AU188" s="183" t="s">
        <v>94</v>
      </c>
      <c r="AV188" s="15" t="s">
        <v>79</v>
      </c>
      <c r="AW188" s="15" t="s">
        <v>28</v>
      </c>
      <c r="AX188" s="15" t="s">
        <v>71</v>
      </c>
      <c r="AY188" s="183" t="s">
        <v>146</v>
      </c>
    </row>
    <row r="189" spans="2:51" s="13" customFormat="1" ht="11.25">
      <c r="B189" s="167"/>
      <c r="D189" s="168" t="s">
        <v>153</v>
      </c>
      <c r="E189" s="169" t="s">
        <v>1</v>
      </c>
      <c r="F189" s="170" t="s">
        <v>746</v>
      </c>
      <c r="H189" s="171">
        <v>5.73</v>
      </c>
      <c r="L189" s="167"/>
      <c r="M189" s="172"/>
      <c r="N189" s="173"/>
      <c r="O189" s="173"/>
      <c r="P189" s="173"/>
      <c r="Q189" s="173"/>
      <c r="R189" s="173"/>
      <c r="S189" s="173"/>
      <c r="T189" s="174"/>
      <c r="AT189" s="169" t="s">
        <v>153</v>
      </c>
      <c r="AU189" s="169" t="s">
        <v>94</v>
      </c>
      <c r="AV189" s="13" t="s">
        <v>94</v>
      </c>
      <c r="AW189" s="13" t="s">
        <v>28</v>
      </c>
      <c r="AX189" s="13" t="s">
        <v>71</v>
      </c>
      <c r="AY189" s="169" t="s">
        <v>146</v>
      </c>
    </row>
    <row r="190" spans="2:51" s="13" customFormat="1" ht="11.25">
      <c r="B190" s="167"/>
      <c r="D190" s="168" t="s">
        <v>153</v>
      </c>
      <c r="E190" s="169" t="s">
        <v>1</v>
      </c>
      <c r="F190" s="170" t="s">
        <v>747</v>
      </c>
      <c r="H190" s="171">
        <v>-0.25</v>
      </c>
      <c r="L190" s="167"/>
      <c r="M190" s="172"/>
      <c r="N190" s="173"/>
      <c r="O190" s="173"/>
      <c r="P190" s="173"/>
      <c r="Q190" s="173"/>
      <c r="R190" s="173"/>
      <c r="S190" s="173"/>
      <c r="T190" s="174"/>
      <c r="AT190" s="169" t="s">
        <v>153</v>
      </c>
      <c r="AU190" s="169" t="s">
        <v>94</v>
      </c>
      <c r="AV190" s="13" t="s">
        <v>94</v>
      </c>
      <c r="AW190" s="13" t="s">
        <v>28</v>
      </c>
      <c r="AX190" s="13" t="s">
        <v>71</v>
      </c>
      <c r="AY190" s="169" t="s">
        <v>146</v>
      </c>
    </row>
    <row r="191" spans="2:51" s="16" customFormat="1" ht="11.25">
      <c r="B191" s="198"/>
      <c r="D191" s="168" t="s">
        <v>153</v>
      </c>
      <c r="E191" s="199" t="s">
        <v>1</v>
      </c>
      <c r="F191" s="200" t="s">
        <v>240</v>
      </c>
      <c r="H191" s="201">
        <v>9.9660000000000011</v>
      </c>
      <c r="L191" s="198"/>
      <c r="M191" s="202"/>
      <c r="N191" s="203"/>
      <c r="O191" s="203"/>
      <c r="P191" s="203"/>
      <c r="Q191" s="203"/>
      <c r="R191" s="203"/>
      <c r="S191" s="203"/>
      <c r="T191" s="204"/>
      <c r="AT191" s="199" t="s">
        <v>153</v>
      </c>
      <c r="AU191" s="199" t="s">
        <v>94</v>
      </c>
      <c r="AV191" s="16" t="s">
        <v>162</v>
      </c>
      <c r="AW191" s="16" t="s">
        <v>28</v>
      </c>
      <c r="AX191" s="16" t="s">
        <v>71</v>
      </c>
      <c r="AY191" s="199" t="s">
        <v>146</v>
      </c>
    </row>
    <row r="192" spans="2:51" s="15" customFormat="1" ht="11.25">
      <c r="B192" s="182"/>
      <c r="D192" s="168" t="s">
        <v>153</v>
      </c>
      <c r="E192" s="183" t="s">
        <v>1</v>
      </c>
      <c r="F192" s="184" t="s">
        <v>748</v>
      </c>
      <c r="H192" s="183" t="s">
        <v>1</v>
      </c>
      <c r="L192" s="182"/>
      <c r="M192" s="185"/>
      <c r="N192" s="186"/>
      <c r="O192" s="186"/>
      <c r="P192" s="186"/>
      <c r="Q192" s="186"/>
      <c r="R192" s="186"/>
      <c r="S192" s="186"/>
      <c r="T192" s="187"/>
      <c r="AT192" s="183" t="s">
        <v>153</v>
      </c>
      <c r="AU192" s="183" t="s">
        <v>94</v>
      </c>
      <c r="AV192" s="15" t="s">
        <v>79</v>
      </c>
      <c r="AW192" s="15" t="s">
        <v>28</v>
      </c>
      <c r="AX192" s="15" t="s">
        <v>71</v>
      </c>
      <c r="AY192" s="183" t="s">
        <v>146</v>
      </c>
    </row>
    <row r="193" spans="1:65" s="15" customFormat="1" ht="11.25">
      <c r="B193" s="182"/>
      <c r="D193" s="168" t="s">
        <v>153</v>
      </c>
      <c r="E193" s="183" t="s">
        <v>1</v>
      </c>
      <c r="F193" s="184" t="s">
        <v>749</v>
      </c>
      <c r="H193" s="183" t="s">
        <v>1</v>
      </c>
      <c r="L193" s="182"/>
      <c r="M193" s="185"/>
      <c r="N193" s="186"/>
      <c r="O193" s="186"/>
      <c r="P193" s="186"/>
      <c r="Q193" s="186"/>
      <c r="R193" s="186"/>
      <c r="S193" s="186"/>
      <c r="T193" s="187"/>
      <c r="AT193" s="183" t="s">
        <v>153</v>
      </c>
      <c r="AU193" s="183" t="s">
        <v>94</v>
      </c>
      <c r="AV193" s="15" t="s">
        <v>79</v>
      </c>
      <c r="AW193" s="15" t="s">
        <v>28</v>
      </c>
      <c r="AX193" s="15" t="s">
        <v>71</v>
      </c>
      <c r="AY193" s="183" t="s">
        <v>146</v>
      </c>
    </row>
    <row r="194" spans="1:65" s="13" customFormat="1" ht="11.25">
      <c r="B194" s="167"/>
      <c r="D194" s="168" t="s">
        <v>153</v>
      </c>
      <c r="E194" s="169" t="s">
        <v>1</v>
      </c>
      <c r="F194" s="170" t="s">
        <v>750</v>
      </c>
      <c r="H194" s="171">
        <v>2.89</v>
      </c>
      <c r="L194" s="167"/>
      <c r="M194" s="172"/>
      <c r="N194" s="173"/>
      <c r="O194" s="173"/>
      <c r="P194" s="173"/>
      <c r="Q194" s="173"/>
      <c r="R194" s="173"/>
      <c r="S194" s="173"/>
      <c r="T194" s="174"/>
      <c r="AT194" s="169" t="s">
        <v>153</v>
      </c>
      <c r="AU194" s="169" t="s">
        <v>94</v>
      </c>
      <c r="AV194" s="13" t="s">
        <v>94</v>
      </c>
      <c r="AW194" s="13" t="s">
        <v>28</v>
      </c>
      <c r="AX194" s="13" t="s">
        <v>71</v>
      </c>
      <c r="AY194" s="169" t="s">
        <v>146</v>
      </c>
    </row>
    <row r="195" spans="1:65" s="16" customFormat="1" ht="11.25">
      <c r="B195" s="198"/>
      <c r="D195" s="168" t="s">
        <v>153</v>
      </c>
      <c r="E195" s="199" t="s">
        <v>1</v>
      </c>
      <c r="F195" s="200" t="s">
        <v>240</v>
      </c>
      <c r="H195" s="201">
        <v>2.89</v>
      </c>
      <c r="L195" s="198"/>
      <c r="M195" s="202"/>
      <c r="N195" s="203"/>
      <c r="O195" s="203"/>
      <c r="P195" s="203"/>
      <c r="Q195" s="203"/>
      <c r="R195" s="203"/>
      <c r="S195" s="203"/>
      <c r="T195" s="204"/>
      <c r="AT195" s="199" t="s">
        <v>153</v>
      </c>
      <c r="AU195" s="199" t="s">
        <v>94</v>
      </c>
      <c r="AV195" s="16" t="s">
        <v>162</v>
      </c>
      <c r="AW195" s="16" t="s">
        <v>28</v>
      </c>
      <c r="AX195" s="16" t="s">
        <v>71</v>
      </c>
      <c r="AY195" s="199" t="s">
        <v>146</v>
      </c>
    </row>
    <row r="196" spans="1:65" s="15" customFormat="1" ht="11.25">
      <c r="B196" s="182"/>
      <c r="D196" s="168" t="s">
        <v>153</v>
      </c>
      <c r="E196" s="183" t="s">
        <v>1</v>
      </c>
      <c r="F196" s="184" t="s">
        <v>751</v>
      </c>
      <c r="H196" s="183" t="s">
        <v>1</v>
      </c>
      <c r="L196" s="182"/>
      <c r="M196" s="185"/>
      <c r="N196" s="186"/>
      <c r="O196" s="186"/>
      <c r="P196" s="186"/>
      <c r="Q196" s="186"/>
      <c r="R196" s="186"/>
      <c r="S196" s="186"/>
      <c r="T196" s="187"/>
      <c r="AT196" s="183" t="s">
        <v>153</v>
      </c>
      <c r="AU196" s="183" t="s">
        <v>94</v>
      </c>
      <c r="AV196" s="15" t="s">
        <v>79</v>
      </c>
      <c r="AW196" s="15" t="s">
        <v>28</v>
      </c>
      <c r="AX196" s="15" t="s">
        <v>71</v>
      </c>
      <c r="AY196" s="183" t="s">
        <v>146</v>
      </c>
    </row>
    <row r="197" spans="1:65" s="15" customFormat="1" ht="11.25">
      <c r="B197" s="182"/>
      <c r="D197" s="168" t="s">
        <v>153</v>
      </c>
      <c r="E197" s="183" t="s">
        <v>1</v>
      </c>
      <c r="F197" s="184" t="s">
        <v>752</v>
      </c>
      <c r="H197" s="183" t="s">
        <v>1</v>
      </c>
      <c r="L197" s="182"/>
      <c r="M197" s="185"/>
      <c r="N197" s="186"/>
      <c r="O197" s="186"/>
      <c r="P197" s="186"/>
      <c r="Q197" s="186"/>
      <c r="R197" s="186"/>
      <c r="S197" s="186"/>
      <c r="T197" s="187"/>
      <c r="AT197" s="183" t="s">
        <v>153</v>
      </c>
      <c r="AU197" s="183" t="s">
        <v>94</v>
      </c>
      <c r="AV197" s="15" t="s">
        <v>79</v>
      </c>
      <c r="AW197" s="15" t="s">
        <v>28</v>
      </c>
      <c r="AX197" s="15" t="s">
        <v>71</v>
      </c>
      <c r="AY197" s="183" t="s">
        <v>146</v>
      </c>
    </row>
    <row r="198" spans="1:65" s="13" customFormat="1" ht="11.25">
      <c r="B198" s="167"/>
      <c r="D198" s="168" t="s">
        <v>153</v>
      </c>
      <c r="E198" s="169" t="s">
        <v>1</v>
      </c>
      <c r="F198" s="170" t="s">
        <v>753</v>
      </c>
      <c r="H198" s="171">
        <v>1.42</v>
      </c>
      <c r="L198" s="167"/>
      <c r="M198" s="172"/>
      <c r="N198" s="173"/>
      <c r="O198" s="173"/>
      <c r="P198" s="173"/>
      <c r="Q198" s="173"/>
      <c r="R198" s="173"/>
      <c r="S198" s="173"/>
      <c r="T198" s="174"/>
      <c r="AT198" s="169" t="s">
        <v>153</v>
      </c>
      <c r="AU198" s="169" t="s">
        <v>94</v>
      </c>
      <c r="AV198" s="13" t="s">
        <v>94</v>
      </c>
      <c r="AW198" s="13" t="s">
        <v>28</v>
      </c>
      <c r="AX198" s="13" t="s">
        <v>71</v>
      </c>
      <c r="AY198" s="169" t="s">
        <v>146</v>
      </c>
    </row>
    <row r="199" spans="1:65" s="16" customFormat="1" ht="11.25">
      <c r="B199" s="198"/>
      <c r="D199" s="168" t="s">
        <v>153</v>
      </c>
      <c r="E199" s="199" t="s">
        <v>1</v>
      </c>
      <c r="F199" s="200" t="s">
        <v>240</v>
      </c>
      <c r="H199" s="201">
        <v>1.42</v>
      </c>
      <c r="L199" s="198"/>
      <c r="M199" s="202"/>
      <c r="N199" s="203"/>
      <c r="O199" s="203"/>
      <c r="P199" s="203"/>
      <c r="Q199" s="203"/>
      <c r="R199" s="203"/>
      <c r="S199" s="203"/>
      <c r="T199" s="204"/>
      <c r="AT199" s="199" t="s">
        <v>153</v>
      </c>
      <c r="AU199" s="199" t="s">
        <v>94</v>
      </c>
      <c r="AV199" s="16" t="s">
        <v>162</v>
      </c>
      <c r="AW199" s="16" t="s">
        <v>28</v>
      </c>
      <c r="AX199" s="16" t="s">
        <v>71</v>
      </c>
      <c r="AY199" s="199" t="s">
        <v>146</v>
      </c>
    </row>
    <row r="200" spans="1:65" s="14" customFormat="1" ht="11.25">
      <c r="B200" s="175"/>
      <c r="D200" s="168" t="s">
        <v>153</v>
      </c>
      <c r="E200" s="176" t="s">
        <v>1</v>
      </c>
      <c r="F200" s="177" t="s">
        <v>156</v>
      </c>
      <c r="H200" s="178">
        <v>23.719000000000001</v>
      </c>
      <c r="L200" s="175"/>
      <c r="M200" s="179"/>
      <c r="N200" s="180"/>
      <c r="O200" s="180"/>
      <c r="P200" s="180"/>
      <c r="Q200" s="180"/>
      <c r="R200" s="180"/>
      <c r="S200" s="180"/>
      <c r="T200" s="181"/>
      <c r="AT200" s="176" t="s">
        <v>153</v>
      </c>
      <c r="AU200" s="176" t="s">
        <v>94</v>
      </c>
      <c r="AV200" s="14" t="s">
        <v>147</v>
      </c>
      <c r="AW200" s="14" t="s">
        <v>28</v>
      </c>
      <c r="AX200" s="14" t="s">
        <v>79</v>
      </c>
      <c r="AY200" s="176" t="s">
        <v>146</v>
      </c>
    </row>
    <row r="201" spans="1:65" s="2" customFormat="1" ht="24.2" customHeight="1">
      <c r="A201" s="30"/>
      <c r="B201" s="153"/>
      <c r="C201" s="154" t="s">
        <v>280</v>
      </c>
      <c r="D201" s="154" t="s">
        <v>149</v>
      </c>
      <c r="E201" s="155" t="s">
        <v>754</v>
      </c>
      <c r="F201" s="156" t="s">
        <v>755</v>
      </c>
      <c r="G201" s="157" t="s">
        <v>159</v>
      </c>
      <c r="H201" s="158">
        <v>39.460999999999999</v>
      </c>
      <c r="I201" s="159">
        <v>33.58</v>
      </c>
      <c r="J201" s="159">
        <f t="shared" ref="J201:J212" si="0">ROUND(I201*H201,2)</f>
        <v>1325.1</v>
      </c>
      <c r="K201" s="160"/>
      <c r="L201" s="31"/>
      <c r="M201" s="161" t="s">
        <v>1</v>
      </c>
      <c r="N201" s="162" t="s">
        <v>37</v>
      </c>
      <c r="O201" s="163">
        <v>0</v>
      </c>
      <c r="P201" s="163">
        <f t="shared" ref="P201:P212" si="1">O201*H201</f>
        <v>0</v>
      </c>
      <c r="Q201" s="163">
        <v>0</v>
      </c>
      <c r="R201" s="163">
        <f t="shared" ref="R201:R212" si="2">Q201*H201</f>
        <v>0</v>
      </c>
      <c r="S201" s="163">
        <v>0</v>
      </c>
      <c r="T201" s="164">
        <f t="shared" ref="T201:T212" si="3">S201*H201</f>
        <v>0</v>
      </c>
      <c r="U201" s="30"/>
      <c r="V201" s="30"/>
      <c r="W201" s="30"/>
      <c r="X201" s="30"/>
      <c r="Y201" s="30"/>
      <c r="Z201" s="30"/>
      <c r="AA201" s="30"/>
      <c r="AB201" s="30"/>
      <c r="AC201" s="30"/>
      <c r="AD201" s="30"/>
      <c r="AE201" s="30"/>
      <c r="AR201" s="165" t="s">
        <v>147</v>
      </c>
      <c r="AT201" s="165" t="s">
        <v>149</v>
      </c>
      <c r="AU201" s="165" t="s">
        <v>94</v>
      </c>
      <c r="AY201" s="18" t="s">
        <v>146</v>
      </c>
      <c r="BE201" s="166">
        <f t="shared" ref="BE201:BE212" si="4">IF(N201="základná",J201,0)</f>
        <v>0</v>
      </c>
      <c r="BF201" s="166">
        <f t="shared" ref="BF201:BF212" si="5">IF(N201="znížená",J201,0)</f>
        <v>1325.1</v>
      </c>
      <c r="BG201" s="166">
        <f t="shared" ref="BG201:BG212" si="6">IF(N201="zákl. prenesená",J201,0)</f>
        <v>0</v>
      </c>
      <c r="BH201" s="166">
        <f t="shared" ref="BH201:BH212" si="7">IF(N201="zníž. prenesená",J201,0)</f>
        <v>0</v>
      </c>
      <c r="BI201" s="166">
        <f t="shared" ref="BI201:BI212" si="8">IF(N201="nulová",J201,0)</f>
        <v>0</v>
      </c>
      <c r="BJ201" s="18" t="s">
        <v>94</v>
      </c>
      <c r="BK201" s="166">
        <f t="shared" ref="BK201:BK212" si="9">ROUND(I201*H201,2)</f>
        <v>1325.1</v>
      </c>
      <c r="BL201" s="18" t="s">
        <v>147</v>
      </c>
      <c r="BM201" s="165" t="s">
        <v>283</v>
      </c>
    </row>
    <row r="202" spans="1:65" s="2" customFormat="1" ht="24.2" customHeight="1">
      <c r="A202" s="30"/>
      <c r="B202" s="153"/>
      <c r="C202" s="154" t="s">
        <v>214</v>
      </c>
      <c r="D202" s="154" t="s">
        <v>149</v>
      </c>
      <c r="E202" s="155" t="s">
        <v>756</v>
      </c>
      <c r="F202" s="156" t="s">
        <v>757</v>
      </c>
      <c r="G202" s="157" t="s">
        <v>159</v>
      </c>
      <c r="H202" s="158">
        <v>2.1230000000000002</v>
      </c>
      <c r="I202" s="159">
        <v>50.36</v>
      </c>
      <c r="J202" s="159">
        <f t="shared" si="0"/>
        <v>106.91</v>
      </c>
      <c r="K202" s="160"/>
      <c r="L202" s="31"/>
      <c r="M202" s="161" t="s">
        <v>1</v>
      </c>
      <c r="N202" s="162" t="s">
        <v>37</v>
      </c>
      <c r="O202" s="163">
        <v>0</v>
      </c>
      <c r="P202" s="163">
        <f t="shared" si="1"/>
        <v>0</v>
      </c>
      <c r="Q202" s="163">
        <v>0</v>
      </c>
      <c r="R202" s="163">
        <f t="shared" si="2"/>
        <v>0</v>
      </c>
      <c r="S202" s="163">
        <v>0</v>
      </c>
      <c r="T202" s="164">
        <f t="shared" si="3"/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65" t="s">
        <v>147</v>
      </c>
      <c r="AT202" s="165" t="s">
        <v>149</v>
      </c>
      <c r="AU202" s="165" t="s">
        <v>94</v>
      </c>
      <c r="AY202" s="18" t="s">
        <v>146</v>
      </c>
      <c r="BE202" s="166">
        <f t="shared" si="4"/>
        <v>0</v>
      </c>
      <c r="BF202" s="166">
        <f t="shared" si="5"/>
        <v>106.91</v>
      </c>
      <c r="BG202" s="166">
        <f t="shared" si="6"/>
        <v>0</v>
      </c>
      <c r="BH202" s="166">
        <f t="shared" si="7"/>
        <v>0</v>
      </c>
      <c r="BI202" s="166">
        <f t="shared" si="8"/>
        <v>0</v>
      </c>
      <c r="BJ202" s="18" t="s">
        <v>94</v>
      </c>
      <c r="BK202" s="166">
        <f t="shared" si="9"/>
        <v>106.91</v>
      </c>
      <c r="BL202" s="18" t="s">
        <v>147</v>
      </c>
      <c r="BM202" s="165" t="s">
        <v>286</v>
      </c>
    </row>
    <row r="203" spans="1:65" s="2" customFormat="1" ht="24.2" customHeight="1">
      <c r="A203" s="30"/>
      <c r="B203" s="153"/>
      <c r="C203" s="154" t="s">
        <v>287</v>
      </c>
      <c r="D203" s="154" t="s">
        <v>149</v>
      </c>
      <c r="E203" s="155" t="s">
        <v>758</v>
      </c>
      <c r="F203" s="156" t="s">
        <v>759</v>
      </c>
      <c r="G203" s="157" t="s">
        <v>159</v>
      </c>
      <c r="H203" s="158">
        <v>23.858000000000001</v>
      </c>
      <c r="I203" s="159">
        <v>39.17</v>
      </c>
      <c r="J203" s="159">
        <f t="shared" si="0"/>
        <v>934.52</v>
      </c>
      <c r="K203" s="160"/>
      <c r="L203" s="31"/>
      <c r="M203" s="161" t="s">
        <v>1</v>
      </c>
      <c r="N203" s="162" t="s">
        <v>37</v>
      </c>
      <c r="O203" s="163">
        <v>0</v>
      </c>
      <c r="P203" s="163">
        <f t="shared" si="1"/>
        <v>0</v>
      </c>
      <c r="Q203" s="163">
        <v>0</v>
      </c>
      <c r="R203" s="163">
        <f t="shared" si="2"/>
        <v>0</v>
      </c>
      <c r="S203" s="163">
        <v>0</v>
      </c>
      <c r="T203" s="164">
        <f t="shared" si="3"/>
        <v>0</v>
      </c>
      <c r="U203" s="30"/>
      <c r="V203" s="30"/>
      <c r="W203" s="30"/>
      <c r="X203" s="30"/>
      <c r="Y203" s="30"/>
      <c r="Z203" s="30"/>
      <c r="AA203" s="30"/>
      <c r="AB203" s="30"/>
      <c r="AC203" s="30"/>
      <c r="AD203" s="30"/>
      <c r="AE203" s="30"/>
      <c r="AR203" s="165" t="s">
        <v>147</v>
      </c>
      <c r="AT203" s="165" t="s">
        <v>149</v>
      </c>
      <c r="AU203" s="165" t="s">
        <v>94</v>
      </c>
      <c r="AY203" s="18" t="s">
        <v>146</v>
      </c>
      <c r="BE203" s="166">
        <f t="shared" si="4"/>
        <v>0</v>
      </c>
      <c r="BF203" s="166">
        <f t="shared" si="5"/>
        <v>934.52</v>
      </c>
      <c r="BG203" s="166">
        <f t="shared" si="6"/>
        <v>0</v>
      </c>
      <c r="BH203" s="166">
        <f t="shared" si="7"/>
        <v>0</v>
      </c>
      <c r="BI203" s="166">
        <f t="shared" si="8"/>
        <v>0</v>
      </c>
      <c r="BJ203" s="18" t="s">
        <v>94</v>
      </c>
      <c r="BK203" s="166">
        <f t="shared" si="9"/>
        <v>934.52</v>
      </c>
      <c r="BL203" s="18" t="s">
        <v>147</v>
      </c>
      <c r="BM203" s="165" t="s">
        <v>290</v>
      </c>
    </row>
    <row r="204" spans="1:65" s="2" customFormat="1" ht="37.9" customHeight="1">
      <c r="A204" s="30"/>
      <c r="B204" s="153"/>
      <c r="C204" s="154" t="s">
        <v>7</v>
      </c>
      <c r="D204" s="154" t="s">
        <v>149</v>
      </c>
      <c r="E204" s="155" t="s">
        <v>760</v>
      </c>
      <c r="F204" s="156" t="s">
        <v>761</v>
      </c>
      <c r="G204" s="157" t="s">
        <v>159</v>
      </c>
      <c r="H204" s="158">
        <v>11.052</v>
      </c>
      <c r="I204" s="159">
        <v>57.06</v>
      </c>
      <c r="J204" s="159">
        <f t="shared" si="0"/>
        <v>630.63</v>
      </c>
      <c r="K204" s="160"/>
      <c r="L204" s="31"/>
      <c r="M204" s="161" t="s">
        <v>1</v>
      </c>
      <c r="N204" s="162" t="s">
        <v>37</v>
      </c>
      <c r="O204" s="163">
        <v>1.26</v>
      </c>
      <c r="P204" s="163">
        <f t="shared" si="1"/>
        <v>13.925519999999999</v>
      </c>
      <c r="Q204" s="163">
        <v>1.634E-2</v>
      </c>
      <c r="R204" s="163">
        <f t="shared" si="2"/>
        <v>0.18058968</v>
      </c>
      <c r="S204" s="163">
        <v>0</v>
      </c>
      <c r="T204" s="164">
        <f t="shared" si="3"/>
        <v>0</v>
      </c>
      <c r="U204" s="30"/>
      <c r="V204" s="30"/>
      <c r="W204" s="30"/>
      <c r="X204" s="30"/>
      <c r="Y204" s="30"/>
      <c r="Z204" s="30"/>
      <c r="AA204" s="30"/>
      <c r="AB204" s="30"/>
      <c r="AC204" s="30"/>
      <c r="AD204" s="30"/>
      <c r="AE204" s="30"/>
      <c r="AR204" s="165" t="s">
        <v>147</v>
      </c>
      <c r="AT204" s="165" t="s">
        <v>149</v>
      </c>
      <c r="AU204" s="165" t="s">
        <v>94</v>
      </c>
      <c r="AY204" s="18" t="s">
        <v>146</v>
      </c>
      <c r="BE204" s="166">
        <f t="shared" si="4"/>
        <v>0</v>
      </c>
      <c r="BF204" s="166">
        <f t="shared" si="5"/>
        <v>630.63</v>
      </c>
      <c r="BG204" s="166">
        <f t="shared" si="6"/>
        <v>0</v>
      </c>
      <c r="BH204" s="166">
        <f t="shared" si="7"/>
        <v>0</v>
      </c>
      <c r="BI204" s="166">
        <f t="shared" si="8"/>
        <v>0</v>
      </c>
      <c r="BJ204" s="18" t="s">
        <v>94</v>
      </c>
      <c r="BK204" s="166">
        <f t="shared" si="9"/>
        <v>630.63</v>
      </c>
      <c r="BL204" s="18" t="s">
        <v>147</v>
      </c>
      <c r="BM204" s="165" t="s">
        <v>293</v>
      </c>
    </row>
    <row r="205" spans="1:65" s="2" customFormat="1" ht="24.2" customHeight="1">
      <c r="A205" s="30"/>
      <c r="B205" s="153"/>
      <c r="C205" s="154" t="s">
        <v>295</v>
      </c>
      <c r="D205" s="154" t="s">
        <v>149</v>
      </c>
      <c r="E205" s="155" t="s">
        <v>762</v>
      </c>
      <c r="F205" s="156" t="s">
        <v>763</v>
      </c>
      <c r="G205" s="157" t="s">
        <v>159</v>
      </c>
      <c r="H205" s="158">
        <v>120.425</v>
      </c>
      <c r="I205" s="159">
        <v>44.77</v>
      </c>
      <c r="J205" s="159">
        <f t="shared" si="0"/>
        <v>5391.43</v>
      </c>
      <c r="K205" s="160"/>
      <c r="L205" s="31"/>
      <c r="M205" s="161" t="s">
        <v>1</v>
      </c>
      <c r="N205" s="162" t="s">
        <v>37</v>
      </c>
      <c r="O205" s="163">
        <v>0</v>
      </c>
      <c r="P205" s="163">
        <f t="shared" si="1"/>
        <v>0</v>
      </c>
      <c r="Q205" s="163">
        <v>0</v>
      </c>
      <c r="R205" s="163">
        <f t="shared" si="2"/>
        <v>0</v>
      </c>
      <c r="S205" s="163">
        <v>0</v>
      </c>
      <c r="T205" s="164">
        <f t="shared" si="3"/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65" t="s">
        <v>147</v>
      </c>
      <c r="AT205" s="165" t="s">
        <v>149</v>
      </c>
      <c r="AU205" s="165" t="s">
        <v>94</v>
      </c>
      <c r="AY205" s="18" t="s">
        <v>146</v>
      </c>
      <c r="BE205" s="166">
        <f t="shared" si="4"/>
        <v>0</v>
      </c>
      <c r="BF205" s="166">
        <f t="shared" si="5"/>
        <v>5391.43</v>
      </c>
      <c r="BG205" s="166">
        <f t="shared" si="6"/>
        <v>0</v>
      </c>
      <c r="BH205" s="166">
        <f t="shared" si="7"/>
        <v>0</v>
      </c>
      <c r="BI205" s="166">
        <f t="shared" si="8"/>
        <v>0</v>
      </c>
      <c r="BJ205" s="18" t="s">
        <v>94</v>
      </c>
      <c r="BK205" s="166">
        <f t="shared" si="9"/>
        <v>5391.43</v>
      </c>
      <c r="BL205" s="18" t="s">
        <v>147</v>
      </c>
      <c r="BM205" s="165" t="s">
        <v>298</v>
      </c>
    </row>
    <row r="206" spans="1:65" s="2" customFormat="1" ht="37.9" customHeight="1">
      <c r="A206" s="30"/>
      <c r="B206" s="153"/>
      <c r="C206" s="154" t="s">
        <v>249</v>
      </c>
      <c r="D206" s="154" t="s">
        <v>149</v>
      </c>
      <c r="E206" s="155" t="s">
        <v>764</v>
      </c>
      <c r="F206" s="156" t="s">
        <v>765</v>
      </c>
      <c r="G206" s="157" t="s">
        <v>159</v>
      </c>
      <c r="H206" s="158">
        <v>87.736999999999995</v>
      </c>
      <c r="I206" s="159">
        <v>55.96</v>
      </c>
      <c r="J206" s="159">
        <f t="shared" si="0"/>
        <v>4909.76</v>
      </c>
      <c r="K206" s="160"/>
      <c r="L206" s="31"/>
      <c r="M206" s="161" t="s">
        <v>1</v>
      </c>
      <c r="N206" s="162" t="s">
        <v>37</v>
      </c>
      <c r="O206" s="163">
        <v>0</v>
      </c>
      <c r="P206" s="163">
        <f t="shared" si="1"/>
        <v>0</v>
      </c>
      <c r="Q206" s="163">
        <v>0</v>
      </c>
      <c r="R206" s="163">
        <f t="shared" si="2"/>
        <v>0</v>
      </c>
      <c r="S206" s="163">
        <v>0</v>
      </c>
      <c r="T206" s="164">
        <f t="shared" si="3"/>
        <v>0</v>
      </c>
      <c r="U206" s="30"/>
      <c r="V206" s="30"/>
      <c r="W206" s="30"/>
      <c r="X206" s="30"/>
      <c r="Y206" s="30"/>
      <c r="Z206" s="30"/>
      <c r="AA206" s="30"/>
      <c r="AB206" s="30"/>
      <c r="AC206" s="30"/>
      <c r="AD206" s="30"/>
      <c r="AE206" s="30"/>
      <c r="AR206" s="165" t="s">
        <v>147</v>
      </c>
      <c r="AT206" s="165" t="s">
        <v>149</v>
      </c>
      <c r="AU206" s="165" t="s">
        <v>94</v>
      </c>
      <c r="AY206" s="18" t="s">
        <v>146</v>
      </c>
      <c r="BE206" s="166">
        <f t="shared" si="4"/>
        <v>0</v>
      </c>
      <c r="BF206" s="166">
        <f t="shared" si="5"/>
        <v>4909.76</v>
      </c>
      <c r="BG206" s="166">
        <f t="shared" si="6"/>
        <v>0</v>
      </c>
      <c r="BH206" s="166">
        <f t="shared" si="7"/>
        <v>0</v>
      </c>
      <c r="BI206" s="166">
        <f t="shared" si="8"/>
        <v>0</v>
      </c>
      <c r="BJ206" s="18" t="s">
        <v>94</v>
      </c>
      <c r="BK206" s="166">
        <f t="shared" si="9"/>
        <v>4909.76</v>
      </c>
      <c r="BL206" s="18" t="s">
        <v>147</v>
      </c>
      <c r="BM206" s="165" t="s">
        <v>301</v>
      </c>
    </row>
    <row r="207" spans="1:65" s="2" customFormat="1" ht="37.9" customHeight="1">
      <c r="A207" s="30"/>
      <c r="B207" s="153"/>
      <c r="C207" s="154" t="s">
        <v>303</v>
      </c>
      <c r="D207" s="154" t="s">
        <v>149</v>
      </c>
      <c r="E207" s="155" t="s">
        <v>766</v>
      </c>
      <c r="F207" s="156" t="s">
        <v>767</v>
      </c>
      <c r="G207" s="157" t="s">
        <v>159</v>
      </c>
      <c r="H207" s="158">
        <v>108.81100000000001</v>
      </c>
      <c r="I207" s="159">
        <v>55.96</v>
      </c>
      <c r="J207" s="159">
        <f t="shared" si="0"/>
        <v>6089.06</v>
      </c>
      <c r="K207" s="160"/>
      <c r="L207" s="31"/>
      <c r="M207" s="161" t="s">
        <v>1</v>
      </c>
      <c r="N207" s="162" t="s">
        <v>37</v>
      </c>
      <c r="O207" s="163">
        <v>0</v>
      </c>
      <c r="P207" s="163">
        <f t="shared" si="1"/>
        <v>0</v>
      </c>
      <c r="Q207" s="163">
        <v>0</v>
      </c>
      <c r="R207" s="163">
        <f t="shared" si="2"/>
        <v>0</v>
      </c>
      <c r="S207" s="163">
        <v>0</v>
      </c>
      <c r="T207" s="164">
        <f t="shared" si="3"/>
        <v>0</v>
      </c>
      <c r="U207" s="30"/>
      <c r="V207" s="30"/>
      <c r="W207" s="30"/>
      <c r="X207" s="30"/>
      <c r="Y207" s="30"/>
      <c r="Z207" s="30"/>
      <c r="AA207" s="30"/>
      <c r="AB207" s="30"/>
      <c r="AC207" s="30"/>
      <c r="AD207" s="30"/>
      <c r="AE207" s="30"/>
      <c r="AR207" s="165" t="s">
        <v>147</v>
      </c>
      <c r="AT207" s="165" t="s">
        <v>149</v>
      </c>
      <c r="AU207" s="165" t="s">
        <v>94</v>
      </c>
      <c r="AY207" s="18" t="s">
        <v>146</v>
      </c>
      <c r="BE207" s="166">
        <f t="shared" si="4"/>
        <v>0</v>
      </c>
      <c r="BF207" s="166">
        <f t="shared" si="5"/>
        <v>6089.06</v>
      </c>
      <c r="BG207" s="166">
        <f t="shared" si="6"/>
        <v>0</v>
      </c>
      <c r="BH207" s="166">
        <f t="shared" si="7"/>
        <v>0</v>
      </c>
      <c r="BI207" s="166">
        <f t="shared" si="8"/>
        <v>0</v>
      </c>
      <c r="BJ207" s="18" t="s">
        <v>94</v>
      </c>
      <c r="BK207" s="166">
        <f t="shared" si="9"/>
        <v>6089.06</v>
      </c>
      <c r="BL207" s="18" t="s">
        <v>147</v>
      </c>
      <c r="BM207" s="165" t="s">
        <v>306</v>
      </c>
    </row>
    <row r="208" spans="1:65" s="2" customFormat="1" ht="24.2" customHeight="1">
      <c r="A208" s="30"/>
      <c r="B208" s="153"/>
      <c r="C208" s="154" t="s">
        <v>255</v>
      </c>
      <c r="D208" s="154" t="s">
        <v>149</v>
      </c>
      <c r="E208" s="155" t="s">
        <v>768</v>
      </c>
      <c r="F208" s="156" t="s">
        <v>769</v>
      </c>
      <c r="G208" s="157" t="s">
        <v>159</v>
      </c>
      <c r="H208" s="158">
        <v>5.6</v>
      </c>
      <c r="I208" s="159">
        <v>50.36</v>
      </c>
      <c r="J208" s="159">
        <f t="shared" si="0"/>
        <v>282.02</v>
      </c>
      <c r="K208" s="160"/>
      <c r="L208" s="31"/>
      <c r="M208" s="161" t="s">
        <v>1</v>
      </c>
      <c r="N208" s="162" t="s">
        <v>37</v>
      </c>
      <c r="O208" s="163">
        <v>0</v>
      </c>
      <c r="P208" s="163">
        <f t="shared" si="1"/>
        <v>0</v>
      </c>
      <c r="Q208" s="163">
        <v>0</v>
      </c>
      <c r="R208" s="163">
        <f t="shared" si="2"/>
        <v>0</v>
      </c>
      <c r="S208" s="163">
        <v>0</v>
      </c>
      <c r="T208" s="164">
        <f t="shared" si="3"/>
        <v>0</v>
      </c>
      <c r="U208" s="30"/>
      <c r="V208" s="30"/>
      <c r="W208" s="30"/>
      <c r="X208" s="30"/>
      <c r="Y208" s="30"/>
      <c r="Z208" s="30"/>
      <c r="AA208" s="30"/>
      <c r="AB208" s="30"/>
      <c r="AC208" s="30"/>
      <c r="AD208" s="30"/>
      <c r="AE208" s="30"/>
      <c r="AR208" s="165" t="s">
        <v>147</v>
      </c>
      <c r="AT208" s="165" t="s">
        <v>149</v>
      </c>
      <c r="AU208" s="165" t="s">
        <v>94</v>
      </c>
      <c r="AY208" s="18" t="s">
        <v>146</v>
      </c>
      <c r="BE208" s="166">
        <f t="shared" si="4"/>
        <v>0</v>
      </c>
      <c r="BF208" s="166">
        <f t="shared" si="5"/>
        <v>282.02</v>
      </c>
      <c r="BG208" s="166">
        <f t="shared" si="6"/>
        <v>0</v>
      </c>
      <c r="BH208" s="166">
        <f t="shared" si="7"/>
        <v>0</v>
      </c>
      <c r="BI208" s="166">
        <f t="shared" si="8"/>
        <v>0</v>
      </c>
      <c r="BJ208" s="18" t="s">
        <v>94</v>
      </c>
      <c r="BK208" s="166">
        <f t="shared" si="9"/>
        <v>282.02</v>
      </c>
      <c r="BL208" s="18" t="s">
        <v>147</v>
      </c>
      <c r="BM208" s="165" t="s">
        <v>310</v>
      </c>
    </row>
    <row r="209" spans="1:65" s="2" customFormat="1" ht="37.9" customHeight="1">
      <c r="A209" s="30"/>
      <c r="B209" s="153"/>
      <c r="C209" s="154" t="s">
        <v>312</v>
      </c>
      <c r="D209" s="154" t="s">
        <v>149</v>
      </c>
      <c r="E209" s="155" t="s">
        <v>770</v>
      </c>
      <c r="F209" s="156" t="s">
        <v>771</v>
      </c>
      <c r="G209" s="157" t="s">
        <v>159</v>
      </c>
      <c r="H209" s="158">
        <v>712.11</v>
      </c>
      <c r="I209" s="159">
        <v>67.13</v>
      </c>
      <c r="J209" s="159">
        <f t="shared" si="0"/>
        <v>47803.94</v>
      </c>
      <c r="K209" s="160"/>
      <c r="L209" s="31"/>
      <c r="M209" s="161" t="s">
        <v>1</v>
      </c>
      <c r="N209" s="162" t="s">
        <v>37</v>
      </c>
      <c r="O209" s="163">
        <v>0</v>
      </c>
      <c r="P209" s="163">
        <f t="shared" si="1"/>
        <v>0</v>
      </c>
      <c r="Q209" s="163">
        <v>0</v>
      </c>
      <c r="R209" s="163">
        <f t="shared" si="2"/>
        <v>0</v>
      </c>
      <c r="S209" s="163">
        <v>0</v>
      </c>
      <c r="T209" s="164">
        <f t="shared" si="3"/>
        <v>0</v>
      </c>
      <c r="U209" s="30"/>
      <c r="V209" s="30"/>
      <c r="W209" s="30"/>
      <c r="X209" s="30"/>
      <c r="Y209" s="30"/>
      <c r="Z209" s="30"/>
      <c r="AA209" s="30"/>
      <c r="AB209" s="30"/>
      <c r="AC209" s="30"/>
      <c r="AD209" s="30"/>
      <c r="AE209" s="30"/>
      <c r="AR209" s="165" t="s">
        <v>147</v>
      </c>
      <c r="AT209" s="165" t="s">
        <v>149</v>
      </c>
      <c r="AU209" s="165" t="s">
        <v>94</v>
      </c>
      <c r="AY209" s="18" t="s">
        <v>146</v>
      </c>
      <c r="BE209" s="166">
        <f t="shared" si="4"/>
        <v>0</v>
      </c>
      <c r="BF209" s="166">
        <f t="shared" si="5"/>
        <v>47803.94</v>
      </c>
      <c r="BG209" s="166">
        <f t="shared" si="6"/>
        <v>0</v>
      </c>
      <c r="BH209" s="166">
        <f t="shared" si="7"/>
        <v>0</v>
      </c>
      <c r="BI209" s="166">
        <f t="shared" si="8"/>
        <v>0</v>
      </c>
      <c r="BJ209" s="18" t="s">
        <v>94</v>
      </c>
      <c r="BK209" s="166">
        <f t="shared" si="9"/>
        <v>47803.94</v>
      </c>
      <c r="BL209" s="18" t="s">
        <v>147</v>
      </c>
      <c r="BM209" s="165" t="s">
        <v>315</v>
      </c>
    </row>
    <row r="210" spans="1:65" s="2" customFormat="1" ht="24.2" customHeight="1">
      <c r="A210" s="30"/>
      <c r="B210" s="153"/>
      <c r="C210" s="154" t="s">
        <v>259</v>
      </c>
      <c r="D210" s="154" t="s">
        <v>149</v>
      </c>
      <c r="E210" s="155" t="s">
        <v>772</v>
      </c>
      <c r="F210" s="156" t="s">
        <v>773</v>
      </c>
      <c r="G210" s="157" t="s">
        <v>159</v>
      </c>
      <c r="H210" s="158">
        <v>490.84399999999999</v>
      </c>
      <c r="I210" s="159">
        <v>57.05</v>
      </c>
      <c r="J210" s="159">
        <f t="shared" si="0"/>
        <v>28002.65</v>
      </c>
      <c r="K210" s="160"/>
      <c r="L210" s="31"/>
      <c r="M210" s="161" t="s">
        <v>1</v>
      </c>
      <c r="N210" s="162" t="s">
        <v>37</v>
      </c>
      <c r="O210" s="163">
        <v>1.05</v>
      </c>
      <c r="P210" s="163">
        <f t="shared" si="1"/>
        <v>515.38620000000003</v>
      </c>
      <c r="Q210" s="163">
        <v>3.9794999999999997E-2</v>
      </c>
      <c r="R210" s="163">
        <f t="shared" si="2"/>
        <v>19.533136979999998</v>
      </c>
      <c r="S210" s="163">
        <v>0</v>
      </c>
      <c r="T210" s="164">
        <f t="shared" si="3"/>
        <v>0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65" t="s">
        <v>147</v>
      </c>
      <c r="AT210" s="165" t="s">
        <v>149</v>
      </c>
      <c r="AU210" s="165" t="s">
        <v>94</v>
      </c>
      <c r="AY210" s="18" t="s">
        <v>146</v>
      </c>
      <c r="BE210" s="166">
        <f t="shared" si="4"/>
        <v>0</v>
      </c>
      <c r="BF210" s="166">
        <f t="shared" si="5"/>
        <v>28002.65</v>
      </c>
      <c r="BG210" s="166">
        <f t="shared" si="6"/>
        <v>0</v>
      </c>
      <c r="BH210" s="166">
        <f t="shared" si="7"/>
        <v>0</v>
      </c>
      <c r="BI210" s="166">
        <f t="shared" si="8"/>
        <v>0</v>
      </c>
      <c r="BJ210" s="18" t="s">
        <v>94</v>
      </c>
      <c r="BK210" s="166">
        <f t="shared" si="9"/>
        <v>28002.65</v>
      </c>
      <c r="BL210" s="18" t="s">
        <v>147</v>
      </c>
      <c r="BM210" s="165" t="s">
        <v>319</v>
      </c>
    </row>
    <row r="211" spans="1:65" s="2" customFormat="1" ht="33" customHeight="1">
      <c r="A211" s="30"/>
      <c r="B211" s="153"/>
      <c r="C211" s="154" t="s">
        <v>323</v>
      </c>
      <c r="D211" s="154" t="s">
        <v>149</v>
      </c>
      <c r="E211" s="155" t="s">
        <v>774</v>
      </c>
      <c r="F211" s="156" t="s">
        <v>775</v>
      </c>
      <c r="G211" s="157" t="s">
        <v>159</v>
      </c>
      <c r="H211" s="158">
        <v>21.893000000000001</v>
      </c>
      <c r="I211" s="159">
        <v>47.95</v>
      </c>
      <c r="J211" s="159">
        <f t="shared" si="0"/>
        <v>1049.77</v>
      </c>
      <c r="K211" s="160"/>
      <c r="L211" s="31"/>
      <c r="M211" s="161" t="s">
        <v>1</v>
      </c>
      <c r="N211" s="162" t="s">
        <v>37</v>
      </c>
      <c r="O211" s="163">
        <v>1.69</v>
      </c>
      <c r="P211" s="163">
        <f t="shared" si="1"/>
        <v>36.999169999999999</v>
      </c>
      <c r="Q211" s="163">
        <v>2.1545000000000002E-2</v>
      </c>
      <c r="R211" s="163">
        <f t="shared" si="2"/>
        <v>0.47168468500000005</v>
      </c>
      <c r="S211" s="163">
        <v>0</v>
      </c>
      <c r="T211" s="164">
        <f t="shared" si="3"/>
        <v>0</v>
      </c>
      <c r="U211" s="30"/>
      <c r="V211" s="30"/>
      <c r="W211" s="30"/>
      <c r="X211" s="30"/>
      <c r="Y211" s="30"/>
      <c r="Z211" s="30"/>
      <c r="AA211" s="30"/>
      <c r="AB211" s="30"/>
      <c r="AC211" s="30"/>
      <c r="AD211" s="30"/>
      <c r="AE211" s="30"/>
      <c r="AR211" s="165" t="s">
        <v>147</v>
      </c>
      <c r="AT211" s="165" t="s">
        <v>149</v>
      </c>
      <c r="AU211" s="165" t="s">
        <v>94</v>
      </c>
      <c r="AY211" s="18" t="s">
        <v>146</v>
      </c>
      <c r="BE211" s="166">
        <f t="shared" si="4"/>
        <v>0</v>
      </c>
      <c r="BF211" s="166">
        <f t="shared" si="5"/>
        <v>1049.77</v>
      </c>
      <c r="BG211" s="166">
        <f t="shared" si="6"/>
        <v>0</v>
      </c>
      <c r="BH211" s="166">
        <f t="shared" si="7"/>
        <v>0</v>
      </c>
      <c r="BI211" s="166">
        <f t="shared" si="8"/>
        <v>0</v>
      </c>
      <c r="BJ211" s="18" t="s">
        <v>94</v>
      </c>
      <c r="BK211" s="166">
        <f t="shared" si="9"/>
        <v>1049.77</v>
      </c>
      <c r="BL211" s="18" t="s">
        <v>147</v>
      </c>
      <c r="BM211" s="165" t="s">
        <v>326</v>
      </c>
    </row>
    <row r="212" spans="1:65" s="2" customFormat="1" ht="33" customHeight="1">
      <c r="A212" s="30"/>
      <c r="B212" s="153"/>
      <c r="C212" s="154" t="s">
        <v>262</v>
      </c>
      <c r="D212" s="154" t="s">
        <v>149</v>
      </c>
      <c r="E212" s="155" t="s">
        <v>776</v>
      </c>
      <c r="F212" s="156" t="s">
        <v>777</v>
      </c>
      <c r="G212" s="157" t="s">
        <v>159</v>
      </c>
      <c r="H212" s="158">
        <v>14.333</v>
      </c>
      <c r="I212" s="159">
        <v>52.99</v>
      </c>
      <c r="J212" s="159">
        <f t="shared" si="0"/>
        <v>759.51</v>
      </c>
      <c r="K212" s="160"/>
      <c r="L212" s="31"/>
      <c r="M212" s="161" t="s">
        <v>1</v>
      </c>
      <c r="N212" s="162" t="s">
        <v>37</v>
      </c>
      <c r="O212" s="163">
        <v>1.26</v>
      </c>
      <c r="P212" s="163">
        <f t="shared" si="1"/>
        <v>18.05958</v>
      </c>
      <c r="Q212" s="163">
        <v>3.0499999999999999E-2</v>
      </c>
      <c r="R212" s="163">
        <f t="shared" si="2"/>
        <v>0.4371565</v>
      </c>
      <c r="S212" s="163">
        <v>0</v>
      </c>
      <c r="T212" s="164">
        <f t="shared" si="3"/>
        <v>0</v>
      </c>
      <c r="U212" s="30"/>
      <c r="V212" s="30"/>
      <c r="W212" s="30"/>
      <c r="X212" s="30"/>
      <c r="Y212" s="30"/>
      <c r="Z212" s="30"/>
      <c r="AA212" s="30"/>
      <c r="AB212" s="30"/>
      <c r="AC212" s="30"/>
      <c r="AD212" s="30"/>
      <c r="AE212" s="30"/>
      <c r="AR212" s="165" t="s">
        <v>147</v>
      </c>
      <c r="AT212" s="165" t="s">
        <v>149</v>
      </c>
      <c r="AU212" s="165" t="s">
        <v>94</v>
      </c>
      <c r="AY212" s="18" t="s">
        <v>146</v>
      </c>
      <c r="BE212" s="166">
        <f t="shared" si="4"/>
        <v>0</v>
      </c>
      <c r="BF212" s="166">
        <f t="shared" si="5"/>
        <v>759.51</v>
      </c>
      <c r="BG212" s="166">
        <f t="shared" si="6"/>
        <v>0</v>
      </c>
      <c r="BH212" s="166">
        <f t="shared" si="7"/>
        <v>0</v>
      </c>
      <c r="BI212" s="166">
        <f t="shared" si="8"/>
        <v>0</v>
      </c>
      <c r="BJ212" s="18" t="s">
        <v>94</v>
      </c>
      <c r="BK212" s="166">
        <f t="shared" si="9"/>
        <v>759.51</v>
      </c>
      <c r="BL212" s="18" t="s">
        <v>147</v>
      </c>
      <c r="BM212" s="165" t="s">
        <v>333</v>
      </c>
    </row>
    <row r="213" spans="1:65" s="12" customFormat="1" ht="22.9" customHeight="1">
      <c r="B213" s="141"/>
      <c r="D213" s="142" t="s">
        <v>70</v>
      </c>
      <c r="E213" s="151" t="s">
        <v>210</v>
      </c>
      <c r="F213" s="151" t="s">
        <v>211</v>
      </c>
      <c r="J213" s="152">
        <f>BK213</f>
        <v>46999.229999999996</v>
      </c>
      <c r="L213" s="141"/>
      <c r="M213" s="145"/>
      <c r="N213" s="146"/>
      <c r="O213" s="146"/>
      <c r="P213" s="147">
        <f>SUM(P214:P388)</f>
        <v>1462.7174782299999</v>
      </c>
      <c r="Q213" s="146"/>
      <c r="R213" s="147">
        <f>SUM(R214:R388)</f>
        <v>194.65552990839004</v>
      </c>
      <c r="S213" s="146"/>
      <c r="T213" s="148">
        <f>SUM(T214:T388)</f>
        <v>100.47750000000001</v>
      </c>
      <c r="AR213" s="142" t="s">
        <v>79</v>
      </c>
      <c r="AT213" s="149" t="s">
        <v>70</v>
      </c>
      <c r="AU213" s="149" t="s">
        <v>79</v>
      </c>
      <c r="AY213" s="142" t="s">
        <v>146</v>
      </c>
      <c r="BK213" s="150">
        <f>SUM(BK214:BK388)</f>
        <v>46999.229999999996</v>
      </c>
    </row>
    <row r="214" spans="1:65" s="2" customFormat="1" ht="37.9" customHeight="1">
      <c r="A214" s="30"/>
      <c r="B214" s="153"/>
      <c r="C214" s="154" t="s">
        <v>335</v>
      </c>
      <c r="D214" s="154" t="s">
        <v>149</v>
      </c>
      <c r="E214" s="155" t="s">
        <v>778</v>
      </c>
      <c r="F214" s="156" t="s">
        <v>779</v>
      </c>
      <c r="G214" s="157" t="s">
        <v>376</v>
      </c>
      <c r="H214" s="158">
        <v>285.92</v>
      </c>
      <c r="I214" s="159">
        <v>11.19</v>
      </c>
      <c r="J214" s="159">
        <f>ROUND(I214*H214,2)</f>
        <v>3199.44</v>
      </c>
      <c r="K214" s="160"/>
      <c r="L214" s="31"/>
      <c r="M214" s="161" t="s">
        <v>1</v>
      </c>
      <c r="N214" s="162" t="s">
        <v>37</v>
      </c>
      <c r="O214" s="163">
        <v>0.13200000000000001</v>
      </c>
      <c r="P214" s="163">
        <f>O214*H214</f>
        <v>37.741440000000004</v>
      </c>
      <c r="Q214" s="163">
        <v>9.7930000000000003E-2</v>
      </c>
      <c r="R214" s="163">
        <f>Q214*H214</f>
        <v>28.000145600000003</v>
      </c>
      <c r="S214" s="163">
        <v>0</v>
      </c>
      <c r="T214" s="164">
        <f>S214*H214</f>
        <v>0</v>
      </c>
      <c r="U214" s="30"/>
      <c r="V214" s="30"/>
      <c r="W214" s="30"/>
      <c r="X214" s="30"/>
      <c r="Y214" s="30"/>
      <c r="Z214" s="30"/>
      <c r="AA214" s="30"/>
      <c r="AB214" s="30"/>
      <c r="AC214" s="30"/>
      <c r="AD214" s="30"/>
      <c r="AE214" s="30"/>
      <c r="AR214" s="165" t="s">
        <v>147</v>
      </c>
      <c r="AT214" s="165" t="s">
        <v>149</v>
      </c>
      <c r="AU214" s="165" t="s">
        <v>94</v>
      </c>
      <c r="AY214" s="18" t="s">
        <v>146</v>
      </c>
      <c r="BE214" s="166">
        <f>IF(N214="základná",J214,0)</f>
        <v>0</v>
      </c>
      <c r="BF214" s="166">
        <f>IF(N214="znížená",J214,0)</f>
        <v>3199.44</v>
      </c>
      <c r="BG214" s="166">
        <f>IF(N214="zákl. prenesená",J214,0)</f>
        <v>0</v>
      </c>
      <c r="BH214" s="166">
        <f>IF(N214="zníž. prenesená",J214,0)</f>
        <v>0</v>
      </c>
      <c r="BI214" s="166">
        <f>IF(N214="nulová",J214,0)</f>
        <v>0</v>
      </c>
      <c r="BJ214" s="18" t="s">
        <v>94</v>
      </c>
      <c r="BK214" s="166">
        <f>ROUND(I214*H214,2)</f>
        <v>3199.44</v>
      </c>
      <c r="BL214" s="18" t="s">
        <v>147</v>
      </c>
      <c r="BM214" s="165" t="s">
        <v>338</v>
      </c>
    </row>
    <row r="215" spans="1:65" s="15" customFormat="1" ht="11.25">
      <c r="B215" s="182"/>
      <c r="D215" s="168" t="s">
        <v>153</v>
      </c>
      <c r="E215" s="183" t="s">
        <v>1</v>
      </c>
      <c r="F215" s="184" t="s">
        <v>780</v>
      </c>
      <c r="H215" s="183" t="s">
        <v>1</v>
      </c>
      <c r="L215" s="182"/>
      <c r="M215" s="185"/>
      <c r="N215" s="186"/>
      <c r="O215" s="186"/>
      <c r="P215" s="186"/>
      <c r="Q215" s="186"/>
      <c r="R215" s="186"/>
      <c r="S215" s="186"/>
      <c r="T215" s="187"/>
      <c r="AT215" s="183" t="s">
        <v>153</v>
      </c>
      <c r="AU215" s="183" t="s">
        <v>94</v>
      </c>
      <c r="AV215" s="15" t="s">
        <v>79</v>
      </c>
      <c r="AW215" s="15" t="s">
        <v>28</v>
      </c>
      <c r="AX215" s="15" t="s">
        <v>71</v>
      </c>
      <c r="AY215" s="183" t="s">
        <v>146</v>
      </c>
    </row>
    <row r="216" spans="1:65" s="13" customFormat="1" ht="22.5">
      <c r="B216" s="167"/>
      <c r="D216" s="168" t="s">
        <v>153</v>
      </c>
      <c r="E216" s="169" t="s">
        <v>1</v>
      </c>
      <c r="F216" s="170" t="s">
        <v>781</v>
      </c>
      <c r="H216" s="171">
        <v>285.92</v>
      </c>
      <c r="L216" s="167"/>
      <c r="M216" s="172"/>
      <c r="N216" s="173"/>
      <c r="O216" s="173"/>
      <c r="P216" s="173"/>
      <c r="Q216" s="173"/>
      <c r="R216" s="173"/>
      <c r="S216" s="173"/>
      <c r="T216" s="174"/>
      <c r="AT216" s="169" t="s">
        <v>153</v>
      </c>
      <c r="AU216" s="169" t="s">
        <v>94</v>
      </c>
      <c r="AV216" s="13" t="s">
        <v>94</v>
      </c>
      <c r="AW216" s="13" t="s">
        <v>28</v>
      </c>
      <c r="AX216" s="13" t="s">
        <v>71</v>
      </c>
      <c r="AY216" s="169" t="s">
        <v>146</v>
      </c>
    </row>
    <row r="217" spans="1:65" s="14" customFormat="1" ht="11.25">
      <c r="B217" s="175"/>
      <c r="D217" s="168" t="s">
        <v>153</v>
      </c>
      <c r="E217" s="176" t="s">
        <v>1</v>
      </c>
      <c r="F217" s="177" t="s">
        <v>156</v>
      </c>
      <c r="H217" s="178">
        <v>285.92</v>
      </c>
      <c r="L217" s="175"/>
      <c r="M217" s="179"/>
      <c r="N217" s="180"/>
      <c r="O217" s="180"/>
      <c r="P217" s="180"/>
      <c r="Q217" s="180"/>
      <c r="R217" s="180"/>
      <c r="S217" s="180"/>
      <c r="T217" s="181"/>
      <c r="AT217" s="176" t="s">
        <v>153</v>
      </c>
      <c r="AU217" s="176" t="s">
        <v>94</v>
      </c>
      <c r="AV217" s="14" t="s">
        <v>147</v>
      </c>
      <c r="AW217" s="14" t="s">
        <v>28</v>
      </c>
      <c r="AX217" s="14" t="s">
        <v>79</v>
      </c>
      <c r="AY217" s="176" t="s">
        <v>146</v>
      </c>
    </row>
    <row r="218" spans="1:65" s="2" customFormat="1" ht="24.2" customHeight="1">
      <c r="A218" s="30"/>
      <c r="B218" s="153"/>
      <c r="C218" s="188" t="s">
        <v>274</v>
      </c>
      <c r="D218" s="188" t="s">
        <v>206</v>
      </c>
      <c r="E218" s="189" t="s">
        <v>782</v>
      </c>
      <c r="F218" s="190" t="s">
        <v>783</v>
      </c>
      <c r="G218" s="191" t="s">
        <v>632</v>
      </c>
      <c r="H218" s="192">
        <v>289</v>
      </c>
      <c r="I218" s="193">
        <v>3.36</v>
      </c>
      <c r="J218" s="193">
        <f>ROUND(I218*H218,2)</f>
        <v>971.04</v>
      </c>
      <c r="K218" s="194"/>
      <c r="L218" s="195"/>
      <c r="M218" s="196" t="s">
        <v>1</v>
      </c>
      <c r="N218" s="197" t="s">
        <v>37</v>
      </c>
      <c r="O218" s="163">
        <v>0</v>
      </c>
      <c r="P218" s="163">
        <f>O218*H218</f>
        <v>0</v>
      </c>
      <c r="Q218" s="163">
        <v>0</v>
      </c>
      <c r="R218" s="163">
        <f>Q218*H218</f>
        <v>0</v>
      </c>
      <c r="S218" s="163">
        <v>0</v>
      </c>
      <c r="T218" s="164">
        <f>S218*H218</f>
        <v>0</v>
      </c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R218" s="165" t="s">
        <v>169</v>
      </c>
      <c r="AT218" s="165" t="s">
        <v>206</v>
      </c>
      <c r="AU218" s="165" t="s">
        <v>94</v>
      </c>
      <c r="AY218" s="18" t="s">
        <v>146</v>
      </c>
      <c r="BE218" s="166">
        <f>IF(N218="základná",J218,0)</f>
        <v>0</v>
      </c>
      <c r="BF218" s="166">
        <f>IF(N218="znížená",J218,0)</f>
        <v>971.04</v>
      </c>
      <c r="BG218" s="166">
        <f>IF(N218="zákl. prenesená",J218,0)</f>
        <v>0</v>
      </c>
      <c r="BH218" s="166">
        <f>IF(N218="zníž. prenesená",J218,0)</f>
        <v>0</v>
      </c>
      <c r="BI218" s="166">
        <f>IF(N218="nulová",J218,0)</f>
        <v>0</v>
      </c>
      <c r="BJ218" s="18" t="s">
        <v>94</v>
      </c>
      <c r="BK218" s="166">
        <f>ROUND(I218*H218,2)</f>
        <v>971.04</v>
      </c>
      <c r="BL218" s="18" t="s">
        <v>147</v>
      </c>
      <c r="BM218" s="165" t="s">
        <v>348</v>
      </c>
    </row>
    <row r="219" spans="1:65" s="13" customFormat="1" ht="11.25">
      <c r="B219" s="167"/>
      <c r="D219" s="168" t="s">
        <v>153</v>
      </c>
      <c r="E219" s="169" t="s">
        <v>1</v>
      </c>
      <c r="F219" s="170" t="s">
        <v>784</v>
      </c>
      <c r="H219" s="171">
        <v>288.779</v>
      </c>
      <c r="L219" s="167"/>
      <c r="M219" s="172"/>
      <c r="N219" s="173"/>
      <c r="O219" s="173"/>
      <c r="P219" s="173"/>
      <c r="Q219" s="173"/>
      <c r="R219" s="173"/>
      <c r="S219" s="173"/>
      <c r="T219" s="174"/>
      <c r="AT219" s="169" t="s">
        <v>153</v>
      </c>
      <c r="AU219" s="169" t="s">
        <v>94</v>
      </c>
      <c r="AV219" s="13" t="s">
        <v>94</v>
      </c>
      <c r="AW219" s="13" t="s">
        <v>28</v>
      </c>
      <c r="AX219" s="13" t="s">
        <v>71</v>
      </c>
      <c r="AY219" s="169" t="s">
        <v>146</v>
      </c>
    </row>
    <row r="220" spans="1:65" s="14" customFormat="1" ht="11.25">
      <c r="B220" s="175"/>
      <c r="D220" s="168" t="s">
        <v>153</v>
      </c>
      <c r="E220" s="176" t="s">
        <v>1</v>
      </c>
      <c r="F220" s="177" t="s">
        <v>156</v>
      </c>
      <c r="H220" s="178">
        <v>288.779</v>
      </c>
      <c r="L220" s="175"/>
      <c r="M220" s="179"/>
      <c r="N220" s="180"/>
      <c r="O220" s="180"/>
      <c r="P220" s="180"/>
      <c r="Q220" s="180"/>
      <c r="R220" s="180"/>
      <c r="S220" s="180"/>
      <c r="T220" s="181"/>
      <c r="AT220" s="176" t="s">
        <v>153</v>
      </c>
      <c r="AU220" s="176" t="s">
        <v>94</v>
      </c>
      <c r="AV220" s="14" t="s">
        <v>147</v>
      </c>
      <c r="AW220" s="14" t="s">
        <v>28</v>
      </c>
      <c r="AX220" s="14" t="s">
        <v>71</v>
      </c>
      <c r="AY220" s="176" t="s">
        <v>146</v>
      </c>
    </row>
    <row r="221" spans="1:65" s="13" customFormat="1" ht="11.25">
      <c r="B221" s="167"/>
      <c r="D221" s="168" t="s">
        <v>153</v>
      </c>
      <c r="E221" s="169" t="s">
        <v>1</v>
      </c>
      <c r="F221" s="170" t="s">
        <v>785</v>
      </c>
      <c r="H221" s="171">
        <v>289</v>
      </c>
      <c r="L221" s="167"/>
      <c r="M221" s="172"/>
      <c r="N221" s="173"/>
      <c r="O221" s="173"/>
      <c r="P221" s="173"/>
      <c r="Q221" s="173"/>
      <c r="R221" s="173"/>
      <c r="S221" s="173"/>
      <c r="T221" s="174"/>
      <c r="AT221" s="169" t="s">
        <v>153</v>
      </c>
      <c r="AU221" s="169" t="s">
        <v>94</v>
      </c>
      <c r="AV221" s="13" t="s">
        <v>94</v>
      </c>
      <c r="AW221" s="13" t="s">
        <v>28</v>
      </c>
      <c r="AX221" s="13" t="s">
        <v>71</v>
      </c>
      <c r="AY221" s="169" t="s">
        <v>146</v>
      </c>
    </row>
    <row r="222" spans="1:65" s="14" customFormat="1" ht="11.25">
      <c r="B222" s="175"/>
      <c r="D222" s="168" t="s">
        <v>153</v>
      </c>
      <c r="E222" s="176" t="s">
        <v>1</v>
      </c>
      <c r="F222" s="177" t="s">
        <v>156</v>
      </c>
      <c r="H222" s="178">
        <v>289</v>
      </c>
      <c r="L222" s="175"/>
      <c r="M222" s="179"/>
      <c r="N222" s="180"/>
      <c r="O222" s="180"/>
      <c r="P222" s="180"/>
      <c r="Q222" s="180"/>
      <c r="R222" s="180"/>
      <c r="S222" s="180"/>
      <c r="T222" s="181"/>
      <c r="AT222" s="176" t="s">
        <v>153</v>
      </c>
      <c r="AU222" s="176" t="s">
        <v>94</v>
      </c>
      <c r="AV222" s="14" t="s">
        <v>147</v>
      </c>
      <c r="AW222" s="14" t="s">
        <v>28</v>
      </c>
      <c r="AX222" s="14" t="s">
        <v>79</v>
      </c>
      <c r="AY222" s="176" t="s">
        <v>146</v>
      </c>
    </row>
    <row r="223" spans="1:65" s="2" customFormat="1" ht="33" customHeight="1">
      <c r="A223" s="30"/>
      <c r="B223" s="153"/>
      <c r="C223" s="154" t="s">
        <v>352</v>
      </c>
      <c r="D223" s="154" t="s">
        <v>149</v>
      </c>
      <c r="E223" s="155" t="s">
        <v>786</v>
      </c>
      <c r="F223" s="156" t="s">
        <v>787</v>
      </c>
      <c r="G223" s="157" t="s">
        <v>152</v>
      </c>
      <c r="H223" s="158">
        <v>18.495000000000001</v>
      </c>
      <c r="I223" s="159">
        <v>139.86000000000001</v>
      </c>
      <c r="J223" s="159">
        <f>ROUND(I223*H223,2)</f>
        <v>2586.71</v>
      </c>
      <c r="K223" s="160"/>
      <c r="L223" s="31"/>
      <c r="M223" s="161" t="s">
        <v>1</v>
      </c>
      <c r="N223" s="162" t="s">
        <v>37</v>
      </c>
      <c r="O223" s="163">
        <v>1.363</v>
      </c>
      <c r="P223" s="163">
        <f>O223*H223</f>
        <v>25.208685000000003</v>
      </c>
      <c r="Q223" s="163">
        <v>2.2010900000000002</v>
      </c>
      <c r="R223" s="163">
        <f>Q223*H223</f>
        <v>40.70915955000001</v>
      </c>
      <c r="S223" s="163">
        <v>0</v>
      </c>
      <c r="T223" s="164">
        <f>S223*H223</f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165" t="s">
        <v>147</v>
      </c>
      <c r="AT223" s="165" t="s">
        <v>149</v>
      </c>
      <c r="AU223" s="165" t="s">
        <v>94</v>
      </c>
      <c r="AY223" s="18" t="s">
        <v>146</v>
      </c>
      <c r="BE223" s="166">
        <f>IF(N223="základná",J223,0)</f>
        <v>0</v>
      </c>
      <c r="BF223" s="166">
        <f>IF(N223="znížená",J223,0)</f>
        <v>2586.71</v>
      </c>
      <c r="BG223" s="166">
        <f>IF(N223="zákl. prenesená",J223,0)</f>
        <v>0</v>
      </c>
      <c r="BH223" s="166">
        <f>IF(N223="zníž. prenesená",J223,0)</f>
        <v>0</v>
      </c>
      <c r="BI223" s="166">
        <f>IF(N223="nulová",J223,0)</f>
        <v>0</v>
      </c>
      <c r="BJ223" s="18" t="s">
        <v>94</v>
      </c>
      <c r="BK223" s="166">
        <f>ROUND(I223*H223,2)</f>
        <v>2586.71</v>
      </c>
      <c r="BL223" s="18" t="s">
        <v>147</v>
      </c>
      <c r="BM223" s="165" t="s">
        <v>355</v>
      </c>
    </row>
    <row r="224" spans="1:65" s="13" customFormat="1" ht="11.25">
      <c r="B224" s="167"/>
      <c r="D224" s="168" t="s">
        <v>153</v>
      </c>
      <c r="E224" s="169" t="s">
        <v>1</v>
      </c>
      <c r="F224" s="170" t="s">
        <v>788</v>
      </c>
      <c r="H224" s="171">
        <v>18.495000000000001</v>
      </c>
      <c r="L224" s="167"/>
      <c r="M224" s="172"/>
      <c r="N224" s="173"/>
      <c r="O224" s="173"/>
      <c r="P224" s="173"/>
      <c r="Q224" s="173"/>
      <c r="R224" s="173"/>
      <c r="S224" s="173"/>
      <c r="T224" s="174"/>
      <c r="AT224" s="169" t="s">
        <v>153</v>
      </c>
      <c r="AU224" s="169" t="s">
        <v>94</v>
      </c>
      <c r="AV224" s="13" t="s">
        <v>94</v>
      </c>
      <c r="AW224" s="13" t="s">
        <v>28</v>
      </c>
      <c r="AX224" s="13" t="s">
        <v>71</v>
      </c>
      <c r="AY224" s="169" t="s">
        <v>146</v>
      </c>
    </row>
    <row r="225" spans="1:65" s="14" customFormat="1" ht="11.25">
      <c r="B225" s="175"/>
      <c r="D225" s="168" t="s">
        <v>153</v>
      </c>
      <c r="E225" s="176" t="s">
        <v>1</v>
      </c>
      <c r="F225" s="177" t="s">
        <v>156</v>
      </c>
      <c r="H225" s="178">
        <v>18.495000000000001</v>
      </c>
      <c r="L225" s="175"/>
      <c r="M225" s="179"/>
      <c r="N225" s="180"/>
      <c r="O225" s="180"/>
      <c r="P225" s="180"/>
      <c r="Q225" s="180"/>
      <c r="R225" s="180"/>
      <c r="S225" s="180"/>
      <c r="T225" s="181"/>
      <c r="AT225" s="176" t="s">
        <v>153</v>
      </c>
      <c r="AU225" s="176" t="s">
        <v>94</v>
      </c>
      <c r="AV225" s="14" t="s">
        <v>147</v>
      </c>
      <c r="AW225" s="14" t="s">
        <v>28</v>
      </c>
      <c r="AX225" s="14" t="s">
        <v>79</v>
      </c>
      <c r="AY225" s="176" t="s">
        <v>146</v>
      </c>
    </row>
    <row r="226" spans="1:65" s="2" customFormat="1" ht="24.2" customHeight="1">
      <c r="A226" s="30"/>
      <c r="B226" s="153"/>
      <c r="C226" s="154" t="s">
        <v>277</v>
      </c>
      <c r="D226" s="154" t="s">
        <v>149</v>
      </c>
      <c r="E226" s="155" t="s">
        <v>789</v>
      </c>
      <c r="F226" s="156" t="s">
        <v>790</v>
      </c>
      <c r="G226" s="157" t="s">
        <v>376</v>
      </c>
      <c r="H226" s="158">
        <v>19.100000000000001</v>
      </c>
      <c r="I226" s="159">
        <v>8.3000000000000007</v>
      </c>
      <c r="J226" s="159">
        <f>ROUND(I226*H226,2)</f>
        <v>158.53</v>
      </c>
      <c r="K226" s="160"/>
      <c r="L226" s="31"/>
      <c r="M226" s="161" t="s">
        <v>1</v>
      </c>
      <c r="N226" s="162" t="s">
        <v>37</v>
      </c>
      <c r="O226" s="163">
        <v>0.29499999999999998</v>
      </c>
      <c r="P226" s="163">
        <f>O226*H226</f>
        <v>5.6345000000000001</v>
      </c>
      <c r="Q226" s="163">
        <v>2.0999999999999998E-6</v>
      </c>
      <c r="R226" s="163">
        <f>Q226*H226</f>
        <v>4.0110000000000001E-5</v>
      </c>
      <c r="S226" s="163">
        <v>0</v>
      </c>
      <c r="T226" s="164">
        <f>S226*H226</f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65" t="s">
        <v>147</v>
      </c>
      <c r="AT226" s="165" t="s">
        <v>149</v>
      </c>
      <c r="AU226" s="165" t="s">
        <v>94</v>
      </c>
      <c r="AY226" s="18" t="s">
        <v>146</v>
      </c>
      <c r="BE226" s="166">
        <f>IF(N226="základná",J226,0)</f>
        <v>0</v>
      </c>
      <c r="BF226" s="166">
        <f>IF(N226="znížená",J226,0)</f>
        <v>158.53</v>
      </c>
      <c r="BG226" s="166">
        <f>IF(N226="zákl. prenesená",J226,0)</f>
        <v>0</v>
      </c>
      <c r="BH226" s="166">
        <f>IF(N226="zníž. prenesená",J226,0)</f>
        <v>0</v>
      </c>
      <c r="BI226" s="166">
        <f>IF(N226="nulová",J226,0)</f>
        <v>0</v>
      </c>
      <c r="BJ226" s="18" t="s">
        <v>94</v>
      </c>
      <c r="BK226" s="166">
        <f>ROUND(I226*H226,2)</f>
        <v>158.53</v>
      </c>
      <c r="BL226" s="18" t="s">
        <v>147</v>
      </c>
      <c r="BM226" s="165" t="s">
        <v>358</v>
      </c>
    </row>
    <row r="227" spans="1:65" s="15" customFormat="1" ht="11.25">
      <c r="B227" s="182"/>
      <c r="D227" s="168" t="s">
        <v>153</v>
      </c>
      <c r="E227" s="183" t="s">
        <v>1</v>
      </c>
      <c r="F227" s="184" t="s">
        <v>791</v>
      </c>
      <c r="H227" s="183" t="s">
        <v>1</v>
      </c>
      <c r="L227" s="182"/>
      <c r="M227" s="185"/>
      <c r="N227" s="186"/>
      <c r="O227" s="186"/>
      <c r="P227" s="186"/>
      <c r="Q227" s="186"/>
      <c r="R227" s="186"/>
      <c r="S227" s="186"/>
      <c r="T227" s="187"/>
      <c r="AT227" s="183" t="s">
        <v>153</v>
      </c>
      <c r="AU227" s="183" t="s">
        <v>94</v>
      </c>
      <c r="AV227" s="15" t="s">
        <v>79</v>
      </c>
      <c r="AW227" s="15" t="s">
        <v>28</v>
      </c>
      <c r="AX227" s="15" t="s">
        <v>71</v>
      </c>
      <c r="AY227" s="183" t="s">
        <v>146</v>
      </c>
    </row>
    <row r="228" spans="1:65" s="13" customFormat="1" ht="11.25">
      <c r="B228" s="167"/>
      <c r="D228" s="168" t="s">
        <v>153</v>
      </c>
      <c r="E228" s="169" t="s">
        <v>1</v>
      </c>
      <c r="F228" s="170" t="s">
        <v>792</v>
      </c>
      <c r="H228" s="171">
        <v>19.100000000000001</v>
      </c>
      <c r="L228" s="167"/>
      <c r="M228" s="172"/>
      <c r="N228" s="173"/>
      <c r="O228" s="173"/>
      <c r="P228" s="173"/>
      <c r="Q228" s="173"/>
      <c r="R228" s="173"/>
      <c r="S228" s="173"/>
      <c r="T228" s="174"/>
      <c r="AT228" s="169" t="s">
        <v>153</v>
      </c>
      <c r="AU228" s="169" t="s">
        <v>94</v>
      </c>
      <c r="AV228" s="13" t="s">
        <v>94</v>
      </c>
      <c r="AW228" s="13" t="s">
        <v>28</v>
      </c>
      <c r="AX228" s="13" t="s">
        <v>71</v>
      </c>
      <c r="AY228" s="169" t="s">
        <v>146</v>
      </c>
    </row>
    <row r="229" spans="1:65" s="14" customFormat="1" ht="11.25">
      <c r="B229" s="175"/>
      <c r="D229" s="168" t="s">
        <v>153</v>
      </c>
      <c r="E229" s="176" t="s">
        <v>1</v>
      </c>
      <c r="F229" s="177" t="s">
        <v>156</v>
      </c>
      <c r="H229" s="178">
        <v>19.100000000000001</v>
      </c>
      <c r="L229" s="175"/>
      <c r="M229" s="179"/>
      <c r="N229" s="180"/>
      <c r="O229" s="180"/>
      <c r="P229" s="180"/>
      <c r="Q229" s="180"/>
      <c r="R229" s="180"/>
      <c r="S229" s="180"/>
      <c r="T229" s="181"/>
      <c r="AT229" s="176" t="s">
        <v>153</v>
      </c>
      <c r="AU229" s="176" t="s">
        <v>94</v>
      </c>
      <c r="AV229" s="14" t="s">
        <v>147</v>
      </c>
      <c r="AW229" s="14" t="s">
        <v>28</v>
      </c>
      <c r="AX229" s="14" t="s">
        <v>79</v>
      </c>
      <c r="AY229" s="176" t="s">
        <v>146</v>
      </c>
    </row>
    <row r="230" spans="1:65" s="2" customFormat="1" ht="24.2" customHeight="1">
      <c r="A230" s="30"/>
      <c r="B230" s="153"/>
      <c r="C230" s="154" t="s">
        <v>359</v>
      </c>
      <c r="D230" s="154" t="s">
        <v>149</v>
      </c>
      <c r="E230" s="155" t="s">
        <v>793</v>
      </c>
      <c r="F230" s="156" t="s">
        <v>794</v>
      </c>
      <c r="G230" s="157" t="s">
        <v>376</v>
      </c>
      <c r="H230" s="158">
        <v>273.64999999999998</v>
      </c>
      <c r="I230" s="159">
        <v>7.45</v>
      </c>
      <c r="J230" s="159">
        <f>ROUND(I230*H230,2)</f>
        <v>2038.69</v>
      </c>
      <c r="K230" s="160"/>
      <c r="L230" s="31"/>
      <c r="M230" s="161" t="s">
        <v>1</v>
      </c>
      <c r="N230" s="162" t="s">
        <v>37</v>
      </c>
      <c r="O230" s="163">
        <v>0.30403999999999998</v>
      </c>
      <c r="P230" s="163">
        <f>O230*H230</f>
        <v>83.200545999999989</v>
      </c>
      <c r="Q230" s="163">
        <v>4.375E-5</v>
      </c>
      <c r="R230" s="163">
        <f>Q230*H230</f>
        <v>1.1972187499999998E-2</v>
      </c>
      <c r="S230" s="163">
        <v>0</v>
      </c>
      <c r="T230" s="164">
        <f>S230*H230</f>
        <v>0</v>
      </c>
      <c r="U230" s="30"/>
      <c r="V230" s="30"/>
      <c r="W230" s="30"/>
      <c r="X230" s="30"/>
      <c r="Y230" s="30"/>
      <c r="Z230" s="30"/>
      <c r="AA230" s="30"/>
      <c r="AB230" s="30"/>
      <c r="AC230" s="30"/>
      <c r="AD230" s="30"/>
      <c r="AE230" s="30"/>
      <c r="AR230" s="165" t="s">
        <v>147</v>
      </c>
      <c r="AT230" s="165" t="s">
        <v>149</v>
      </c>
      <c r="AU230" s="165" t="s">
        <v>94</v>
      </c>
      <c r="AY230" s="18" t="s">
        <v>146</v>
      </c>
      <c r="BE230" s="166">
        <f>IF(N230="základná",J230,0)</f>
        <v>0</v>
      </c>
      <c r="BF230" s="166">
        <f>IF(N230="znížená",J230,0)</f>
        <v>2038.69</v>
      </c>
      <c r="BG230" s="166">
        <f>IF(N230="zákl. prenesená",J230,0)</f>
        <v>0</v>
      </c>
      <c r="BH230" s="166">
        <f>IF(N230="zníž. prenesená",J230,0)</f>
        <v>0</v>
      </c>
      <c r="BI230" s="166">
        <f>IF(N230="nulová",J230,0)</f>
        <v>0</v>
      </c>
      <c r="BJ230" s="18" t="s">
        <v>94</v>
      </c>
      <c r="BK230" s="166">
        <f>ROUND(I230*H230,2)</f>
        <v>2038.69</v>
      </c>
      <c r="BL230" s="18" t="s">
        <v>147</v>
      </c>
      <c r="BM230" s="165" t="s">
        <v>362</v>
      </c>
    </row>
    <row r="231" spans="1:65" s="2" customFormat="1" ht="33" customHeight="1">
      <c r="A231" s="30"/>
      <c r="B231" s="153"/>
      <c r="C231" s="154" t="s">
        <v>283</v>
      </c>
      <c r="D231" s="154" t="s">
        <v>149</v>
      </c>
      <c r="E231" s="155" t="s">
        <v>795</v>
      </c>
      <c r="F231" s="156" t="s">
        <v>796</v>
      </c>
      <c r="G231" s="157" t="s">
        <v>159</v>
      </c>
      <c r="H231" s="158">
        <v>2296</v>
      </c>
      <c r="I231" s="159">
        <v>2.8</v>
      </c>
      <c r="J231" s="159">
        <f>ROUND(I231*H231,2)</f>
        <v>6428.8</v>
      </c>
      <c r="K231" s="160"/>
      <c r="L231" s="31"/>
      <c r="M231" s="161" t="s">
        <v>1</v>
      </c>
      <c r="N231" s="162" t="s">
        <v>37</v>
      </c>
      <c r="O231" s="163">
        <v>0.13200000000000001</v>
      </c>
      <c r="P231" s="163">
        <f>O231*H231</f>
        <v>303.072</v>
      </c>
      <c r="Q231" s="163">
        <v>2.572E-2</v>
      </c>
      <c r="R231" s="163">
        <f>Q231*H231</f>
        <v>59.05312</v>
      </c>
      <c r="S231" s="163">
        <v>0</v>
      </c>
      <c r="T231" s="164">
        <f>S231*H231</f>
        <v>0</v>
      </c>
      <c r="U231" s="30"/>
      <c r="V231" s="30"/>
      <c r="W231" s="30"/>
      <c r="X231" s="30"/>
      <c r="Y231" s="30"/>
      <c r="Z231" s="30"/>
      <c r="AA231" s="30"/>
      <c r="AB231" s="30"/>
      <c r="AC231" s="30"/>
      <c r="AD231" s="30"/>
      <c r="AE231" s="30"/>
      <c r="AR231" s="165" t="s">
        <v>147</v>
      </c>
      <c r="AT231" s="165" t="s">
        <v>149</v>
      </c>
      <c r="AU231" s="165" t="s">
        <v>94</v>
      </c>
      <c r="AY231" s="18" t="s">
        <v>146</v>
      </c>
      <c r="BE231" s="166">
        <f>IF(N231="základná",J231,0)</f>
        <v>0</v>
      </c>
      <c r="BF231" s="166">
        <f>IF(N231="znížená",J231,0)</f>
        <v>6428.8</v>
      </c>
      <c r="BG231" s="166">
        <f>IF(N231="zákl. prenesená",J231,0)</f>
        <v>0</v>
      </c>
      <c r="BH231" s="166">
        <f>IF(N231="zníž. prenesená",J231,0)</f>
        <v>0</v>
      </c>
      <c r="BI231" s="166">
        <f>IF(N231="nulová",J231,0)</f>
        <v>0</v>
      </c>
      <c r="BJ231" s="18" t="s">
        <v>94</v>
      </c>
      <c r="BK231" s="166">
        <f>ROUND(I231*H231,2)</f>
        <v>6428.8</v>
      </c>
      <c r="BL231" s="18" t="s">
        <v>147</v>
      </c>
      <c r="BM231" s="165" t="s">
        <v>365</v>
      </c>
    </row>
    <row r="232" spans="1:65" s="15" customFormat="1" ht="11.25">
      <c r="B232" s="182"/>
      <c r="D232" s="168" t="s">
        <v>153</v>
      </c>
      <c r="E232" s="183" t="s">
        <v>1</v>
      </c>
      <c r="F232" s="184" t="s">
        <v>225</v>
      </c>
      <c r="H232" s="183" t="s">
        <v>1</v>
      </c>
      <c r="L232" s="182"/>
      <c r="M232" s="185"/>
      <c r="N232" s="186"/>
      <c r="O232" s="186"/>
      <c r="P232" s="186"/>
      <c r="Q232" s="186"/>
      <c r="R232" s="186"/>
      <c r="S232" s="186"/>
      <c r="T232" s="187"/>
      <c r="AT232" s="183" t="s">
        <v>153</v>
      </c>
      <c r="AU232" s="183" t="s">
        <v>94</v>
      </c>
      <c r="AV232" s="15" t="s">
        <v>79</v>
      </c>
      <c r="AW232" s="15" t="s">
        <v>28</v>
      </c>
      <c r="AX232" s="15" t="s">
        <v>71</v>
      </c>
      <c r="AY232" s="183" t="s">
        <v>146</v>
      </c>
    </row>
    <row r="233" spans="1:65" s="13" customFormat="1" ht="22.5">
      <c r="B233" s="167"/>
      <c r="D233" s="168" t="s">
        <v>153</v>
      </c>
      <c r="E233" s="169" t="s">
        <v>1</v>
      </c>
      <c r="F233" s="170" t="s">
        <v>797</v>
      </c>
      <c r="H233" s="171">
        <v>553.29</v>
      </c>
      <c r="L233" s="167"/>
      <c r="M233" s="172"/>
      <c r="N233" s="173"/>
      <c r="O233" s="173"/>
      <c r="P233" s="173"/>
      <c r="Q233" s="173"/>
      <c r="R233" s="173"/>
      <c r="S233" s="173"/>
      <c r="T233" s="174"/>
      <c r="AT233" s="169" t="s">
        <v>153</v>
      </c>
      <c r="AU233" s="169" t="s">
        <v>94</v>
      </c>
      <c r="AV233" s="13" t="s">
        <v>94</v>
      </c>
      <c r="AW233" s="13" t="s">
        <v>28</v>
      </c>
      <c r="AX233" s="13" t="s">
        <v>71</v>
      </c>
      <c r="AY233" s="169" t="s">
        <v>146</v>
      </c>
    </row>
    <row r="234" spans="1:65" s="15" customFormat="1" ht="11.25">
      <c r="B234" s="182"/>
      <c r="D234" s="168" t="s">
        <v>153</v>
      </c>
      <c r="E234" s="183" t="s">
        <v>1</v>
      </c>
      <c r="F234" s="184" t="s">
        <v>229</v>
      </c>
      <c r="H234" s="183" t="s">
        <v>1</v>
      </c>
      <c r="L234" s="182"/>
      <c r="M234" s="185"/>
      <c r="N234" s="186"/>
      <c r="O234" s="186"/>
      <c r="P234" s="186"/>
      <c r="Q234" s="186"/>
      <c r="R234" s="186"/>
      <c r="S234" s="186"/>
      <c r="T234" s="187"/>
      <c r="AT234" s="183" t="s">
        <v>153</v>
      </c>
      <c r="AU234" s="183" t="s">
        <v>94</v>
      </c>
      <c r="AV234" s="15" t="s">
        <v>79</v>
      </c>
      <c r="AW234" s="15" t="s">
        <v>28</v>
      </c>
      <c r="AX234" s="15" t="s">
        <v>71</v>
      </c>
      <c r="AY234" s="183" t="s">
        <v>146</v>
      </c>
    </row>
    <row r="235" spans="1:65" s="13" customFormat="1" ht="22.5">
      <c r="B235" s="167"/>
      <c r="D235" s="168" t="s">
        <v>153</v>
      </c>
      <c r="E235" s="169" t="s">
        <v>1</v>
      </c>
      <c r="F235" s="170" t="s">
        <v>798</v>
      </c>
      <c r="H235" s="171">
        <v>493.46</v>
      </c>
      <c r="L235" s="167"/>
      <c r="M235" s="172"/>
      <c r="N235" s="173"/>
      <c r="O235" s="173"/>
      <c r="P235" s="173"/>
      <c r="Q235" s="173"/>
      <c r="R235" s="173"/>
      <c r="S235" s="173"/>
      <c r="T235" s="174"/>
      <c r="AT235" s="169" t="s">
        <v>153</v>
      </c>
      <c r="AU235" s="169" t="s">
        <v>94</v>
      </c>
      <c r="AV235" s="13" t="s">
        <v>94</v>
      </c>
      <c r="AW235" s="13" t="s">
        <v>28</v>
      </c>
      <c r="AX235" s="13" t="s">
        <v>71</v>
      </c>
      <c r="AY235" s="169" t="s">
        <v>146</v>
      </c>
    </row>
    <row r="236" spans="1:65" s="15" customFormat="1" ht="11.25">
      <c r="B236" s="182"/>
      <c r="D236" s="168" t="s">
        <v>153</v>
      </c>
      <c r="E236" s="183" t="s">
        <v>1</v>
      </c>
      <c r="F236" s="184" t="s">
        <v>216</v>
      </c>
      <c r="H236" s="183" t="s">
        <v>1</v>
      </c>
      <c r="L236" s="182"/>
      <c r="M236" s="185"/>
      <c r="N236" s="186"/>
      <c r="O236" s="186"/>
      <c r="P236" s="186"/>
      <c r="Q236" s="186"/>
      <c r="R236" s="186"/>
      <c r="S236" s="186"/>
      <c r="T236" s="187"/>
      <c r="AT236" s="183" t="s">
        <v>153</v>
      </c>
      <c r="AU236" s="183" t="s">
        <v>94</v>
      </c>
      <c r="AV236" s="15" t="s">
        <v>79</v>
      </c>
      <c r="AW236" s="15" t="s">
        <v>28</v>
      </c>
      <c r="AX236" s="15" t="s">
        <v>71</v>
      </c>
      <c r="AY236" s="183" t="s">
        <v>146</v>
      </c>
    </row>
    <row r="237" spans="1:65" s="13" customFormat="1" ht="22.5">
      <c r="B237" s="167"/>
      <c r="D237" s="168" t="s">
        <v>153</v>
      </c>
      <c r="E237" s="169" t="s">
        <v>1</v>
      </c>
      <c r="F237" s="170" t="s">
        <v>799</v>
      </c>
      <c r="H237" s="171">
        <v>466.53</v>
      </c>
      <c r="L237" s="167"/>
      <c r="M237" s="172"/>
      <c r="N237" s="173"/>
      <c r="O237" s="173"/>
      <c r="P237" s="173"/>
      <c r="Q237" s="173"/>
      <c r="R237" s="173"/>
      <c r="S237" s="173"/>
      <c r="T237" s="174"/>
      <c r="AT237" s="169" t="s">
        <v>153</v>
      </c>
      <c r="AU237" s="169" t="s">
        <v>94</v>
      </c>
      <c r="AV237" s="13" t="s">
        <v>94</v>
      </c>
      <c r="AW237" s="13" t="s">
        <v>28</v>
      </c>
      <c r="AX237" s="13" t="s">
        <v>71</v>
      </c>
      <c r="AY237" s="169" t="s">
        <v>146</v>
      </c>
    </row>
    <row r="238" spans="1:65" s="13" customFormat="1" ht="11.25">
      <c r="B238" s="167"/>
      <c r="D238" s="168" t="s">
        <v>153</v>
      </c>
      <c r="E238" s="169" t="s">
        <v>1</v>
      </c>
      <c r="F238" s="170" t="s">
        <v>800</v>
      </c>
      <c r="H238" s="171">
        <v>35.24</v>
      </c>
      <c r="L238" s="167"/>
      <c r="M238" s="172"/>
      <c r="N238" s="173"/>
      <c r="O238" s="173"/>
      <c r="P238" s="173"/>
      <c r="Q238" s="173"/>
      <c r="R238" s="173"/>
      <c r="S238" s="173"/>
      <c r="T238" s="174"/>
      <c r="AT238" s="169" t="s">
        <v>153</v>
      </c>
      <c r="AU238" s="169" t="s">
        <v>94</v>
      </c>
      <c r="AV238" s="13" t="s">
        <v>94</v>
      </c>
      <c r="AW238" s="13" t="s">
        <v>28</v>
      </c>
      <c r="AX238" s="13" t="s">
        <v>71</v>
      </c>
      <c r="AY238" s="169" t="s">
        <v>146</v>
      </c>
    </row>
    <row r="239" spans="1:65" s="15" customFormat="1" ht="11.25">
      <c r="B239" s="182"/>
      <c r="D239" s="168" t="s">
        <v>153</v>
      </c>
      <c r="E239" s="183" t="s">
        <v>1</v>
      </c>
      <c r="F239" s="184" t="s">
        <v>219</v>
      </c>
      <c r="H239" s="183" t="s">
        <v>1</v>
      </c>
      <c r="L239" s="182"/>
      <c r="M239" s="185"/>
      <c r="N239" s="186"/>
      <c r="O239" s="186"/>
      <c r="P239" s="186"/>
      <c r="Q239" s="186"/>
      <c r="R239" s="186"/>
      <c r="S239" s="186"/>
      <c r="T239" s="187"/>
      <c r="AT239" s="183" t="s">
        <v>153</v>
      </c>
      <c r="AU239" s="183" t="s">
        <v>94</v>
      </c>
      <c r="AV239" s="15" t="s">
        <v>79</v>
      </c>
      <c r="AW239" s="15" t="s">
        <v>28</v>
      </c>
      <c r="AX239" s="15" t="s">
        <v>71</v>
      </c>
      <c r="AY239" s="183" t="s">
        <v>146</v>
      </c>
    </row>
    <row r="240" spans="1:65" s="13" customFormat="1" ht="22.5">
      <c r="B240" s="167"/>
      <c r="D240" s="168" t="s">
        <v>153</v>
      </c>
      <c r="E240" s="169" t="s">
        <v>1</v>
      </c>
      <c r="F240" s="170" t="s">
        <v>801</v>
      </c>
      <c r="H240" s="171">
        <v>369.07499999999999</v>
      </c>
      <c r="L240" s="167"/>
      <c r="M240" s="172"/>
      <c r="N240" s="173"/>
      <c r="O240" s="173"/>
      <c r="P240" s="173"/>
      <c r="Q240" s="173"/>
      <c r="R240" s="173"/>
      <c r="S240" s="173"/>
      <c r="T240" s="174"/>
      <c r="AT240" s="169" t="s">
        <v>153</v>
      </c>
      <c r="AU240" s="169" t="s">
        <v>94</v>
      </c>
      <c r="AV240" s="13" t="s">
        <v>94</v>
      </c>
      <c r="AW240" s="13" t="s">
        <v>28</v>
      </c>
      <c r="AX240" s="13" t="s">
        <v>71</v>
      </c>
      <c r="AY240" s="169" t="s">
        <v>146</v>
      </c>
    </row>
    <row r="241" spans="1:65" s="15" customFormat="1" ht="11.25">
      <c r="B241" s="182"/>
      <c r="D241" s="168" t="s">
        <v>153</v>
      </c>
      <c r="E241" s="183" t="s">
        <v>1</v>
      </c>
      <c r="F241" s="184" t="s">
        <v>268</v>
      </c>
      <c r="H241" s="183" t="s">
        <v>1</v>
      </c>
      <c r="L241" s="182"/>
      <c r="M241" s="185"/>
      <c r="N241" s="186"/>
      <c r="O241" s="186"/>
      <c r="P241" s="186"/>
      <c r="Q241" s="186"/>
      <c r="R241" s="186"/>
      <c r="S241" s="186"/>
      <c r="T241" s="187"/>
      <c r="AT241" s="183" t="s">
        <v>153</v>
      </c>
      <c r="AU241" s="183" t="s">
        <v>94</v>
      </c>
      <c r="AV241" s="15" t="s">
        <v>79</v>
      </c>
      <c r="AW241" s="15" t="s">
        <v>28</v>
      </c>
      <c r="AX241" s="15" t="s">
        <v>71</v>
      </c>
      <c r="AY241" s="183" t="s">
        <v>146</v>
      </c>
    </row>
    <row r="242" spans="1:65" s="13" customFormat="1" ht="11.25">
      <c r="B242" s="167"/>
      <c r="D242" s="168" t="s">
        <v>153</v>
      </c>
      <c r="E242" s="169" t="s">
        <v>1</v>
      </c>
      <c r="F242" s="170" t="s">
        <v>802</v>
      </c>
      <c r="H242" s="171">
        <v>153.31</v>
      </c>
      <c r="L242" s="167"/>
      <c r="M242" s="172"/>
      <c r="N242" s="173"/>
      <c r="O242" s="173"/>
      <c r="P242" s="173"/>
      <c r="Q242" s="173"/>
      <c r="R242" s="173"/>
      <c r="S242" s="173"/>
      <c r="T242" s="174"/>
      <c r="AT242" s="169" t="s">
        <v>153</v>
      </c>
      <c r="AU242" s="169" t="s">
        <v>94</v>
      </c>
      <c r="AV242" s="13" t="s">
        <v>94</v>
      </c>
      <c r="AW242" s="13" t="s">
        <v>28</v>
      </c>
      <c r="AX242" s="13" t="s">
        <v>71</v>
      </c>
      <c r="AY242" s="169" t="s">
        <v>146</v>
      </c>
    </row>
    <row r="243" spans="1:65" s="15" customFormat="1" ht="11.25">
      <c r="B243" s="182"/>
      <c r="D243" s="168" t="s">
        <v>153</v>
      </c>
      <c r="E243" s="183" t="s">
        <v>1</v>
      </c>
      <c r="F243" s="184" t="s">
        <v>237</v>
      </c>
      <c r="H243" s="183" t="s">
        <v>1</v>
      </c>
      <c r="L243" s="182"/>
      <c r="M243" s="185"/>
      <c r="N243" s="186"/>
      <c r="O243" s="186"/>
      <c r="P243" s="186"/>
      <c r="Q243" s="186"/>
      <c r="R243" s="186"/>
      <c r="S243" s="186"/>
      <c r="T243" s="187"/>
      <c r="AT243" s="183" t="s">
        <v>153</v>
      </c>
      <c r="AU243" s="183" t="s">
        <v>94</v>
      </c>
      <c r="AV243" s="15" t="s">
        <v>79</v>
      </c>
      <c r="AW243" s="15" t="s">
        <v>28</v>
      </c>
      <c r="AX243" s="15" t="s">
        <v>71</v>
      </c>
      <c r="AY243" s="183" t="s">
        <v>146</v>
      </c>
    </row>
    <row r="244" spans="1:65" s="13" customFormat="1" ht="11.25">
      <c r="B244" s="167"/>
      <c r="D244" s="168" t="s">
        <v>153</v>
      </c>
      <c r="E244" s="169" t="s">
        <v>1</v>
      </c>
      <c r="F244" s="170" t="s">
        <v>803</v>
      </c>
      <c r="H244" s="171">
        <v>225.095</v>
      </c>
      <c r="L244" s="167"/>
      <c r="M244" s="172"/>
      <c r="N244" s="173"/>
      <c r="O244" s="173"/>
      <c r="P244" s="173"/>
      <c r="Q244" s="173"/>
      <c r="R244" s="173"/>
      <c r="S244" s="173"/>
      <c r="T244" s="174"/>
      <c r="AT244" s="169" t="s">
        <v>153</v>
      </c>
      <c r="AU244" s="169" t="s">
        <v>94</v>
      </c>
      <c r="AV244" s="13" t="s">
        <v>94</v>
      </c>
      <c r="AW244" s="13" t="s">
        <v>28</v>
      </c>
      <c r="AX244" s="13" t="s">
        <v>71</v>
      </c>
      <c r="AY244" s="169" t="s">
        <v>146</v>
      </c>
    </row>
    <row r="245" spans="1:65" s="14" customFormat="1" ht="11.25">
      <c r="B245" s="175"/>
      <c r="D245" s="168" t="s">
        <v>153</v>
      </c>
      <c r="E245" s="176" t="s">
        <v>1</v>
      </c>
      <c r="F245" s="177" t="s">
        <v>156</v>
      </c>
      <c r="H245" s="178">
        <v>2296</v>
      </c>
      <c r="L245" s="175"/>
      <c r="M245" s="179"/>
      <c r="N245" s="180"/>
      <c r="O245" s="180"/>
      <c r="P245" s="180"/>
      <c r="Q245" s="180"/>
      <c r="R245" s="180"/>
      <c r="S245" s="180"/>
      <c r="T245" s="181"/>
      <c r="AT245" s="176" t="s">
        <v>153</v>
      </c>
      <c r="AU245" s="176" t="s">
        <v>94</v>
      </c>
      <c r="AV245" s="14" t="s">
        <v>147</v>
      </c>
      <c r="AW245" s="14" t="s">
        <v>28</v>
      </c>
      <c r="AX245" s="14" t="s">
        <v>79</v>
      </c>
      <c r="AY245" s="176" t="s">
        <v>146</v>
      </c>
    </row>
    <row r="246" spans="1:65" s="2" customFormat="1" ht="44.25" customHeight="1">
      <c r="A246" s="30"/>
      <c r="B246" s="153"/>
      <c r="C246" s="154" t="s">
        <v>366</v>
      </c>
      <c r="D246" s="154" t="s">
        <v>149</v>
      </c>
      <c r="E246" s="155" t="s">
        <v>804</v>
      </c>
      <c r="F246" s="156" t="s">
        <v>805</v>
      </c>
      <c r="G246" s="157" t="s">
        <v>159</v>
      </c>
      <c r="H246" s="158">
        <v>6888</v>
      </c>
      <c r="I246" s="159">
        <v>1.85</v>
      </c>
      <c r="J246" s="159">
        <f>ROUND(I246*H246,2)</f>
        <v>12742.8</v>
      </c>
      <c r="K246" s="160"/>
      <c r="L246" s="31"/>
      <c r="M246" s="161" t="s">
        <v>1</v>
      </c>
      <c r="N246" s="162" t="s">
        <v>37</v>
      </c>
      <c r="O246" s="163">
        <v>6.0000000000000001E-3</v>
      </c>
      <c r="P246" s="163">
        <f>O246*H246</f>
        <v>41.328000000000003</v>
      </c>
      <c r="Q246" s="163">
        <v>0</v>
      </c>
      <c r="R246" s="163">
        <f>Q246*H246</f>
        <v>0</v>
      </c>
      <c r="S246" s="163">
        <v>0</v>
      </c>
      <c r="T246" s="164">
        <f>S246*H246</f>
        <v>0</v>
      </c>
      <c r="U246" s="30"/>
      <c r="V246" s="30"/>
      <c r="W246" s="30"/>
      <c r="X246" s="30"/>
      <c r="Y246" s="30"/>
      <c r="Z246" s="30"/>
      <c r="AA246" s="30"/>
      <c r="AB246" s="30"/>
      <c r="AC246" s="30"/>
      <c r="AD246" s="30"/>
      <c r="AE246" s="30"/>
      <c r="AR246" s="165" t="s">
        <v>147</v>
      </c>
      <c r="AT246" s="165" t="s">
        <v>149</v>
      </c>
      <c r="AU246" s="165" t="s">
        <v>94</v>
      </c>
      <c r="AY246" s="18" t="s">
        <v>146</v>
      </c>
      <c r="BE246" s="166">
        <f>IF(N246="základná",J246,0)</f>
        <v>0</v>
      </c>
      <c r="BF246" s="166">
        <f>IF(N246="znížená",J246,0)</f>
        <v>12742.8</v>
      </c>
      <c r="BG246" s="166">
        <f>IF(N246="zákl. prenesená",J246,0)</f>
        <v>0</v>
      </c>
      <c r="BH246" s="166">
        <f>IF(N246="zníž. prenesená",J246,0)</f>
        <v>0</v>
      </c>
      <c r="BI246" s="166">
        <f>IF(N246="nulová",J246,0)</f>
        <v>0</v>
      </c>
      <c r="BJ246" s="18" t="s">
        <v>94</v>
      </c>
      <c r="BK246" s="166">
        <f>ROUND(I246*H246,2)</f>
        <v>12742.8</v>
      </c>
      <c r="BL246" s="18" t="s">
        <v>147</v>
      </c>
      <c r="BM246" s="165" t="s">
        <v>369</v>
      </c>
    </row>
    <row r="247" spans="1:65" s="15" customFormat="1" ht="11.25">
      <c r="B247" s="182"/>
      <c r="D247" s="168" t="s">
        <v>153</v>
      </c>
      <c r="E247" s="183" t="s">
        <v>1</v>
      </c>
      <c r="F247" s="184" t="s">
        <v>806</v>
      </c>
      <c r="H247" s="183" t="s">
        <v>1</v>
      </c>
      <c r="L247" s="182"/>
      <c r="M247" s="185"/>
      <c r="N247" s="186"/>
      <c r="O247" s="186"/>
      <c r="P247" s="186"/>
      <c r="Q247" s="186"/>
      <c r="R247" s="186"/>
      <c r="S247" s="186"/>
      <c r="T247" s="187"/>
      <c r="AT247" s="183" t="s">
        <v>153</v>
      </c>
      <c r="AU247" s="183" t="s">
        <v>94</v>
      </c>
      <c r="AV247" s="15" t="s">
        <v>79</v>
      </c>
      <c r="AW247" s="15" t="s">
        <v>28</v>
      </c>
      <c r="AX247" s="15" t="s">
        <v>71</v>
      </c>
      <c r="AY247" s="183" t="s">
        <v>146</v>
      </c>
    </row>
    <row r="248" spans="1:65" s="14" customFormat="1" ht="11.25">
      <c r="B248" s="175"/>
      <c r="D248" s="168" t="s">
        <v>153</v>
      </c>
      <c r="E248" s="176" t="s">
        <v>1</v>
      </c>
      <c r="F248" s="177" t="s">
        <v>156</v>
      </c>
      <c r="H248" s="178">
        <v>0</v>
      </c>
      <c r="L248" s="175"/>
      <c r="M248" s="179"/>
      <c r="N248" s="180"/>
      <c r="O248" s="180"/>
      <c r="P248" s="180"/>
      <c r="Q248" s="180"/>
      <c r="R248" s="180"/>
      <c r="S248" s="180"/>
      <c r="T248" s="181"/>
      <c r="AT248" s="176" t="s">
        <v>153</v>
      </c>
      <c r="AU248" s="176" t="s">
        <v>94</v>
      </c>
      <c r="AV248" s="14" t="s">
        <v>147</v>
      </c>
      <c r="AW248" s="14" t="s">
        <v>28</v>
      </c>
      <c r="AX248" s="14" t="s">
        <v>71</v>
      </c>
      <c r="AY248" s="176" t="s">
        <v>146</v>
      </c>
    </row>
    <row r="249" spans="1:65" s="13" customFormat="1" ht="11.25">
      <c r="B249" s="167"/>
      <c r="D249" s="168" t="s">
        <v>153</v>
      </c>
      <c r="E249" s="169" t="s">
        <v>1</v>
      </c>
      <c r="F249" s="170" t="s">
        <v>807</v>
      </c>
      <c r="H249" s="171">
        <v>6888</v>
      </c>
      <c r="L249" s="167"/>
      <c r="M249" s="172"/>
      <c r="N249" s="173"/>
      <c r="O249" s="173"/>
      <c r="P249" s="173"/>
      <c r="Q249" s="173"/>
      <c r="R249" s="173"/>
      <c r="S249" s="173"/>
      <c r="T249" s="174"/>
      <c r="AT249" s="169" t="s">
        <v>153</v>
      </c>
      <c r="AU249" s="169" t="s">
        <v>94</v>
      </c>
      <c r="AV249" s="13" t="s">
        <v>94</v>
      </c>
      <c r="AW249" s="13" t="s">
        <v>28</v>
      </c>
      <c r="AX249" s="13" t="s">
        <v>71</v>
      </c>
      <c r="AY249" s="169" t="s">
        <v>146</v>
      </c>
    </row>
    <row r="250" spans="1:65" s="14" customFormat="1" ht="11.25">
      <c r="B250" s="175"/>
      <c r="D250" s="168" t="s">
        <v>153</v>
      </c>
      <c r="E250" s="176" t="s">
        <v>1</v>
      </c>
      <c r="F250" s="177" t="s">
        <v>156</v>
      </c>
      <c r="H250" s="178">
        <v>6888</v>
      </c>
      <c r="L250" s="175"/>
      <c r="M250" s="179"/>
      <c r="N250" s="180"/>
      <c r="O250" s="180"/>
      <c r="P250" s="180"/>
      <c r="Q250" s="180"/>
      <c r="R250" s="180"/>
      <c r="S250" s="180"/>
      <c r="T250" s="181"/>
      <c r="AT250" s="176" t="s">
        <v>153</v>
      </c>
      <c r="AU250" s="176" t="s">
        <v>94</v>
      </c>
      <c r="AV250" s="14" t="s">
        <v>147</v>
      </c>
      <c r="AW250" s="14" t="s">
        <v>28</v>
      </c>
      <c r="AX250" s="14" t="s">
        <v>79</v>
      </c>
      <c r="AY250" s="176" t="s">
        <v>146</v>
      </c>
    </row>
    <row r="251" spans="1:65" s="2" customFormat="1" ht="33" customHeight="1">
      <c r="A251" s="30"/>
      <c r="B251" s="153"/>
      <c r="C251" s="154" t="s">
        <v>286</v>
      </c>
      <c r="D251" s="154" t="s">
        <v>149</v>
      </c>
      <c r="E251" s="155" t="s">
        <v>808</v>
      </c>
      <c r="F251" s="156" t="s">
        <v>809</v>
      </c>
      <c r="G251" s="157" t="s">
        <v>159</v>
      </c>
      <c r="H251" s="158">
        <v>2296</v>
      </c>
      <c r="I251" s="159">
        <v>1.1200000000000001</v>
      </c>
      <c r="J251" s="159">
        <f>ROUND(I251*H251,2)</f>
        <v>2571.52</v>
      </c>
      <c r="K251" s="160"/>
      <c r="L251" s="31"/>
      <c r="M251" s="161" t="s">
        <v>1</v>
      </c>
      <c r="N251" s="162" t="s">
        <v>37</v>
      </c>
      <c r="O251" s="163">
        <v>9.1999999999999998E-2</v>
      </c>
      <c r="P251" s="163">
        <f>O251*H251</f>
        <v>211.232</v>
      </c>
      <c r="Q251" s="163">
        <v>2.572E-2</v>
      </c>
      <c r="R251" s="163">
        <f>Q251*H251</f>
        <v>59.05312</v>
      </c>
      <c r="S251" s="163">
        <v>0</v>
      </c>
      <c r="T251" s="164">
        <f>S251*H251</f>
        <v>0</v>
      </c>
      <c r="U251" s="30"/>
      <c r="V251" s="30"/>
      <c r="W251" s="30"/>
      <c r="X251" s="30"/>
      <c r="Y251" s="30"/>
      <c r="Z251" s="30"/>
      <c r="AA251" s="30"/>
      <c r="AB251" s="30"/>
      <c r="AC251" s="30"/>
      <c r="AD251" s="30"/>
      <c r="AE251" s="30"/>
      <c r="AR251" s="165" t="s">
        <v>147</v>
      </c>
      <c r="AT251" s="165" t="s">
        <v>149</v>
      </c>
      <c r="AU251" s="165" t="s">
        <v>94</v>
      </c>
      <c r="AY251" s="18" t="s">
        <v>146</v>
      </c>
      <c r="BE251" s="166">
        <f>IF(N251="základná",J251,0)</f>
        <v>0</v>
      </c>
      <c r="BF251" s="166">
        <f>IF(N251="znížená",J251,0)</f>
        <v>2571.52</v>
      </c>
      <c r="BG251" s="166">
        <f>IF(N251="zákl. prenesená",J251,0)</f>
        <v>0</v>
      </c>
      <c r="BH251" s="166">
        <f>IF(N251="zníž. prenesená",J251,0)</f>
        <v>0</v>
      </c>
      <c r="BI251" s="166">
        <f>IF(N251="nulová",J251,0)</f>
        <v>0</v>
      </c>
      <c r="BJ251" s="18" t="s">
        <v>94</v>
      </c>
      <c r="BK251" s="166">
        <f>ROUND(I251*H251,2)</f>
        <v>2571.52</v>
      </c>
      <c r="BL251" s="18" t="s">
        <v>147</v>
      </c>
      <c r="BM251" s="165" t="s">
        <v>372</v>
      </c>
    </row>
    <row r="252" spans="1:65" s="2" customFormat="1" ht="24.2" customHeight="1">
      <c r="A252" s="30"/>
      <c r="B252" s="153"/>
      <c r="C252" s="154" t="s">
        <v>373</v>
      </c>
      <c r="D252" s="154" t="s">
        <v>149</v>
      </c>
      <c r="E252" s="155" t="s">
        <v>810</v>
      </c>
      <c r="F252" s="156" t="s">
        <v>811</v>
      </c>
      <c r="G252" s="157" t="s">
        <v>159</v>
      </c>
      <c r="H252" s="158">
        <v>185.50299999999999</v>
      </c>
      <c r="I252" s="159">
        <v>2.67</v>
      </c>
      <c r="J252" s="159">
        <f>ROUND(I252*H252,2)</f>
        <v>495.29</v>
      </c>
      <c r="K252" s="160"/>
      <c r="L252" s="31"/>
      <c r="M252" s="161" t="s">
        <v>1</v>
      </c>
      <c r="N252" s="162" t="s">
        <v>37</v>
      </c>
      <c r="O252" s="163">
        <v>9.9210000000000007E-2</v>
      </c>
      <c r="P252" s="163">
        <f>O252*H252</f>
        <v>18.40375263</v>
      </c>
      <c r="Q252" s="163">
        <v>4.2198630000000001E-2</v>
      </c>
      <c r="R252" s="163">
        <f>Q252*H252</f>
        <v>7.8279724608899999</v>
      </c>
      <c r="S252" s="163">
        <v>0</v>
      </c>
      <c r="T252" s="164">
        <f>S252*H252</f>
        <v>0</v>
      </c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R252" s="165" t="s">
        <v>147</v>
      </c>
      <c r="AT252" s="165" t="s">
        <v>149</v>
      </c>
      <c r="AU252" s="165" t="s">
        <v>94</v>
      </c>
      <c r="AY252" s="18" t="s">
        <v>146</v>
      </c>
      <c r="BE252" s="166">
        <f>IF(N252="základná",J252,0)</f>
        <v>0</v>
      </c>
      <c r="BF252" s="166">
        <f>IF(N252="znížená",J252,0)</f>
        <v>495.29</v>
      </c>
      <c r="BG252" s="166">
        <f>IF(N252="zákl. prenesená",J252,0)</f>
        <v>0</v>
      </c>
      <c r="BH252" s="166">
        <f>IF(N252="zníž. prenesená",J252,0)</f>
        <v>0</v>
      </c>
      <c r="BI252" s="166">
        <f>IF(N252="nulová",J252,0)</f>
        <v>0</v>
      </c>
      <c r="BJ252" s="18" t="s">
        <v>94</v>
      </c>
      <c r="BK252" s="166">
        <f>ROUND(I252*H252,2)</f>
        <v>495.29</v>
      </c>
      <c r="BL252" s="18" t="s">
        <v>147</v>
      </c>
      <c r="BM252" s="165" t="s">
        <v>377</v>
      </c>
    </row>
    <row r="253" spans="1:65" s="15" customFormat="1" ht="11.25">
      <c r="B253" s="182"/>
      <c r="D253" s="168" t="s">
        <v>153</v>
      </c>
      <c r="E253" s="183" t="s">
        <v>1</v>
      </c>
      <c r="F253" s="184" t="s">
        <v>812</v>
      </c>
      <c r="H253" s="183" t="s">
        <v>1</v>
      </c>
      <c r="L253" s="182"/>
      <c r="M253" s="185"/>
      <c r="N253" s="186"/>
      <c r="O253" s="186"/>
      <c r="P253" s="186"/>
      <c r="Q253" s="186"/>
      <c r="R253" s="186"/>
      <c r="S253" s="186"/>
      <c r="T253" s="187"/>
      <c r="AT253" s="183" t="s">
        <v>153</v>
      </c>
      <c r="AU253" s="183" t="s">
        <v>94</v>
      </c>
      <c r="AV253" s="15" t="s">
        <v>79</v>
      </c>
      <c r="AW253" s="15" t="s">
        <v>28</v>
      </c>
      <c r="AX253" s="15" t="s">
        <v>71</v>
      </c>
      <c r="AY253" s="183" t="s">
        <v>146</v>
      </c>
    </row>
    <row r="254" spans="1:65" s="13" customFormat="1" ht="11.25">
      <c r="B254" s="167"/>
      <c r="D254" s="168" t="s">
        <v>153</v>
      </c>
      <c r="E254" s="169" t="s">
        <v>1</v>
      </c>
      <c r="F254" s="170" t="s">
        <v>813</v>
      </c>
      <c r="H254" s="171">
        <v>6.15</v>
      </c>
      <c r="L254" s="167"/>
      <c r="M254" s="172"/>
      <c r="N254" s="173"/>
      <c r="O254" s="173"/>
      <c r="P254" s="173"/>
      <c r="Q254" s="173"/>
      <c r="R254" s="173"/>
      <c r="S254" s="173"/>
      <c r="T254" s="174"/>
      <c r="AT254" s="169" t="s">
        <v>153</v>
      </c>
      <c r="AU254" s="169" t="s">
        <v>94</v>
      </c>
      <c r="AV254" s="13" t="s">
        <v>94</v>
      </c>
      <c r="AW254" s="13" t="s">
        <v>28</v>
      </c>
      <c r="AX254" s="13" t="s">
        <v>71</v>
      </c>
      <c r="AY254" s="169" t="s">
        <v>146</v>
      </c>
    </row>
    <row r="255" spans="1:65" s="15" customFormat="1" ht="11.25">
      <c r="B255" s="182"/>
      <c r="D255" s="168" t="s">
        <v>153</v>
      </c>
      <c r="E255" s="183" t="s">
        <v>1</v>
      </c>
      <c r="F255" s="184" t="s">
        <v>814</v>
      </c>
      <c r="H255" s="183" t="s">
        <v>1</v>
      </c>
      <c r="L255" s="182"/>
      <c r="M255" s="185"/>
      <c r="N255" s="186"/>
      <c r="O255" s="186"/>
      <c r="P255" s="186"/>
      <c r="Q255" s="186"/>
      <c r="R255" s="186"/>
      <c r="S255" s="186"/>
      <c r="T255" s="187"/>
      <c r="AT255" s="183" t="s">
        <v>153</v>
      </c>
      <c r="AU255" s="183" t="s">
        <v>94</v>
      </c>
      <c r="AV255" s="15" t="s">
        <v>79</v>
      </c>
      <c r="AW255" s="15" t="s">
        <v>28</v>
      </c>
      <c r="AX255" s="15" t="s">
        <v>71</v>
      </c>
      <c r="AY255" s="183" t="s">
        <v>146</v>
      </c>
    </row>
    <row r="256" spans="1:65" s="15" customFormat="1" ht="11.25">
      <c r="B256" s="182"/>
      <c r="D256" s="168" t="s">
        <v>153</v>
      </c>
      <c r="E256" s="183" t="s">
        <v>1</v>
      </c>
      <c r="F256" s="184" t="s">
        <v>225</v>
      </c>
      <c r="H256" s="183" t="s">
        <v>1</v>
      </c>
      <c r="L256" s="182"/>
      <c r="M256" s="185"/>
      <c r="N256" s="186"/>
      <c r="O256" s="186"/>
      <c r="P256" s="186"/>
      <c r="Q256" s="186"/>
      <c r="R256" s="186"/>
      <c r="S256" s="186"/>
      <c r="T256" s="187"/>
      <c r="AT256" s="183" t="s">
        <v>153</v>
      </c>
      <c r="AU256" s="183" t="s">
        <v>94</v>
      </c>
      <c r="AV256" s="15" t="s">
        <v>79</v>
      </c>
      <c r="AW256" s="15" t="s">
        <v>28</v>
      </c>
      <c r="AX256" s="15" t="s">
        <v>71</v>
      </c>
      <c r="AY256" s="183" t="s">
        <v>146</v>
      </c>
    </row>
    <row r="257" spans="2:51" s="15" customFormat="1" ht="11.25">
      <c r="B257" s="182"/>
      <c r="D257" s="168" t="s">
        <v>153</v>
      </c>
      <c r="E257" s="183" t="s">
        <v>1</v>
      </c>
      <c r="F257" s="184" t="s">
        <v>815</v>
      </c>
      <c r="H257" s="183" t="s">
        <v>1</v>
      </c>
      <c r="L257" s="182"/>
      <c r="M257" s="185"/>
      <c r="N257" s="186"/>
      <c r="O257" s="186"/>
      <c r="P257" s="186"/>
      <c r="Q257" s="186"/>
      <c r="R257" s="186"/>
      <c r="S257" s="186"/>
      <c r="T257" s="187"/>
      <c r="AT257" s="183" t="s">
        <v>153</v>
      </c>
      <c r="AU257" s="183" t="s">
        <v>94</v>
      </c>
      <c r="AV257" s="15" t="s">
        <v>79</v>
      </c>
      <c r="AW257" s="15" t="s">
        <v>28</v>
      </c>
      <c r="AX257" s="15" t="s">
        <v>71</v>
      </c>
      <c r="AY257" s="183" t="s">
        <v>146</v>
      </c>
    </row>
    <row r="258" spans="2:51" s="13" customFormat="1" ht="11.25">
      <c r="B258" s="167"/>
      <c r="D258" s="168" t="s">
        <v>153</v>
      </c>
      <c r="E258" s="169" t="s">
        <v>1</v>
      </c>
      <c r="F258" s="170" t="s">
        <v>816</v>
      </c>
      <c r="H258" s="171">
        <v>21.15</v>
      </c>
      <c r="L258" s="167"/>
      <c r="M258" s="172"/>
      <c r="N258" s="173"/>
      <c r="O258" s="173"/>
      <c r="P258" s="173"/>
      <c r="Q258" s="173"/>
      <c r="R258" s="173"/>
      <c r="S258" s="173"/>
      <c r="T258" s="174"/>
      <c r="AT258" s="169" t="s">
        <v>153</v>
      </c>
      <c r="AU258" s="169" t="s">
        <v>94</v>
      </c>
      <c r="AV258" s="13" t="s">
        <v>94</v>
      </c>
      <c r="AW258" s="13" t="s">
        <v>28</v>
      </c>
      <c r="AX258" s="13" t="s">
        <v>71</v>
      </c>
      <c r="AY258" s="169" t="s">
        <v>146</v>
      </c>
    </row>
    <row r="259" spans="2:51" s="16" customFormat="1" ht="11.25">
      <c r="B259" s="198"/>
      <c r="D259" s="168" t="s">
        <v>153</v>
      </c>
      <c r="E259" s="199" t="s">
        <v>1</v>
      </c>
      <c r="F259" s="200" t="s">
        <v>240</v>
      </c>
      <c r="H259" s="201">
        <v>27.299999999999997</v>
      </c>
      <c r="L259" s="198"/>
      <c r="M259" s="202"/>
      <c r="N259" s="203"/>
      <c r="O259" s="203"/>
      <c r="P259" s="203"/>
      <c r="Q259" s="203"/>
      <c r="R259" s="203"/>
      <c r="S259" s="203"/>
      <c r="T259" s="204"/>
      <c r="AT259" s="199" t="s">
        <v>153</v>
      </c>
      <c r="AU259" s="199" t="s">
        <v>94</v>
      </c>
      <c r="AV259" s="16" t="s">
        <v>162</v>
      </c>
      <c r="AW259" s="16" t="s">
        <v>28</v>
      </c>
      <c r="AX259" s="16" t="s">
        <v>71</v>
      </c>
      <c r="AY259" s="199" t="s">
        <v>146</v>
      </c>
    </row>
    <row r="260" spans="2:51" s="15" customFormat="1" ht="11.25">
      <c r="B260" s="182"/>
      <c r="D260" s="168" t="s">
        <v>153</v>
      </c>
      <c r="E260" s="183" t="s">
        <v>1</v>
      </c>
      <c r="F260" s="184" t="s">
        <v>229</v>
      </c>
      <c r="H260" s="183" t="s">
        <v>1</v>
      </c>
      <c r="L260" s="182"/>
      <c r="M260" s="185"/>
      <c r="N260" s="186"/>
      <c r="O260" s="186"/>
      <c r="P260" s="186"/>
      <c r="Q260" s="186"/>
      <c r="R260" s="186"/>
      <c r="S260" s="186"/>
      <c r="T260" s="187"/>
      <c r="AT260" s="183" t="s">
        <v>153</v>
      </c>
      <c r="AU260" s="183" t="s">
        <v>94</v>
      </c>
      <c r="AV260" s="15" t="s">
        <v>79</v>
      </c>
      <c r="AW260" s="15" t="s">
        <v>28</v>
      </c>
      <c r="AX260" s="15" t="s">
        <v>71</v>
      </c>
      <c r="AY260" s="183" t="s">
        <v>146</v>
      </c>
    </row>
    <row r="261" spans="2:51" s="15" customFormat="1" ht="11.25">
      <c r="B261" s="182"/>
      <c r="D261" s="168" t="s">
        <v>153</v>
      </c>
      <c r="E261" s="183" t="s">
        <v>1</v>
      </c>
      <c r="F261" s="184" t="s">
        <v>815</v>
      </c>
      <c r="H261" s="183" t="s">
        <v>1</v>
      </c>
      <c r="L261" s="182"/>
      <c r="M261" s="185"/>
      <c r="N261" s="186"/>
      <c r="O261" s="186"/>
      <c r="P261" s="186"/>
      <c r="Q261" s="186"/>
      <c r="R261" s="186"/>
      <c r="S261" s="186"/>
      <c r="T261" s="187"/>
      <c r="AT261" s="183" t="s">
        <v>153</v>
      </c>
      <c r="AU261" s="183" t="s">
        <v>94</v>
      </c>
      <c r="AV261" s="15" t="s">
        <v>79</v>
      </c>
      <c r="AW261" s="15" t="s">
        <v>28</v>
      </c>
      <c r="AX261" s="15" t="s">
        <v>71</v>
      </c>
      <c r="AY261" s="183" t="s">
        <v>146</v>
      </c>
    </row>
    <row r="262" spans="2:51" s="13" customFormat="1" ht="11.25">
      <c r="B262" s="167"/>
      <c r="D262" s="168" t="s">
        <v>153</v>
      </c>
      <c r="E262" s="169" t="s">
        <v>1</v>
      </c>
      <c r="F262" s="170" t="s">
        <v>816</v>
      </c>
      <c r="H262" s="171">
        <v>21.15</v>
      </c>
      <c r="L262" s="167"/>
      <c r="M262" s="172"/>
      <c r="N262" s="173"/>
      <c r="O262" s="173"/>
      <c r="P262" s="173"/>
      <c r="Q262" s="173"/>
      <c r="R262" s="173"/>
      <c r="S262" s="173"/>
      <c r="T262" s="174"/>
      <c r="AT262" s="169" t="s">
        <v>153</v>
      </c>
      <c r="AU262" s="169" t="s">
        <v>94</v>
      </c>
      <c r="AV262" s="13" t="s">
        <v>94</v>
      </c>
      <c r="AW262" s="13" t="s">
        <v>28</v>
      </c>
      <c r="AX262" s="13" t="s">
        <v>71</v>
      </c>
      <c r="AY262" s="169" t="s">
        <v>146</v>
      </c>
    </row>
    <row r="263" spans="2:51" s="16" customFormat="1" ht="11.25">
      <c r="B263" s="198"/>
      <c r="D263" s="168" t="s">
        <v>153</v>
      </c>
      <c r="E263" s="199" t="s">
        <v>1</v>
      </c>
      <c r="F263" s="200" t="s">
        <v>240</v>
      </c>
      <c r="H263" s="201">
        <v>21.15</v>
      </c>
      <c r="L263" s="198"/>
      <c r="M263" s="202"/>
      <c r="N263" s="203"/>
      <c r="O263" s="203"/>
      <c r="P263" s="203"/>
      <c r="Q263" s="203"/>
      <c r="R263" s="203"/>
      <c r="S263" s="203"/>
      <c r="T263" s="204"/>
      <c r="AT263" s="199" t="s">
        <v>153</v>
      </c>
      <c r="AU263" s="199" t="s">
        <v>94</v>
      </c>
      <c r="AV263" s="16" t="s">
        <v>162</v>
      </c>
      <c r="AW263" s="16" t="s">
        <v>28</v>
      </c>
      <c r="AX263" s="16" t="s">
        <v>71</v>
      </c>
      <c r="AY263" s="199" t="s">
        <v>146</v>
      </c>
    </row>
    <row r="264" spans="2:51" s="15" customFormat="1" ht="11.25">
      <c r="B264" s="182"/>
      <c r="D264" s="168" t="s">
        <v>153</v>
      </c>
      <c r="E264" s="183" t="s">
        <v>1</v>
      </c>
      <c r="F264" s="184" t="s">
        <v>216</v>
      </c>
      <c r="H264" s="183" t="s">
        <v>1</v>
      </c>
      <c r="L264" s="182"/>
      <c r="M264" s="185"/>
      <c r="N264" s="186"/>
      <c r="O264" s="186"/>
      <c r="P264" s="186"/>
      <c r="Q264" s="186"/>
      <c r="R264" s="186"/>
      <c r="S264" s="186"/>
      <c r="T264" s="187"/>
      <c r="AT264" s="183" t="s">
        <v>153</v>
      </c>
      <c r="AU264" s="183" t="s">
        <v>94</v>
      </c>
      <c r="AV264" s="15" t="s">
        <v>79</v>
      </c>
      <c r="AW264" s="15" t="s">
        <v>28</v>
      </c>
      <c r="AX264" s="15" t="s">
        <v>71</v>
      </c>
      <c r="AY264" s="183" t="s">
        <v>146</v>
      </c>
    </row>
    <row r="265" spans="2:51" s="15" customFormat="1" ht="11.25">
      <c r="B265" s="182"/>
      <c r="D265" s="168" t="s">
        <v>153</v>
      </c>
      <c r="E265" s="183" t="s">
        <v>1</v>
      </c>
      <c r="F265" s="184" t="s">
        <v>815</v>
      </c>
      <c r="H265" s="183" t="s">
        <v>1</v>
      </c>
      <c r="L265" s="182"/>
      <c r="M265" s="185"/>
      <c r="N265" s="186"/>
      <c r="O265" s="186"/>
      <c r="P265" s="186"/>
      <c r="Q265" s="186"/>
      <c r="R265" s="186"/>
      <c r="S265" s="186"/>
      <c r="T265" s="187"/>
      <c r="AT265" s="183" t="s">
        <v>153</v>
      </c>
      <c r="AU265" s="183" t="s">
        <v>94</v>
      </c>
      <c r="AV265" s="15" t="s">
        <v>79</v>
      </c>
      <c r="AW265" s="15" t="s">
        <v>28</v>
      </c>
      <c r="AX265" s="15" t="s">
        <v>71</v>
      </c>
      <c r="AY265" s="183" t="s">
        <v>146</v>
      </c>
    </row>
    <row r="266" spans="2:51" s="13" customFormat="1" ht="11.25">
      <c r="B266" s="167"/>
      <c r="D266" s="168" t="s">
        <v>153</v>
      </c>
      <c r="E266" s="169" t="s">
        <v>1</v>
      </c>
      <c r="F266" s="170" t="s">
        <v>816</v>
      </c>
      <c r="H266" s="171">
        <v>21.15</v>
      </c>
      <c r="L266" s="167"/>
      <c r="M266" s="172"/>
      <c r="N266" s="173"/>
      <c r="O266" s="173"/>
      <c r="P266" s="173"/>
      <c r="Q266" s="173"/>
      <c r="R266" s="173"/>
      <c r="S266" s="173"/>
      <c r="T266" s="174"/>
      <c r="AT266" s="169" t="s">
        <v>153</v>
      </c>
      <c r="AU266" s="169" t="s">
        <v>94</v>
      </c>
      <c r="AV266" s="13" t="s">
        <v>94</v>
      </c>
      <c r="AW266" s="13" t="s">
        <v>28</v>
      </c>
      <c r="AX266" s="13" t="s">
        <v>71</v>
      </c>
      <c r="AY266" s="169" t="s">
        <v>146</v>
      </c>
    </row>
    <row r="267" spans="2:51" s="16" customFormat="1" ht="11.25">
      <c r="B267" s="198"/>
      <c r="D267" s="168" t="s">
        <v>153</v>
      </c>
      <c r="E267" s="199" t="s">
        <v>1</v>
      </c>
      <c r="F267" s="200" t="s">
        <v>240</v>
      </c>
      <c r="H267" s="201">
        <v>21.15</v>
      </c>
      <c r="L267" s="198"/>
      <c r="M267" s="202"/>
      <c r="N267" s="203"/>
      <c r="O267" s="203"/>
      <c r="P267" s="203"/>
      <c r="Q267" s="203"/>
      <c r="R267" s="203"/>
      <c r="S267" s="203"/>
      <c r="T267" s="204"/>
      <c r="AT267" s="199" t="s">
        <v>153</v>
      </c>
      <c r="AU267" s="199" t="s">
        <v>94</v>
      </c>
      <c r="AV267" s="16" t="s">
        <v>162</v>
      </c>
      <c r="AW267" s="16" t="s">
        <v>28</v>
      </c>
      <c r="AX267" s="16" t="s">
        <v>71</v>
      </c>
      <c r="AY267" s="199" t="s">
        <v>146</v>
      </c>
    </row>
    <row r="268" spans="2:51" s="15" customFormat="1" ht="11.25">
      <c r="B268" s="182"/>
      <c r="D268" s="168" t="s">
        <v>153</v>
      </c>
      <c r="E268" s="183" t="s">
        <v>1</v>
      </c>
      <c r="F268" s="184" t="s">
        <v>748</v>
      </c>
      <c r="H268" s="183" t="s">
        <v>1</v>
      </c>
      <c r="L268" s="182"/>
      <c r="M268" s="185"/>
      <c r="N268" s="186"/>
      <c r="O268" s="186"/>
      <c r="P268" s="186"/>
      <c r="Q268" s="186"/>
      <c r="R268" s="186"/>
      <c r="S268" s="186"/>
      <c r="T268" s="187"/>
      <c r="AT268" s="183" t="s">
        <v>153</v>
      </c>
      <c r="AU268" s="183" t="s">
        <v>94</v>
      </c>
      <c r="AV268" s="15" t="s">
        <v>79</v>
      </c>
      <c r="AW268" s="15" t="s">
        <v>28</v>
      </c>
      <c r="AX268" s="15" t="s">
        <v>71</v>
      </c>
      <c r="AY268" s="183" t="s">
        <v>146</v>
      </c>
    </row>
    <row r="269" spans="2:51" s="15" customFormat="1" ht="11.25">
      <c r="B269" s="182"/>
      <c r="D269" s="168" t="s">
        <v>153</v>
      </c>
      <c r="E269" s="183" t="s">
        <v>1</v>
      </c>
      <c r="F269" s="184" t="s">
        <v>817</v>
      </c>
      <c r="H269" s="183" t="s">
        <v>1</v>
      </c>
      <c r="L269" s="182"/>
      <c r="M269" s="185"/>
      <c r="N269" s="186"/>
      <c r="O269" s="186"/>
      <c r="P269" s="186"/>
      <c r="Q269" s="186"/>
      <c r="R269" s="186"/>
      <c r="S269" s="186"/>
      <c r="T269" s="187"/>
      <c r="AT269" s="183" t="s">
        <v>153</v>
      </c>
      <c r="AU269" s="183" t="s">
        <v>94</v>
      </c>
      <c r="AV269" s="15" t="s">
        <v>79</v>
      </c>
      <c r="AW269" s="15" t="s">
        <v>28</v>
      </c>
      <c r="AX269" s="15" t="s">
        <v>71</v>
      </c>
      <c r="AY269" s="183" t="s">
        <v>146</v>
      </c>
    </row>
    <row r="270" spans="2:51" s="13" customFormat="1" ht="11.25">
      <c r="B270" s="167"/>
      <c r="D270" s="168" t="s">
        <v>153</v>
      </c>
      <c r="E270" s="169" t="s">
        <v>1</v>
      </c>
      <c r="F270" s="170" t="s">
        <v>818</v>
      </c>
      <c r="H270" s="171">
        <v>7.5629999999999997</v>
      </c>
      <c r="L270" s="167"/>
      <c r="M270" s="172"/>
      <c r="N270" s="173"/>
      <c r="O270" s="173"/>
      <c r="P270" s="173"/>
      <c r="Q270" s="173"/>
      <c r="R270" s="173"/>
      <c r="S270" s="173"/>
      <c r="T270" s="174"/>
      <c r="AT270" s="169" t="s">
        <v>153</v>
      </c>
      <c r="AU270" s="169" t="s">
        <v>94</v>
      </c>
      <c r="AV270" s="13" t="s">
        <v>94</v>
      </c>
      <c r="AW270" s="13" t="s">
        <v>28</v>
      </c>
      <c r="AX270" s="13" t="s">
        <v>71</v>
      </c>
      <c r="AY270" s="169" t="s">
        <v>146</v>
      </c>
    </row>
    <row r="271" spans="2:51" s="16" customFormat="1" ht="11.25">
      <c r="B271" s="198"/>
      <c r="D271" s="168" t="s">
        <v>153</v>
      </c>
      <c r="E271" s="199" t="s">
        <v>1</v>
      </c>
      <c r="F271" s="200" t="s">
        <v>240</v>
      </c>
      <c r="H271" s="201">
        <v>7.5629999999999997</v>
      </c>
      <c r="L271" s="198"/>
      <c r="M271" s="202"/>
      <c r="N271" s="203"/>
      <c r="O271" s="203"/>
      <c r="P271" s="203"/>
      <c r="Q271" s="203"/>
      <c r="R271" s="203"/>
      <c r="S271" s="203"/>
      <c r="T271" s="204"/>
      <c r="AT271" s="199" t="s">
        <v>153</v>
      </c>
      <c r="AU271" s="199" t="s">
        <v>94</v>
      </c>
      <c r="AV271" s="16" t="s">
        <v>162</v>
      </c>
      <c r="AW271" s="16" t="s">
        <v>28</v>
      </c>
      <c r="AX271" s="16" t="s">
        <v>71</v>
      </c>
      <c r="AY271" s="199" t="s">
        <v>146</v>
      </c>
    </row>
    <row r="272" spans="2:51" s="15" customFormat="1" ht="11.25">
      <c r="B272" s="182"/>
      <c r="D272" s="168" t="s">
        <v>153</v>
      </c>
      <c r="E272" s="183" t="s">
        <v>1</v>
      </c>
      <c r="F272" s="184" t="s">
        <v>268</v>
      </c>
      <c r="H272" s="183" t="s">
        <v>1</v>
      </c>
      <c r="L272" s="182"/>
      <c r="M272" s="185"/>
      <c r="N272" s="186"/>
      <c r="O272" s="186"/>
      <c r="P272" s="186"/>
      <c r="Q272" s="186"/>
      <c r="R272" s="186"/>
      <c r="S272" s="186"/>
      <c r="T272" s="187"/>
      <c r="AT272" s="183" t="s">
        <v>153</v>
      </c>
      <c r="AU272" s="183" t="s">
        <v>94</v>
      </c>
      <c r="AV272" s="15" t="s">
        <v>79</v>
      </c>
      <c r="AW272" s="15" t="s">
        <v>28</v>
      </c>
      <c r="AX272" s="15" t="s">
        <v>71</v>
      </c>
      <c r="AY272" s="183" t="s">
        <v>146</v>
      </c>
    </row>
    <row r="273" spans="1:65" s="15" customFormat="1" ht="11.25">
      <c r="B273" s="182"/>
      <c r="D273" s="168" t="s">
        <v>153</v>
      </c>
      <c r="E273" s="183" t="s">
        <v>1</v>
      </c>
      <c r="F273" s="184" t="s">
        <v>819</v>
      </c>
      <c r="H273" s="183" t="s">
        <v>1</v>
      </c>
      <c r="L273" s="182"/>
      <c r="M273" s="185"/>
      <c r="N273" s="186"/>
      <c r="O273" s="186"/>
      <c r="P273" s="186"/>
      <c r="Q273" s="186"/>
      <c r="R273" s="186"/>
      <c r="S273" s="186"/>
      <c r="T273" s="187"/>
      <c r="AT273" s="183" t="s">
        <v>153</v>
      </c>
      <c r="AU273" s="183" t="s">
        <v>94</v>
      </c>
      <c r="AV273" s="15" t="s">
        <v>79</v>
      </c>
      <c r="AW273" s="15" t="s">
        <v>28</v>
      </c>
      <c r="AX273" s="15" t="s">
        <v>71</v>
      </c>
      <c r="AY273" s="183" t="s">
        <v>146</v>
      </c>
    </row>
    <row r="274" spans="1:65" s="13" customFormat="1" ht="11.25">
      <c r="B274" s="167"/>
      <c r="D274" s="168" t="s">
        <v>153</v>
      </c>
      <c r="E274" s="169" t="s">
        <v>1</v>
      </c>
      <c r="F274" s="170" t="s">
        <v>820</v>
      </c>
      <c r="H274" s="171">
        <v>12</v>
      </c>
      <c r="L274" s="167"/>
      <c r="M274" s="172"/>
      <c r="N274" s="173"/>
      <c r="O274" s="173"/>
      <c r="P274" s="173"/>
      <c r="Q274" s="173"/>
      <c r="R274" s="173"/>
      <c r="S274" s="173"/>
      <c r="T274" s="174"/>
      <c r="AT274" s="169" t="s">
        <v>153</v>
      </c>
      <c r="AU274" s="169" t="s">
        <v>94</v>
      </c>
      <c r="AV274" s="13" t="s">
        <v>94</v>
      </c>
      <c r="AW274" s="13" t="s">
        <v>28</v>
      </c>
      <c r="AX274" s="13" t="s">
        <v>71</v>
      </c>
      <c r="AY274" s="169" t="s">
        <v>146</v>
      </c>
    </row>
    <row r="275" spans="1:65" s="16" customFormat="1" ht="11.25">
      <c r="B275" s="198"/>
      <c r="D275" s="168" t="s">
        <v>153</v>
      </c>
      <c r="E275" s="199" t="s">
        <v>1</v>
      </c>
      <c r="F275" s="200" t="s">
        <v>240</v>
      </c>
      <c r="H275" s="201">
        <v>12</v>
      </c>
      <c r="L275" s="198"/>
      <c r="M275" s="202"/>
      <c r="N275" s="203"/>
      <c r="O275" s="203"/>
      <c r="P275" s="203"/>
      <c r="Q275" s="203"/>
      <c r="R275" s="203"/>
      <c r="S275" s="203"/>
      <c r="T275" s="204"/>
      <c r="AT275" s="199" t="s">
        <v>153</v>
      </c>
      <c r="AU275" s="199" t="s">
        <v>94</v>
      </c>
      <c r="AV275" s="16" t="s">
        <v>162</v>
      </c>
      <c r="AW275" s="16" t="s">
        <v>28</v>
      </c>
      <c r="AX275" s="16" t="s">
        <v>71</v>
      </c>
      <c r="AY275" s="199" t="s">
        <v>146</v>
      </c>
    </row>
    <row r="276" spans="1:65" s="15" customFormat="1" ht="11.25">
      <c r="B276" s="182"/>
      <c r="D276" s="168" t="s">
        <v>153</v>
      </c>
      <c r="E276" s="183" t="s">
        <v>1</v>
      </c>
      <c r="F276" s="184" t="s">
        <v>237</v>
      </c>
      <c r="H276" s="183" t="s">
        <v>1</v>
      </c>
      <c r="L276" s="182"/>
      <c r="M276" s="185"/>
      <c r="N276" s="186"/>
      <c r="O276" s="186"/>
      <c r="P276" s="186"/>
      <c r="Q276" s="186"/>
      <c r="R276" s="186"/>
      <c r="S276" s="186"/>
      <c r="T276" s="187"/>
      <c r="AT276" s="183" t="s">
        <v>153</v>
      </c>
      <c r="AU276" s="183" t="s">
        <v>94</v>
      </c>
      <c r="AV276" s="15" t="s">
        <v>79</v>
      </c>
      <c r="AW276" s="15" t="s">
        <v>28</v>
      </c>
      <c r="AX276" s="15" t="s">
        <v>71</v>
      </c>
      <c r="AY276" s="183" t="s">
        <v>146</v>
      </c>
    </row>
    <row r="277" spans="1:65" s="15" customFormat="1" ht="11.25">
      <c r="B277" s="182"/>
      <c r="D277" s="168" t="s">
        <v>153</v>
      </c>
      <c r="E277" s="183" t="s">
        <v>1</v>
      </c>
      <c r="F277" s="184" t="s">
        <v>821</v>
      </c>
      <c r="H277" s="183" t="s">
        <v>1</v>
      </c>
      <c r="L277" s="182"/>
      <c r="M277" s="185"/>
      <c r="N277" s="186"/>
      <c r="O277" s="186"/>
      <c r="P277" s="186"/>
      <c r="Q277" s="186"/>
      <c r="R277" s="186"/>
      <c r="S277" s="186"/>
      <c r="T277" s="187"/>
      <c r="AT277" s="183" t="s">
        <v>153</v>
      </c>
      <c r="AU277" s="183" t="s">
        <v>94</v>
      </c>
      <c r="AV277" s="15" t="s">
        <v>79</v>
      </c>
      <c r="AW277" s="15" t="s">
        <v>28</v>
      </c>
      <c r="AX277" s="15" t="s">
        <v>71</v>
      </c>
      <c r="AY277" s="183" t="s">
        <v>146</v>
      </c>
    </row>
    <row r="278" spans="1:65" s="13" customFormat="1" ht="11.25">
      <c r="B278" s="167"/>
      <c r="D278" s="168" t="s">
        <v>153</v>
      </c>
      <c r="E278" s="169" t="s">
        <v>1</v>
      </c>
      <c r="F278" s="170" t="s">
        <v>822</v>
      </c>
      <c r="H278" s="171">
        <v>8.6</v>
      </c>
      <c r="L278" s="167"/>
      <c r="M278" s="172"/>
      <c r="N278" s="173"/>
      <c r="O278" s="173"/>
      <c r="P278" s="173"/>
      <c r="Q278" s="173"/>
      <c r="R278" s="173"/>
      <c r="S278" s="173"/>
      <c r="T278" s="174"/>
      <c r="AT278" s="169" t="s">
        <v>153</v>
      </c>
      <c r="AU278" s="169" t="s">
        <v>94</v>
      </c>
      <c r="AV278" s="13" t="s">
        <v>94</v>
      </c>
      <c r="AW278" s="13" t="s">
        <v>28</v>
      </c>
      <c r="AX278" s="13" t="s">
        <v>71</v>
      </c>
      <c r="AY278" s="169" t="s">
        <v>146</v>
      </c>
    </row>
    <row r="279" spans="1:65" s="16" customFormat="1" ht="11.25">
      <c r="B279" s="198"/>
      <c r="D279" s="168" t="s">
        <v>153</v>
      </c>
      <c r="E279" s="199" t="s">
        <v>1</v>
      </c>
      <c r="F279" s="200" t="s">
        <v>240</v>
      </c>
      <c r="H279" s="201">
        <v>8.6</v>
      </c>
      <c r="L279" s="198"/>
      <c r="M279" s="202"/>
      <c r="N279" s="203"/>
      <c r="O279" s="203"/>
      <c r="P279" s="203"/>
      <c r="Q279" s="203"/>
      <c r="R279" s="203"/>
      <c r="S279" s="203"/>
      <c r="T279" s="204"/>
      <c r="AT279" s="199" t="s">
        <v>153</v>
      </c>
      <c r="AU279" s="199" t="s">
        <v>94</v>
      </c>
      <c r="AV279" s="16" t="s">
        <v>162</v>
      </c>
      <c r="AW279" s="16" t="s">
        <v>28</v>
      </c>
      <c r="AX279" s="16" t="s">
        <v>71</v>
      </c>
      <c r="AY279" s="199" t="s">
        <v>146</v>
      </c>
    </row>
    <row r="280" spans="1:65" s="15" customFormat="1" ht="11.25">
      <c r="B280" s="182"/>
      <c r="D280" s="168" t="s">
        <v>153</v>
      </c>
      <c r="E280" s="183" t="s">
        <v>1</v>
      </c>
      <c r="F280" s="184" t="s">
        <v>823</v>
      </c>
      <c r="H280" s="183" t="s">
        <v>1</v>
      </c>
      <c r="L280" s="182"/>
      <c r="M280" s="185"/>
      <c r="N280" s="186"/>
      <c r="O280" s="186"/>
      <c r="P280" s="186"/>
      <c r="Q280" s="186"/>
      <c r="R280" s="186"/>
      <c r="S280" s="186"/>
      <c r="T280" s="187"/>
      <c r="AT280" s="183" t="s">
        <v>153</v>
      </c>
      <c r="AU280" s="183" t="s">
        <v>94</v>
      </c>
      <c r="AV280" s="15" t="s">
        <v>79</v>
      </c>
      <c r="AW280" s="15" t="s">
        <v>28</v>
      </c>
      <c r="AX280" s="15" t="s">
        <v>71</v>
      </c>
      <c r="AY280" s="183" t="s">
        <v>146</v>
      </c>
    </row>
    <row r="281" spans="1:65" s="13" customFormat="1" ht="11.25">
      <c r="B281" s="167"/>
      <c r="D281" s="168" t="s">
        <v>153</v>
      </c>
      <c r="E281" s="169" t="s">
        <v>1</v>
      </c>
      <c r="F281" s="170" t="s">
        <v>428</v>
      </c>
      <c r="H281" s="171">
        <v>87.74</v>
      </c>
      <c r="L281" s="167"/>
      <c r="M281" s="172"/>
      <c r="N281" s="173"/>
      <c r="O281" s="173"/>
      <c r="P281" s="173"/>
      <c r="Q281" s="173"/>
      <c r="R281" s="173"/>
      <c r="S281" s="173"/>
      <c r="T281" s="174"/>
      <c r="AT281" s="169" t="s">
        <v>153</v>
      </c>
      <c r="AU281" s="169" t="s">
        <v>94</v>
      </c>
      <c r="AV281" s="13" t="s">
        <v>94</v>
      </c>
      <c r="AW281" s="13" t="s">
        <v>28</v>
      </c>
      <c r="AX281" s="13" t="s">
        <v>71</v>
      </c>
      <c r="AY281" s="169" t="s">
        <v>146</v>
      </c>
    </row>
    <row r="282" spans="1:65" s="16" customFormat="1" ht="11.25">
      <c r="B282" s="198"/>
      <c r="D282" s="168" t="s">
        <v>153</v>
      </c>
      <c r="E282" s="199" t="s">
        <v>1</v>
      </c>
      <c r="F282" s="200" t="s">
        <v>240</v>
      </c>
      <c r="H282" s="201">
        <v>87.74</v>
      </c>
      <c r="L282" s="198"/>
      <c r="M282" s="202"/>
      <c r="N282" s="203"/>
      <c r="O282" s="203"/>
      <c r="P282" s="203"/>
      <c r="Q282" s="203"/>
      <c r="R282" s="203"/>
      <c r="S282" s="203"/>
      <c r="T282" s="204"/>
      <c r="AT282" s="199" t="s">
        <v>153</v>
      </c>
      <c r="AU282" s="199" t="s">
        <v>94</v>
      </c>
      <c r="AV282" s="16" t="s">
        <v>162</v>
      </c>
      <c r="AW282" s="16" t="s">
        <v>28</v>
      </c>
      <c r="AX282" s="16" t="s">
        <v>71</v>
      </c>
      <c r="AY282" s="199" t="s">
        <v>146</v>
      </c>
    </row>
    <row r="283" spans="1:65" s="14" customFormat="1" ht="11.25">
      <c r="B283" s="175"/>
      <c r="D283" s="168" t="s">
        <v>153</v>
      </c>
      <c r="E283" s="176" t="s">
        <v>1</v>
      </c>
      <c r="F283" s="177" t="s">
        <v>156</v>
      </c>
      <c r="H283" s="178">
        <v>185.50299999999999</v>
      </c>
      <c r="L283" s="175"/>
      <c r="M283" s="179"/>
      <c r="N283" s="180"/>
      <c r="O283" s="180"/>
      <c r="P283" s="180"/>
      <c r="Q283" s="180"/>
      <c r="R283" s="180"/>
      <c r="S283" s="180"/>
      <c r="T283" s="181"/>
      <c r="AT283" s="176" t="s">
        <v>153</v>
      </c>
      <c r="AU283" s="176" t="s">
        <v>94</v>
      </c>
      <c r="AV283" s="14" t="s">
        <v>147</v>
      </c>
      <c r="AW283" s="14" t="s">
        <v>28</v>
      </c>
      <c r="AX283" s="14" t="s">
        <v>79</v>
      </c>
      <c r="AY283" s="176" t="s">
        <v>146</v>
      </c>
    </row>
    <row r="284" spans="1:65" s="2" customFormat="1" ht="24.2" customHeight="1">
      <c r="A284" s="30"/>
      <c r="B284" s="153"/>
      <c r="C284" s="154" t="s">
        <v>290</v>
      </c>
      <c r="D284" s="154" t="s">
        <v>149</v>
      </c>
      <c r="E284" s="155" t="s">
        <v>824</v>
      </c>
      <c r="F284" s="156" t="s">
        <v>825</v>
      </c>
      <c r="G284" s="157" t="s">
        <v>159</v>
      </c>
      <c r="H284" s="158">
        <v>2095.2800000000002</v>
      </c>
      <c r="I284" s="159">
        <v>0.63</v>
      </c>
      <c r="J284" s="159">
        <f>ROUND(I284*H284,2)</f>
        <v>1320.03</v>
      </c>
      <c r="K284" s="160"/>
      <c r="L284" s="31"/>
      <c r="M284" s="161" t="s">
        <v>1</v>
      </c>
      <c r="N284" s="162" t="s">
        <v>37</v>
      </c>
      <c r="O284" s="163">
        <v>4.4999999999999998E-2</v>
      </c>
      <c r="P284" s="163">
        <f>O284*H284</f>
        <v>94.287600000000012</v>
      </c>
      <c r="Q284" s="163">
        <v>0</v>
      </c>
      <c r="R284" s="163">
        <f>Q284*H284</f>
        <v>0</v>
      </c>
      <c r="S284" s="163">
        <v>0</v>
      </c>
      <c r="T284" s="164">
        <f>S284*H284</f>
        <v>0</v>
      </c>
      <c r="U284" s="30"/>
      <c r="V284" s="30"/>
      <c r="W284" s="30"/>
      <c r="X284" s="30"/>
      <c r="Y284" s="30"/>
      <c r="Z284" s="30"/>
      <c r="AA284" s="30"/>
      <c r="AB284" s="30"/>
      <c r="AC284" s="30"/>
      <c r="AD284" s="30"/>
      <c r="AE284" s="30"/>
      <c r="AR284" s="165" t="s">
        <v>147</v>
      </c>
      <c r="AT284" s="165" t="s">
        <v>149</v>
      </c>
      <c r="AU284" s="165" t="s">
        <v>94</v>
      </c>
      <c r="AY284" s="18" t="s">
        <v>146</v>
      </c>
      <c r="BE284" s="166">
        <f>IF(N284="základná",J284,0)</f>
        <v>0</v>
      </c>
      <c r="BF284" s="166">
        <f>IF(N284="znížená",J284,0)</f>
        <v>1320.03</v>
      </c>
      <c r="BG284" s="166">
        <f>IF(N284="zákl. prenesená",J284,0)</f>
        <v>0</v>
      </c>
      <c r="BH284" s="166">
        <f>IF(N284="zníž. prenesená",J284,0)</f>
        <v>0</v>
      </c>
      <c r="BI284" s="166">
        <f>IF(N284="nulová",J284,0)</f>
        <v>0</v>
      </c>
      <c r="BJ284" s="18" t="s">
        <v>94</v>
      </c>
      <c r="BK284" s="166">
        <f>ROUND(I284*H284,2)</f>
        <v>1320.03</v>
      </c>
      <c r="BL284" s="18" t="s">
        <v>147</v>
      </c>
      <c r="BM284" s="165" t="s">
        <v>382</v>
      </c>
    </row>
    <row r="285" spans="1:65" s="15" customFormat="1" ht="11.25">
      <c r="B285" s="182"/>
      <c r="D285" s="168" t="s">
        <v>153</v>
      </c>
      <c r="E285" s="183" t="s">
        <v>1</v>
      </c>
      <c r="F285" s="184" t="s">
        <v>225</v>
      </c>
      <c r="H285" s="183" t="s">
        <v>1</v>
      </c>
      <c r="L285" s="182"/>
      <c r="M285" s="185"/>
      <c r="N285" s="186"/>
      <c r="O285" s="186"/>
      <c r="P285" s="186"/>
      <c r="Q285" s="186"/>
      <c r="R285" s="186"/>
      <c r="S285" s="186"/>
      <c r="T285" s="187"/>
      <c r="AT285" s="183" t="s">
        <v>153</v>
      </c>
      <c r="AU285" s="183" t="s">
        <v>94</v>
      </c>
      <c r="AV285" s="15" t="s">
        <v>79</v>
      </c>
      <c r="AW285" s="15" t="s">
        <v>28</v>
      </c>
      <c r="AX285" s="15" t="s">
        <v>71</v>
      </c>
      <c r="AY285" s="183" t="s">
        <v>146</v>
      </c>
    </row>
    <row r="286" spans="1:65" s="13" customFormat="1" ht="11.25">
      <c r="B286" s="167"/>
      <c r="D286" s="168" t="s">
        <v>153</v>
      </c>
      <c r="E286" s="169" t="s">
        <v>1</v>
      </c>
      <c r="F286" s="170" t="s">
        <v>826</v>
      </c>
      <c r="H286" s="171">
        <v>490.61</v>
      </c>
      <c r="L286" s="167"/>
      <c r="M286" s="172"/>
      <c r="N286" s="173"/>
      <c r="O286" s="173"/>
      <c r="P286" s="173"/>
      <c r="Q286" s="173"/>
      <c r="R286" s="173"/>
      <c r="S286" s="173"/>
      <c r="T286" s="174"/>
      <c r="AT286" s="169" t="s">
        <v>153</v>
      </c>
      <c r="AU286" s="169" t="s">
        <v>94</v>
      </c>
      <c r="AV286" s="13" t="s">
        <v>94</v>
      </c>
      <c r="AW286" s="13" t="s">
        <v>28</v>
      </c>
      <c r="AX286" s="13" t="s">
        <v>71</v>
      </c>
      <c r="AY286" s="169" t="s">
        <v>146</v>
      </c>
    </row>
    <row r="287" spans="1:65" s="15" customFormat="1" ht="11.25">
      <c r="B287" s="182"/>
      <c r="D287" s="168" t="s">
        <v>153</v>
      </c>
      <c r="E287" s="183" t="s">
        <v>1</v>
      </c>
      <c r="F287" s="184" t="s">
        <v>229</v>
      </c>
      <c r="H287" s="183" t="s">
        <v>1</v>
      </c>
      <c r="L287" s="182"/>
      <c r="M287" s="185"/>
      <c r="N287" s="186"/>
      <c r="O287" s="186"/>
      <c r="P287" s="186"/>
      <c r="Q287" s="186"/>
      <c r="R287" s="186"/>
      <c r="S287" s="186"/>
      <c r="T287" s="187"/>
      <c r="AT287" s="183" t="s">
        <v>153</v>
      </c>
      <c r="AU287" s="183" t="s">
        <v>94</v>
      </c>
      <c r="AV287" s="15" t="s">
        <v>79</v>
      </c>
      <c r="AW287" s="15" t="s">
        <v>28</v>
      </c>
      <c r="AX287" s="15" t="s">
        <v>71</v>
      </c>
      <c r="AY287" s="183" t="s">
        <v>146</v>
      </c>
    </row>
    <row r="288" spans="1:65" s="13" customFormat="1" ht="11.25">
      <c r="B288" s="167"/>
      <c r="D288" s="168" t="s">
        <v>153</v>
      </c>
      <c r="E288" s="169" t="s">
        <v>1</v>
      </c>
      <c r="F288" s="170" t="s">
        <v>827</v>
      </c>
      <c r="H288" s="171">
        <v>433.52</v>
      </c>
      <c r="L288" s="167"/>
      <c r="M288" s="172"/>
      <c r="N288" s="173"/>
      <c r="O288" s="173"/>
      <c r="P288" s="173"/>
      <c r="Q288" s="173"/>
      <c r="R288" s="173"/>
      <c r="S288" s="173"/>
      <c r="T288" s="174"/>
      <c r="AT288" s="169" t="s">
        <v>153</v>
      </c>
      <c r="AU288" s="169" t="s">
        <v>94</v>
      </c>
      <c r="AV288" s="13" t="s">
        <v>94</v>
      </c>
      <c r="AW288" s="13" t="s">
        <v>28</v>
      </c>
      <c r="AX288" s="13" t="s">
        <v>71</v>
      </c>
      <c r="AY288" s="169" t="s">
        <v>146</v>
      </c>
    </row>
    <row r="289" spans="1:65" s="15" customFormat="1" ht="11.25">
      <c r="B289" s="182"/>
      <c r="D289" s="168" t="s">
        <v>153</v>
      </c>
      <c r="E289" s="183" t="s">
        <v>1</v>
      </c>
      <c r="F289" s="184" t="s">
        <v>216</v>
      </c>
      <c r="H289" s="183" t="s">
        <v>1</v>
      </c>
      <c r="L289" s="182"/>
      <c r="M289" s="185"/>
      <c r="N289" s="186"/>
      <c r="O289" s="186"/>
      <c r="P289" s="186"/>
      <c r="Q289" s="186"/>
      <c r="R289" s="186"/>
      <c r="S289" s="186"/>
      <c r="T289" s="187"/>
      <c r="AT289" s="183" t="s">
        <v>153</v>
      </c>
      <c r="AU289" s="183" t="s">
        <v>94</v>
      </c>
      <c r="AV289" s="15" t="s">
        <v>79</v>
      </c>
      <c r="AW289" s="15" t="s">
        <v>28</v>
      </c>
      <c r="AX289" s="15" t="s">
        <v>71</v>
      </c>
      <c r="AY289" s="183" t="s">
        <v>146</v>
      </c>
    </row>
    <row r="290" spans="1:65" s="13" customFormat="1" ht="11.25">
      <c r="B290" s="167"/>
      <c r="D290" s="168" t="s">
        <v>153</v>
      </c>
      <c r="E290" s="169" t="s">
        <v>1</v>
      </c>
      <c r="F290" s="170" t="s">
        <v>828</v>
      </c>
      <c r="H290" s="171">
        <v>421.73</v>
      </c>
      <c r="L290" s="167"/>
      <c r="M290" s="172"/>
      <c r="N290" s="173"/>
      <c r="O290" s="173"/>
      <c r="P290" s="173"/>
      <c r="Q290" s="173"/>
      <c r="R290" s="173"/>
      <c r="S290" s="173"/>
      <c r="T290" s="174"/>
      <c r="AT290" s="169" t="s">
        <v>153</v>
      </c>
      <c r="AU290" s="169" t="s">
        <v>94</v>
      </c>
      <c r="AV290" s="13" t="s">
        <v>94</v>
      </c>
      <c r="AW290" s="13" t="s">
        <v>28</v>
      </c>
      <c r="AX290" s="13" t="s">
        <v>71</v>
      </c>
      <c r="AY290" s="169" t="s">
        <v>146</v>
      </c>
    </row>
    <row r="291" spans="1:65" s="13" customFormat="1" ht="11.25">
      <c r="B291" s="167"/>
      <c r="D291" s="168" t="s">
        <v>153</v>
      </c>
      <c r="E291" s="169" t="s">
        <v>1</v>
      </c>
      <c r="F291" s="170" t="s">
        <v>800</v>
      </c>
      <c r="H291" s="171">
        <v>35.24</v>
      </c>
      <c r="L291" s="167"/>
      <c r="M291" s="172"/>
      <c r="N291" s="173"/>
      <c r="O291" s="173"/>
      <c r="P291" s="173"/>
      <c r="Q291" s="173"/>
      <c r="R291" s="173"/>
      <c r="S291" s="173"/>
      <c r="T291" s="174"/>
      <c r="AT291" s="169" t="s">
        <v>153</v>
      </c>
      <c r="AU291" s="169" t="s">
        <v>94</v>
      </c>
      <c r="AV291" s="13" t="s">
        <v>94</v>
      </c>
      <c r="AW291" s="13" t="s">
        <v>28</v>
      </c>
      <c r="AX291" s="13" t="s">
        <v>71</v>
      </c>
      <c r="AY291" s="169" t="s">
        <v>146</v>
      </c>
    </row>
    <row r="292" spans="1:65" s="15" customFormat="1" ht="11.25">
      <c r="B292" s="182"/>
      <c r="D292" s="168" t="s">
        <v>153</v>
      </c>
      <c r="E292" s="183" t="s">
        <v>1</v>
      </c>
      <c r="F292" s="184" t="s">
        <v>219</v>
      </c>
      <c r="H292" s="183" t="s">
        <v>1</v>
      </c>
      <c r="L292" s="182"/>
      <c r="M292" s="185"/>
      <c r="N292" s="186"/>
      <c r="O292" s="186"/>
      <c r="P292" s="186"/>
      <c r="Q292" s="186"/>
      <c r="R292" s="186"/>
      <c r="S292" s="186"/>
      <c r="T292" s="187"/>
      <c r="AT292" s="183" t="s">
        <v>153</v>
      </c>
      <c r="AU292" s="183" t="s">
        <v>94</v>
      </c>
      <c r="AV292" s="15" t="s">
        <v>79</v>
      </c>
      <c r="AW292" s="15" t="s">
        <v>28</v>
      </c>
      <c r="AX292" s="15" t="s">
        <v>71</v>
      </c>
      <c r="AY292" s="183" t="s">
        <v>146</v>
      </c>
    </row>
    <row r="293" spans="1:65" s="13" customFormat="1" ht="11.25">
      <c r="B293" s="167"/>
      <c r="D293" s="168" t="s">
        <v>153</v>
      </c>
      <c r="E293" s="169" t="s">
        <v>1</v>
      </c>
      <c r="F293" s="170" t="s">
        <v>829</v>
      </c>
      <c r="H293" s="171">
        <v>344.97500000000002</v>
      </c>
      <c r="L293" s="167"/>
      <c r="M293" s="172"/>
      <c r="N293" s="173"/>
      <c r="O293" s="173"/>
      <c r="P293" s="173"/>
      <c r="Q293" s="173"/>
      <c r="R293" s="173"/>
      <c r="S293" s="173"/>
      <c r="T293" s="174"/>
      <c r="AT293" s="169" t="s">
        <v>153</v>
      </c>
      <c r="AU293" s="169" t="s">
        <v>94</v>
      </c>
      <c r="AV293" s="13" t="s">
        <v>94</v>
      </c>
      <c r="AW293" s="13" t="s">
        <v>28</v>
      </c>
      <c r="AX293" s="13" t="s">
        <v>71</v>
      </c>
      <c r="AY293" s="169" t="s">
        <v>146</v>
      </c>
    </row>
    <row r="294" spans="1:65" s="15" customFormat="1" ht="11.25">
      <c r="B294" s="182"/>
      <c r="D294" s="168" t="s">
        <v>153</v>
      </c>
      <c r="E294" s="183" t="s">
        <v>1</v>
      </c>
      <c r="F294" s="184" t="s">
        <v>268</v>
      </c>
      <c r="H294" s="183" t="s">
        <v>1</v>
      </c>
      <c r="L294" s="182"/>
      <c r="M294" s="185"/>
      <c r="N294" s="186"/>
      <c r="O294" s="186"/>
      <c r="P294" s="186"/>
      <c r="Q294" s="186"/>
      <c r="R294" s="186"/>
      <c r="S294" s="186"/>
      <c r="T294" s="187"/>
      <c r="AT294" s="183" t="s">
        <v>153</v>
      </c>
      <c r="AU294" s="183" t="s">
        <v>94</v>
      </c>
      <c r="AV294" s="15" t="s">
        <v>79</v>
      </c>
      <c r="AW294" s="15" t="s">
        <v>28</v>
      </c>
      <c r="AX294" s="15" t="s">
        <v>71</v>
      </c>
      <c r="AY294" s="183" t="s">
        <v>146</v>
      </c>
    </row>
    <row r="295" spans="1:65" s="13" customFormat="1" ht="11.25">
      <c r="B295" s="167"/>
      <c r="D295" s="168" t="s">
        <v>153</v>
      </c>
      <c r="E295" s="169" t="s">
        <v>1</v>
      </c>
      <c r="F295" s="170" t="s">
        <v>830</v>
      </c>
      <c r="H295" s="171">
        <v>144.11000000000001</v>
      </c>
      <c r="L295" s="167"/>
      <c r="M295" s="172"/>
      <c r="N295" s="173"/>
      <c r="O295" s="173"/>
      <c r="P295" s="173"/>
      <c r="Q295" s="173"/>
      <c r="R295" s="173"/>
      <c r="S295" s="173"/>
      <c r="T295" s="174"/>
      <c r="AT295" s="169" t="s">
        <v>153</v>
      </c>
      <c r="AU295" s="169" t="s">
        <v>94</v>
      </c>
      <c r="AV295" s="13" t="s">
        <v>94</v>
      </c>
      <c r="AW295" s="13" t="s">
        <v>28</v>
      </c>
      <c r="AX295" s="13" t="s">
        <v>71</v>
      </c>
      <c r="AY295" s="169" t="s">
        <v>146</v>
      </c>
    </row>
    <row r="296" spans="1:65" s="15" customFormat="1" ht="11.25">
      <c r="B296" s="182"/>
      <c r="D296" s="168" t="s">
        <v>153</v>
      </c>
      <c r="E296" s="183" t="s">
        <v>1</v>
      </c>
      <c r="F296" s="184" t="s">
        <v>237</v>
      </c>
      <c r="H296" s="183" t="s">
        <v>1</v>
      </c>
      <c r="L296" s="182"/>
      <c r="M296" s="185"/>
      <c r="N296" s="186"/>
      <c r="O296" s="186"/>
      <c r="P296" s="186"/>
      <c r="Q296" s="186"/>
      <c r="R296" s="186"/>
      <c r="S296" s="186"/>
      <c r="T296" s="187"/>
      <c r="AT296" s="183" t="s">
        <v>153</v>
      </c>
      <c r="AU296" s="183" t="s">
        <v>94</v>
      </c>
      <c r="AV296" s="15" t="s">
        <v>79</v>
      </c>
      <c r="AW296" s="15" t="s">
        <v>28</v>
      </c>
      <c r="AX296" s="15" t="s">
        <v>71</v>
      </c>
      <c r="AY296" s="183" t="s">
        <v>146</v>
      </c>
    </row>
    <row r="297" spans="1:65" s="13" customFormat="1" ht="11.25">
      <c r="B297" s="167"/>
      <c r="D297" s="168" t="s">
        <v>153</v>
      </c>
      <c r="E297" s="169" t="s">
        <v>1</v>
      </c>
      <c r="F297" s="170" t="s">
        <v>803</v>
      </c>
      <c r="H297" s="171">
        <v>225.095</v>
      </c>
      <c r="L297" s="167"/>
      <c r="M297" s="172"/>
      <c r="N297" s="173"/>
      <c r="O297" s="173"/>
      <c r="P297" s="173"/>
      <c r="Q297" s="173"/>
      <c r="R297" s="173"/>
      <c r="S297" s="173"/>
      <c r="T297" s="174"/>
      <c r="AT297" s="169" t="s">
        <v>153</v>
      </c>
      <c r="AU297" s="169" t="s">
        <v>94</v>
      </c>
      <c r="AV297" s="13" t="s">
        <v>94</v>
      </c>
      <c r="AW297" s="13" t="s">
        <v>28</v>
      </c>
      <c r="AX297" s="13" t="s">
        <v>71</v>
      </c>
      <c r="AY297" s="169" t="s">
        <v>146</v>
      </c>
    </row>
    <row r="298" spans="1:65" s="14" customFormat="1" ht="11.25">
      <c r="B298" s="175"/>
      <c r="D298" s="168" t="s">
        <v>153</v>
      </c>
      <c r="E298" s="176" t="s">
        <v>1</v>
      </c>
      <c r="F298" s="177" t="s">
        <v>156</v>
      </c>
      <c r="H298" s="178">
        <v>2095.2800000000002</v>
      </c>
      <c r="L298" s="175"/>
      <c r="M298" s="179"/>
      <c r="N298" s="180"/>
      <c r="O298" s="180"/>
      <c r="P298" s="180"/>
      <c r="Q298" s="180"/>
      <c r="R298" s="180"/>
      <c r="S298" s="180"/>
      <c r="T298" s="181"/>
      <c r="AT298" s="176" t="s">
        <v>153</v>
      </c>
      <c r="AU298" s="176" t="s">
        <v>94</v>
      </c>
      <c r="AV298" s="14" t="s">
        <v>147</v>
      </c>
      <c r="AW298" s="14" t="s">
        <v>28</v>
      </c>
      <c r="AX298" s="14" t="s">
        <v>79</v>
      </c>
      <c r="AY298" s="176" t="s">
        <v>146</v>
      </c>
    </row>
    <row r="299" spans="1:65" s="2" customFormat="1" ht="24.2" customHeight="1">
      <c r="A299" s="30"/>
      <c r="B299" s="153"/>
      <c r="C299" s="154" t="s">
        <v>393</v>
      </c>
      <c r="D299" s="154" t="s">
        <v>149</v>
      </c>
      <c r="E299" s="155" t="s">
        <v>831</v>
      </c>
      <c r="F299" s="156" t="s">
        <v>832</v>
      </c>
      <c r="G299" s="157" t="s">
        <v>159</v>
      </c>
      <c r="H299" s="158">
        <v>1.56</v>
      </c>
      <c r="I299" s="159">
        <v>19.71</v>
      </c>
      <c r="J299" s="159">
        <f>ROUND(I299*H299,2)</f>
        <v>30.75</v>
      </c>
      <c r="K299" s="160"/>
      <c r="L299" s="31"/>
      <c r="M299" s="161" t="s">
        <v>1</v>
      </c>
      <c r="N299" s="162" t="s">
        <v>37</v>
      </c>
      <c r="O299" s="163">
        <v>1.8320000000000001</v>
      </c>
      <c r="P299" s="163">
        <f>O299*H299</f>
        <v>2.85792</v>
      </c>
      <c r="Q299" s="163">
        <v>0</v>
      </c>
      <c r="R299" s="163">
        <f>Q299*H299</f>
        <v>0</v>
      </c>
      <c r="S299" s="163">
        <v>8.2000000000000003E-2</v>
      </c>
      <c r="T299" s="164">
        <f>S299*H299</f>
        <v>0.12792000000000001</v>
      </c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R299" s="165" t="s">
        <v>147</v>
      </c>
      <c r="AT299" s="165" t="s">
        <v>149</v>
      </c>
      <c r="AU299" s="165" t="s">
        <v>94</v>
      </c>
      <c r="AY299" s="18" t="s">
        <v>146</v>
      </c>
      <c r="BE299" s="166">
        <f>IF(N299="základná",J299,0)</f>
        <v>0</v>
      </c>
      <c r="BF299" s="166">
        <f>IF(N299="znížená",J299,0)</f>
        <v>30.75</v>
      </c>
      <c r="BG299" s="166">
        <f>IF(N299="zákl. prenesená",J299,0)</f>
        <v>0</v>
      </c>
      <c r="BH299" s="166">
        <f>IF(N299="zníž. prenesená",J299,0)</f>
        <v>0</v>
      </c>
      <c r="BI299" s="166">
        <f>IF(N299="nulová",J299,0)</f>
        <v>0</v>
      </c>
      <c r="BJ299" s="18" t="s">
        <v>94</v>
      </c>
      <c r="BK299" s="166">
        <f>ROUND(I299*H299,2)</f>
        <v>30.75</v>
      </c>
      <c r="BL299" s="18" t="s">
        <v>147</v>
      </c>
      <c r="BM299" s="165" t="s">
        <v>396</v>
      </c>
    </row>
    <row r="300" spans="1:65" s="15" customFormat="1" ht="11.25">
      <c r="B300" s="182"/>
      <c r="D300" s="168" t="s">
        <v>153</v>
      </c>
      <c r="E300" s="183" t="s">
        <v>1</v>
      </c>
      <c r="F300" s="184" t="s">
        <v>833</v>
      </c>
      <c r="H300" s="183" t="s">
        <v>1</v>
      </c>
      <c r="L300" s="182"/>
      <c r="M300" s="185"/>
      <c r="N300" s="186"/>
      <c r="O300" s="186"/>
      <c r="P300" s="186"/>
      <c r="Q300" s="186"/>
      <c r="R300" s="186"/>
      <c r="S300" s="186"/>
      <c r="T300" s="187"/>
      <c r="AT300" s="183" t="s">
        <v>153</v>
      </c>
      <c r="AU300" s="183" t="s">
        <v>94</v>
      </c>
      <c r="AV300" s="15" t="s">
        <v>79</v>
      </c>
      <c r="AW300" s="15" t="s">
        <v>28</v>
      </c>
      <c r="AX300" s="15" t="s">
        <v>71</v>
      </c>
      <c r="AY300" s="183" t="s">
        <v>146</v>
      </c>
    </row>
    <row r="301" spans="1:65" s="13" customFormat="1" ht="11.25">
      <c r="B301" s="167"/>
      <c r="D301" s="168" t="s">
        <v>153</v>
      </c>
      <c r="E301" s="169" t="s">
        <v>1</v>
      </c>
      <c r="F301" s="170" t="s">
        <v>834</v>
      </c>
      <c r="H301" s="171">
        <v>1.56</v>
      </c>
      <c r="L301" s="167"/>
      <c r="M301" s="172"/>
      <c r="N301" s="173"/>
      <c r="O301" s="173"/>
      <c r="P301" s="173"/>
      <c r="Q301" s="173"/>
      <c r="R301" s="173"/>
      <c r="S301" s="173"/>
      <c r="T301" s="174"/>
      <c r="AT301" s="169" t="s">
        <v>153</v>
      </c>
      <c r="AU301" s="169" t="s">
        <v>94</v>
      </c>
      <c r="AV301" s="13" t="s">
        <v>94</v>
      </c>
      <c r="AW301" s="13" t="s">
        <v>28</v>
      </c>
      <c r="AX301" s="13" t="s">
        <v>71</v>
      </c>
      <c r="AY301" s="169" t="s">
        <v>146</v>
      </c>
    </row>
    <row r="302" spans="1:65" s="14" customFormat="1" ht="11.25">
      <c r="B302" s="175"/>
      <c r="D302" s="168" t="s">
        <v>153</v>
      </c>
      <c r="E302" s="176" t="s">
        <v>1</v>
      </c>
      <c r="F302" s="177" t="s">
        <v>156</v>
      </c>
      <c r="H302" s="178">
        <v>1.56</v>
      </c>
      <c r="L302" s="175"/>
      <c r="M302" s="179"/>
      <c r="N302" s="180"/>
      <c r="O302" s="180"/>
      <c r="P302" s="180"/>
      <c r="Q302" s="180"/>
      <c r="R302" s="180"/>
      <c r="S302" s="180"/>
      <c r="T302" s="181"/>
      <c r="AT302" s="176" t="s">
        <v>153</v>
      </c>
      <c r="AU302" s="176" t="s">
        <v>94</v>
      </c>
      <c r="AV302" s="14" t="s">
        <v>147</v>
      </c>
      <c r="AW302" s="14" t="s">
        <v>28</v>
      </c>
      <c r="AX302" s="14" t="s">
        <v>79</v>
      </c>
      <c r="AY302" s="176" t="s">
        <v>146</v>
      </c>
    </row>
    <row r="303" spans="1:65" s="2" customFormat="1" ht="37.9" customHeight="1">
      <c r="A303" s="30"/>
      <c r="B303" s="153"/>
      <c r="C303" s="154" t="s">
        <v>293</v>
      </c>
      <c r="D303" s="154" t="s">
        <v>149</v>
      </c>
      <c r="E303" s="155" t="s">
        <v>835</v>
      </c>
      <c r="F303" s="156" t="s">
        <v>836</v>
      </c>
      <c r="G303" s="157" t="s">
        <v>152</v>
      </c>
      <c r="H303" s="158">
        <v>16.786000000000001</v>
      </c>
      <c r="I303" s="159">
        <v>80.599999999999994</v>
      </c>
      <c r="J303" s="159">
        <f>ROUND(I303*H303,2)</f>
        <v>1352.95</v>
      </c>
      <c r="K303" s="160"/>
      <c r="L303" s="31"/>
      <c r="M303" s="161" t="s">
        <v>1</v>
      </c>
      <c r="N303" s="162" t="s">
        <v>37</v>
      </c>
      <c r="O303" s="163">
        <v>6.6262100000000004</v>
      </c>
      <c r="P303" s="163">
        <f>O303*H303</f>
        <v>111.22756106000001</v>
      </c>
      <c r="Q303" s="163">
        <v>0</v>
      </c>
      <c r="R303" s="163">
        <f>Q303*H303</f>
        <v>0</v>
      </c>
      <c r="S303" s="163">
        <v>2.2000000000000002</v>
      </c>
      <c r="T303" s="164">
        <f>S303*H303</f>
        <v>36.929200000000009</v>
      </c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R303" s="165" t="s">
        <v>147</v>
      </c>
      <c r="AT303" s="165" t="s">
        <v>149</v>
      </c>
      <c r="AU303" s="165" t="s">
        <v>94</v>
      </c>
      <c r="AY303" s="18" t="s">
        <v>146</v>
      </c>
      <c r="BE303" s="166">
        <f>IF(N303="základná",J303,0)</f>
        <v>0</v>
      </c>
      <c r="BF303" s="166">
        <f>IF(N303="znížená",J303,0)</f>
        <v>1352.95</v>
      </c>
      <c r="BG303" s="166">
        <f>IF(N303="zákl. prenesená",J303,0)</f>
        <v>0</v>
      </c>
      <c r="BH303" s="166">
        <f>IF(N303="zníž. prenesená",J303,0)</f>
        <v>0</v>
      </c>
      <c r="BI303" s="166">
        <f>IF(N303="nulová",J303,0)</f>
        <v>0</v>
      </c>
      <c r="BJ303" s="18" t="s">
        <v>94</v>
      </c>
      <c r="BK303" s="166">
        <f>ROUND(I303*H303,2)</f>
        <v>1352.95</v>
      </c>
      <c r="BL303" s="18" t="s">
        <v>147</v>
      </c>
      <c r="BM303" s="165" t="s">
        <v>400</v>
      </c>
    </row>
    <row r="304" spans="1:65" s="15" customFormat="1" ht="11.25">
      <c r="B304" s="182"/>
      <c r="D304" s="168" t="s">
        <v>153</v>
      </c>
      <c r="E304" s="183" t="s">
        <v>1</v>
      </c>
      <c r="F304" s="184" t="s">
        <v>244</v>
      </c>
      <c r="H304" s="183" t="s">
        <v>1</v>
      </c>
      <c r="L304" s="182"/>
      <c r="M304" s="185"/>
      <c r="N304" s="186"/>
      <c r="O304" s="186"/>
      <c r="P304" s="186"/>
      <c r="Q304" s="186"/>
      <c r="R304" s="186"/>
      <c r="S304" s="186"/>
      <c r="T304" s="187"/>
      <c r="AT304" s="183" t="s">
        <v>153</v>
      </c>
      <c r="AU304" s="183" t="s">
        <v>94</v>
      </c>
      <c r="AV304" s="15" t="s">
        <v>79</v>
      </c>
      <c r="AW304" s="15" t="s">
        <v>28</v>
      </c>
      <c r="AX304" s="15" t="s">
        <v>71</v>
      </c>
      <c r="AY304" s="183" t="s">
        <v>146</v>
      </c>
    </row>
    <row r="305" spans="1:65" s="13" customFormat="1" ht="22.5">
      <c r="B305" s="167"/>
      <c r="D305" s="168" t="s">
        <v>153</v>
      </c>
      <c r="E305" s="169" t="s">
        <v>1</v>
      </c>
      <c r="F305" s="170" t="s">
        <v>245</v>
      </c>
      <c r="H305" s="171">
        <v>16.786000000000001</v>
      </c>
      <c r="L305" s="167"/>
      <c r="M305" s="172"/>
      <c r="N305" s="173"/>
      <c r="O305" s="173"/>
      <c r="P305" s="173"/>
      <c r="Q305" s="173"/>
      <c r="R305" s="173"/>
      <c r="S305" s="173"/>
      <c r="T305" s="174"/>
      <c r="AT305" s="169" t="s">
        <v>153</v>
      </c>
      <c r="AU305" s="169" t="s">
        <v>94</v>
      </c>
      <c r="AV305" s="13" t="s">
        <v>94</v>
      </c>
      <c r="AW305" s="13" t="s">
        <v>28</v>
      </c>
      <c r="AX305" s="13" t="s">
        <v>71</v>
      </c>
      <c r="AY305" s="169" t="s">
        <v>146</v>
      </c>
    </row>
    <row r="306" spans="1:65" s="14" customFormat="1" ht="11.25">
      <c r="B306" s="175"/>
      <c r="D306" s="168" t="s">
        <v>153</v>
      </c>
      <c r="E306" s="176" t="s">
        <v>1</v>
      </c>
      <c r="F306" s="177" t="s">
        <v>156</v>
      </c>
      <c r="H306" s="178">
        <v>16.786000000000001</v>
      </c>
      <c r="L306" s="175"/>
      <c r="M306" s="179"/>
      <c r="N306" s="180"/>
      <c r="O306" s="180"/>
      <c r="P306" s="180"/>
      <c r="Q306" s="180"/>
      <c r="R306" s="180"/>
      <c r="S306" s="180"/>
      <c r="T306" s="181"/>
      <c r="AT306" s="176" t="s">
        <v>153</v>
      </c>
      <c r="AU306" s="176" t="s">
        <v>94</v>
      </c>
      <c r="AV306" s="14" t="s">
        <v>147</v>
      </c>
      <c r="AW306" s="14" t="s">
        <v>28</v>
      </c>
      <c r="AX306" s="14" t="s">
        <v>79</v>
      </c>
      <c r="AY306" s="176" t="s">
        <v>146</v>
      </c>
    </row>
    <row r="307" spans="1:65" s="2" customFormat="1" ht="37.9" customHeight="1">
      <c r="A307" s="30"/>
      <c r="B307" s="153"/>
      <c r="C307" s="154" t="s">
        <v>409</v>
      </c>
      <c r="D307" s="154" t="s">
        <v>149</v>
      </c>
      <c r="E307" s="155" t="s">
        <v>837</v>
      </c>
      <c r="F307" s="156" t="s">
        <v>838</v>
      </c>
      <c r="G307" s="157" t="s">
        <v>152</v>
      </c>
      <c r="H307" s="158">
        <v>1.8029999999999999</v>
      </c>
      <c r="I307" s="159">
        <v>65.73</v>
      </c>
      <c r="J307" s="159">
        <f>ROUND(I307*H307,2)</f>
        <v>118.51</v>
      </c>
      <c r="K307" s="160"/>
      <c r="L307" s="31"/>
      <c r="M307" s="161" t="s">
        <v>1</v>
      </c>
      <c r="N307" s="162" t="s">
        <v>37</v>
      </c>
      <c r="O307" s="163">
        <v>5.4031799999999999</v>
      </c>
      <c r="P307" s="163">
        <f>O307*H307</f>
        <v>9.7419335399999998</v>
      </c>
      <c r="Q307" s="163">
        <v>0</v>
      </c>
      <c r="R307" s="163">
        <f>Q307*H307</f>
        <v>0</v>
      </c>
      <c r="S307" s="163">
        <v>2.2000000000000002</v>
      </c>
      <c r="T307" s="164">
        <f>S307*H307</f>
        <v>3.9666000000000001</v>
      </c>
      <c r="U307" s="30"/>
      <c r="V307" s="30"/>
      <c r="W307" s="30"/>
      <c r="X307" s="30"/>
      <c r="Y307" s="30"/>
      <c r="Z307" s="30"/>
      <c r="AA307" s="30"/>
      <c r="AB307" s="30"/>
      <c r="AC307" s="30"/>
      <c r="AD307" s="30"/>
      <c r="AE307" s="30"/>
      <c r="AR307" s="165" t="s">
        <v>147</v>
      </c>
      <c r="AT307" s="165" t="s">
        <v>149</v>
      </c>
      <c r="AU307" s="165" t="s">
        <v>94</v>
      </c>
      <c r="AY307" s="18" t="s">
        <v>146</v>
      </c>
      <c r="BE307" s="166">
        <f>IF(N307="základná",J307,0)</f>
        <v>0</v>
      </c>
      <c r="BF307" s="166">
        <f>IF(N307="znížená",J307,0)</f>
        <v>118.51</v>
      </c>
      <c r="BG307" s="166">
        <f>IF(N307="zákl. prenesená",J307,0)</f>
        <v>0</v>
      </c>
      <c r="BH307" s="166">
        <f>IF(N307="zníž. prenesená",J307,0)</f>
        <v>0</v>
      </c>
      <c r="BI307" s="166">
        <f>IF(N307="nulová",J307,0)</f>
        <v>0</v>
      </c>
      <c r="BJ307" s="18" t="s">
        <v>94</v>
      </c>
      <c r="BK307" s="166">
        <f>ROUND(I307*H307,2)</f>
        <v>118.51</v>
      </c>
      <c r="BL307" s="18" t="s">
        <v>147</v>
      </c>
      <c r="BM307" s="165" t="s">
        <v>413</v>
      </c>
    </row>
    <row r="308" spans="1:65" s="15" customFormat="1" ht="11.25">
      <c r="B308" s="182"/>
      <c r="D308" s="168" t="s">
        <v>153</v>
      </c>
      <c r="E308" s="183" t="s">
        <v>1</v>
      </c>
      <c r="F308" s="184" t="s">
        <v>791</v>
      </c>
      <c r="H308" s="183" t="s">
        <v>1</v>
      </c>
      <c r="L308" s="182"/>
      <c r="M308" s="185"/>
      <c r="N308" s="186"/>
      <c r="O308" s="186"/>
      <c r="P308" s="186"/>
      <c r="Q308" s="186"/>
      <c r="R308" s="186"/>
      <c r="S308" s="186"/>
      <c r="T308" s="187"/>
      <c r="AT308" s="183" t="s">
        <v>153</v>
      </c>
      <c r="AU308" s="183" t="s">
        <v>94</v>
      </c>
      <c r="AV308" s="15" t="s">
        <v>79</v>
      </c>
      <c r="AW308" s="15" t="s">
        <v>28</v>
      </c>
      <c r="AX308" s="15" t="s">
        <v>71</v>
      </c>
      <c r="AY308" s="183" t="s">
        <v>146</v>
      </c>
    </row>
    <row r="309" spans="1:65" s="13" customFormat="1" ht="11.25">
      <c r="B309" s="167"/>
      <c r="D309" s="168" t="s">
        <v>153</v>
      </c>
      <c r="E309" s="169" t="s">
        <v>1</v>
      </c>
      <c r="F309" s="170" t="s">
        <v>839</v>
      </c>
      <c r="H309" s="171">
        <v>1.8029999999999999</v>
      </c>
      <c r="L309" s="167"/>
      <c r="M309" s="172"/>
      <c r="N309" s="173"/>
      <c r="O309" s="173"/>
      <c r="P309" s="173"/>
      <c r="Q309" s="173"/>
      <c r="R309" s="173"/>
      <c r="S309" s="173"/>
      <c r="T309" s="174"/>
      <c r="AT309" s="169" t="s">
        <v>153</v>
      </c>
      <c r="AU309" s="169" t="s">
        <v>94</v>
      </c>
      <c r="AV309" s="13" t="s">
        <v>94</v>
      </c>
      <c r="AW309" s="13" t="s">
        <v>28</v>
      </c>
      <c r="AX309" s="13" t="s">
        <v>71</v>
      </c>
      <c r="AY309" s="169" t="s">
        <v>146</v>
      </c>
    </row>
    <row r="310" spans="1:65" s="14" customFormat="1" ht="11.25">
      <c r="B310" s="175"/>
      <c r="D310" s="168" t="s">
        <v>153</v>
      </c>
      <c r="E310" s="176" t="s">
        <v>1</v>
      </c>
      <c r="F310" s="177" t="s">
        <v>156</v>
      </c>
      <c r="H310" s="178">
        <v>1.8029999999999999</v>
      </c>
      <c r="L310" s="175"/>
      <c r="M310" s="179"/>
      <c r="N310" s="180"/>
      <c r="O310" s="180"/>
      <c r="P310" s="180"/>
      <c r="Q310" s="180"/>
      <c r="R310" s="180"/>
      <c r="S310" s="180"/>
      <c r="T310" s="181"/>
      <c r="AT310" s="176" t="s">
        <v>153</v>
      </c>
      <c r="AU310" s="176" t="s">
        <v>94</v>
      </c>
      <c r="AV310" s="14" t="s">
        <v>147</v>
      </c>
      <c r="AW310" s="14" t="s">
        <v>28</v>
      </c>
      <c r="AX310" s="14" t="s">
        <v>79</v>
      </c>
      <c r="AY310" s="176" t="s">
        <v>146</v>
      </c>
    </row>
    <row r="311" spans="1:65" s="2" customFormat="1" ht="37.9" customHeight="1">
      <c r="A311" s="30"/>
      <c r="B311" s="153"/>
      <c r="C311" s="154" t="s">
        <v>298</v>
      </c>
      <c r="D311" s="154" t="s">
        <v>149</v>
      </c>
      <c r="E311" s="155" t="s">
        <v>840</v>
      </c>
      <c r="F311" s="156" t="s">
        <v>841</v>
      </c>
      <c r="G311" s="157" t="s">
        <v>159</v>
      </c>
      <c r="H311" s="158">
        <v>668.02</v>
      </c>
      <c r="I311" s="159">
        <v>3.97</v>
      </c>
      <c r="J311" s="159">
        <f>ROUND(I311*H311,2)</f>
        <v>2652.04</v>
      </c>
      <c r="K311" s="160"/>
      <c r="L311" s="31"/>
      <c r="M311" s="161" t="s">
        <v>1</v>
      </c>
      <c r="N311" s="162" t="s">
        <v>37</v>
      </c>
      <c r="O311" s="163">
        <v>0.36899999999999999</v>
      </c>
      <c r="P311" s="163">
        <f>O311*H311</f>
        <v>246.49938</v>
      </c>
      <c r="Q311" s="163">
        <v>0</v>
      </c>
      <c r="R311" s="163">
        <f>Q311*H311</f>
        <v>0</v>
      </c>
      <c r="S311" s="163">
        <v>8.8999999999999996E-2</v>
      </c>
      <c r="T311" s="164">
        <f>S311*H311</f>
        <v>59.453779999999995</v>
      </c>
      <c r="U311" s="30"/>
      <c r="V311" s="30"/>
      <c r="W311" s="30"/>
      <c r="X311" s="30"/>
      <c r="Y311" s="30"/>
      <c r="Z311" s="30"/>
      <c r="AA311" s="30"/>
      <c r="AB311" s="30"/>
      <c r="AC311" s="30"/>
      <c r="AD311" s="30"/>
      <c r="AE311" s="30"/>
      <c r="AR311" s="165" t="s">
        <v>147</v>
      </c>
      <c r="AT311" s="165" t="s">
        <v>149</v>
      </c>
      <c r="AU311" s="165" t="s">
        <v>94</v>
      </c>
      <c r="AY311" s="18" t="s">
        <v>146</v>
      </c>
      <c r="BE311" s="166">
        <f>IF(N311="základná",J311,0)</f>
        <v>0</v>
      </c>
      <c r="BF311" s="166">
        <f>IF(N311="znížená",J311,0)</f>
        <v>2652.04</v>
      </c>
      <c r="BG311" s="166">
        <f>IF(N311="zákl. prenesená",J311,0)</f>
        <v>0</v>
      </c>
      <c r="BH311" s="166">
        <f>IF(N311="zníž. prenesená",J311,0)</f>
        <v>0</v>
      </c>
      <c r="BI311" s="166">
        <f>IF(N311="nulová",J311,0)</f>
        <v>0</v>
      </c>
      <c r="BJ311" s="18" t="s">
        <v>94</v>
      </c>
      <c r="BK311" s="166">
        <f>ROUND(I311*H311,2)</f>
        <v>2652.04</v>
      </c>
      <c r="BL311" s="18" t="s">
        <v>147</v>
      </c>
      <c r="BM311" s="165" t="s">
        <v>418</v>
      </c>
    </row>
    <row r="312" spans="1:65" s="15" customFormat="1" ht="11.25">
      <c r="B312" s="182"/>
      <c r="D312" s="168" t="s">
        <v>153</v>
      </c>
      <c r="E312" s="183" t="s">
        <v>1</v>
      </c>
      <c r="F312" s="184" t="s">
        <v>842</v>
      </c>
      <c r="H312" s="183" t="s">
        <v>1</v>
      </c>
      <c r="L312" s="182"/>
      <c r="M312" s="185"/>
      <c r="N312" s="186"/>
      <c r="O312" s="186"/>
      <c r="P312" s="186"/>
      <c r="Q312" s="186"/>
      <c r="R312" s="186"/>
      <c r="S312" s="186"/>
      <c r="T312" s="187"/>
      <c r="AT312" s="183" t="s">
        <v>153</v>
      </c>
      <c r="AU312" s="183" t="s">
        <v>94</v>
      </c>
      <c r="AV312" s="15" t="s">
        <v>79</v>
      </c>
      <c r="AW312" s="15" t="s">
        <v>28</v>
      </c>
      <c r="AX312" s="15" t="s">
        <v>71</v>
      </c>
      <c r="AY312" s="183" t="s">
        <v>146</v>
      </c>
    </row>
    <row r="313" spans="1:65" s="15" customFormat="1" ht="11.25">
      <c r="B313" s="182"/>
      <c r="D313" s="168" t="s">
        <v>153</v>
      </c>
      <c r="E313" s="183" t="s">
        <v>1</v>
      </c>
      <c r="F313" s="184" t="s">
        <v>225</v>
      </c>
      <c r="H313" s="183" t="s">
        <v>1</v>
      </c>
      <c r="L313" s="182"/>
      <c r="M313" s="185"/>
      <c r="N313" s="186"/>
      <c r="O313" s="186"/>
      <c r="P313" s="186"/>
      <c r="Q313" s="186"/>
      <c r="R313" s="186"/>
      <c r="S313" s="186"/>
      <c r="T313" s="187"/>
      <c r="AT313" s="183" t="s">
        <v>153</v>
      </c>
      <c r="AU313" s="183" t="s">
        <v>94</v>
      </c>
      <c r="AV313" s="15" t="s">
        <v>79</v>
      </c>
      <c r="AW313" s="15" t="s">
        <v>28</v>
      </c>
      <c r="AX313" s="15" t="s">
        <v>71</v>
      </c>
      <c r="AY313" s="183" t="s">
        <v>146</v>
      </c>
    </row>
    <row r="314" spans="1:65" s="15" customFormat="1" ht="11.25">
      <c r="B314" s="182"/>
      <c r="D314" s="168" t="s">
        <v>153</v>
      </c>
      <c r="E314" s="183" t="s">
        <v>1</v>
      </c>
      <c r="F314" s="184" t="s">
        <v>817</v>
      </c>
      <c r="H314" s="183" t="s">
        <v>1</v>
      </c>
      <c r="L314" s="182"/>
      <c r="M314" s="185"/>
      <c r="N314" s="186"/>
      <c r="O314" s="186"/>
      <c r="P314" s="186"/>
      <c r="Q314" s="186"/>
      <c r="R314" s="186"/>
      <c r="S314" s="186"/>
      <c r="T314" s="187"/>
      <c r="AT314" s="183" t="s">
        <v>153</v>
      </c>
      <c r="AU314" s="183" t="s">
        <v>94</v>
      </c>
      <c r="AV314" s="15" t="s">
        <v>79</v>
      </c>
      <c r="AW314" s="15" t="s">
        <v>28</v>
      </c>
      <c r="AX314" s="15" t="s">
        <v>71</v>
      </c>
      <c r="AY314" s="183" t="s">
        <v>146</v>
      </c>
    </row>
    <row r="315" spans="1:65" s="13" customFormat="1" ht="11.25">
      <c r="B315" s="167"/>
      <c r="D315" s="168" t="s">
        <v>153</v>
      </c>
      <c r="E315" s="169" t="s">
        <v>1</v>
      </c>
      <c r="F315" s="170" t="s">
        <v>843</v>
      </c>
      <c r="H315" s="171">
        <v>11.115</v>
      </c>
      <c r="L315" s="167"/>
      <c r="M315" s="172"/>
      <c r="N315" s="173"/>
      <c r="O315" s="173"/>
      <c r="P315" s="173"/>
      <c r="Q315" s="173"/>
      <c r="R315" s="173"/>
      <c r="S315" s="173"/>
      <c r="T315" s="174"/>
      <c r="AT315" s="169" t="s">
        <v>153</v>
      </c>
      <c r="AU315" s="169" t="s">
        <v>94</v>
      </c>
      <c r="AV315" s="13" t="s">
        <v>94</v>
      </c>
      <c r="AW315" s="13" t="s">
        <v>28</v>
      </c>
      <c r="AX315" s="13" t="s">
        <v>71</v>
      </c>
      <c r="AY315" s="169" t="s">
        <v>146</v>
      </c>
    </row>
    <row r="316" spans="1:65" s="15" customFormat="1" ht="11.25">
      <c r="B316" s="182"/>
      <c r="D316" s="168" t="s">
        <v>153</v>
      </c>
      <c r="E316" s="183" t="s">
        <v>1</v>
      </c>
      <c r="F316" s="184" t="s">
        <v>844</v>
      </c>
      <c r="H316" s="183" t="s">
        <v>1</v>
      </c>
      <c r="L316" s="182"/>
      <c r="M316" s="185"/>
      <c r="N316" s="186"/>
      <c r="O316" s="186"/>
      <c r="P316" s="186"/>
      <c r="Q316" s="186"/>
      <c r="R316" s="186"/>
      <c r="S316" s="186"/>
      <c r="T316" s="187"/>
      <c r="AT316" s="183" t="s">
        <v>153</v>
      </c>
      <c r="AU316" s="183" t="s">
        <v>94</v>
      </c>
      <c r="AV316" s="15" t="s">
        <v>79</v>
      </c>
      <c r="AW316" s="15" t="s">
        <v>28</v>
      </c>
      <c r="AX316" s="15" t="s">
        <v>71</v>
      </c>
      <c r="AY316" s="183" t="s">
        <v>146</v>
      </c>
    </row>
    <row r="317" spans="1:65" s="13" customFormat="1" ht="11.25">
      <c r="B317" s="167"/>
      <c r="D317" s="168" t="s">
        <v>153</v>
      </c>
      <c r="E317" s="169" t="s">
        <v>1</v>
      </c>
      <c r="F317" s="170" t="s">
        <v>845</v>
      </c>
      <c r="H317" s="171">
        <v>108.07</v>
      </c>
      <c r="L317" s="167"/>
      <c r="M317" s="172"/>
      <c r="N317" s="173"/>
      <c r="O317" s="173"/>
      <c r="P317" s="173"/>
      <c r="Q317" s="173"/>
      <c r="R317" s="173"/>
      <c r="S317" s="173"/>
      <c r="T317" s="174"/>
      <c r="AT317" s="169" t="s">
        <v>153</v>
      </c>
      <c r="AU317" s="169" t="s">
        <v>94</v>
      </c>
      <c r="AV317" s="13" t="s">
        <v>94</v>
      </c>
      <c r="AW317" s="13" t="s">
        <v>28</v>
      </c>
      <c r="AX317" s="13" t="s">
        <v>71</v>
      </c>
      <c r="AY317" s="169" t="s">
        <v>146</v>
      </c>
    </row>
    <row r="318" spans="1:65" s="13" customFormat="1" ht="11.25">
      <c r="B318" s="167"/>
      <c r="D318" s="168" t="s">
        <v>153</v>
      </c>
      <c r="E318" s="169" t="s">
        <v>1</v>
      </c>
      <c r="F318" s="170" t="s">
        <v>846</v>
      </c>
      <c r="H318" s="171">
        <v>-15.12</v>
      </c>
      <c r="L318" s="167"/>
      <c r="M318" s="172"/>
      <c r="N318" s="173"/>
      <c r="O318" s="173"/>
      <c r="P318" s="173"/>
      <c r="Q318" s="173"/>
      <c r="R318" s="173"/>
      <c r="S318" s="173"/>
      <c r="T318" s="174"/>
      <c r="AT318" s="169" t="s">
        <v>153</v>
      </c>
      <c r="AU318" s="169" t="s">
        <v>94</v>
      </c>
      <c r="AV318" s="13" t="s">
        <v>94</v>
      </c>
      <c r="AW318" s="13" t="s">
        <v>28</v>
      </c>
      <c r="AX318" s="13" t="s">
        <v>71</v>
      </c>
      <c r="AY318" s="169" t="s">
        <v>146</v>
      </c>
    </row>
    <row r="319" spans="1:65" s="15" customFormat="1" ht="11.25">
      <c r="B319" s="182"/>
      <c r="D319" s="168" t="s">
        <v>153</v>
      </c>
      <c r="E319" s="183" t="s">
        <v>1</v>
      </c>
      <c r="F319" s="184" t="s">
        <v>815</v>
      </c>
      <c r="H319" s="183" t="s">
        <v>1</v>
      </c>
      <c r="L319" s="182"/>
      <c r="M319" s="185"/>
      <c r="N319" s="186"/>
      <c r="O319" s="186"/>
      <c r="P319" s="186"/>
      <c r="Q319" s="186"/>
      <c r="R319" s="186"/>
      <c r="S319" s="186"/>
      <c r="T319" s="187"/>
      <c r="AT319" s="183" t="s">
        <v>153</v>
      </c>
      <c r="AU319" s="183" t="s">
        <v>94</v>
      </c>
      <c r="AV319" s="15" t="s">
        <v>79</v>
      </c>
      <c r="AW319" s="15" t="s">
        <v>28</v>
      </c>
      <c r="AX319" s="15" t="s">
        <v>71</v>
      </c>
      <c r="AY319" s="183" t="s">
        <v>146</v>
      </c>
    </row>
    <row r="320" spans="1:65" s="13" customFormat="1" ht="11.25">
      <c r="B320" s="167"/>
      <c r="D320" s="168" t="s">
        <v>153</v>
      </c>
      <c r="E320" s="169" t="s">
        <v>1</v>
      </c>
      <c r="F320" s="170" t="s">
        <v>847</v>
      </c>
      <c r="H320" s="171">
        <v>8.8000000000000007</v>
      </c>
      <c r="L320" s="167"/>
      <c r="M320" s="172"/>
      <c r="N320" s="173"/>
      <c r="O320" s="173"/>
      <c r="P320" s="173"/>
      <c r="Q320" s="173"/>
      <c r="R320" s="173"/>
      <c r="S320" s="173"/>
      <c r="T320" s="174"/>
      <c r="AT320" s="169" t="s">
        <v>153</v>
      </c>
      <c r="AU320" s="169" t="s">
        <v>94</v>
      </c>
      <c r="AV320" s="13" t="s">
        <v>94</v>
      </c>
      <c r="AW320" s="13" t="s">
        <v>28</v>
      </c>
      <c r="AX320" s="13" t="s">
        <v>71</v>
      </c>
      <c r="AY320" s="169" t="s">
        <v>146</v>
      </c>
    </row>
    <row r="321" spans="2:51" s="15" customFormat="1" ht="11.25">
      <c r="B321" s="182"/>
      <c r="D321" s="168" t="s">
        <v>153</v>
      </c>
      <c r="E321" s="183" t="s">
        <v>1</v>
      </c>
      <c r="F321" s="184" t="s">
        <v>819</v>
      </c>
      <c r="H321" s="183" t="s">
        <v>1</v>
      </c>
      <c r="L321" s="182"/>
      <c r="M321" s="185"/>
      <c r="N321" s="186"/>
      <c r="O321" s="186"/>
      <c r="P321" s="186"/>
      <c r="Q321" s="186"/>
      <c r="R321" s="186"/>
      <c r="S321" s="186"/>
      <c r="T321" s="187"/>
      <c r="AT321" s="183" t="s">
        <v>153</v>
      </c>
      <c r="AU321" s="183" t="s">
        <v>94</v>
      </c>
      <c r="AV321" s="15" t="s">
        <v>79</v>
      </c>
      <c r="AW321" s="15" t="s">
        <v>28</v>
      </c>
      <c r="AX321" s="15" t="s">
        <v>71</v>
      </c>
      <c r="AY321" s="183" t="s">
        <v>146</v>
      </c>
    </row>
    <row r="322" spans="2:51" s="13" customFormat="1" ht="11.25">
      <c r="B322" s="167"/>
      <c r="D322" s="168" t="s">
        <v>153</v>
      </c>
      <c r="E322" s="169" t="s">
        <v>1</v>
      </c>
      <c r="F322" s="170" t="s">
        <v>848</v>
      </c>
      <c r="H322" s="171">
        <v>80.41</v>
      </c>
      <c r="L322" s="167"/>
      <c r="M322" s="172"/>
      <c r="N322" s="173"/>
      <c r="O322" s="173"/>
      <c r="P322" s="173"/>
      <c r="Q322" s="173"/>
      <c r="R322" s="173"/>
      <c r="S322" s="173"/>
      <c r="T322" s="174"/>
      <c r="AT322" s="169" t="s">
        <v>153</v>
      </c>
      <c r="AU322" s="169" t="s">
        <v>94</v>
      </c>
      <c r="AV322" s="13" t="s">
        <v>94</v>
      </c>
      <c r="AW322" s="13" t="s">
        <v>28</v>
      </c>
      <c r="AX322" s="13" t="s">
        <v>71</v>
      </c>
      <c r="AY322" s="169" t="s">
        <v>146</v>
      </c>
    </row>
    <row r="323" spans="2:51" s="15" customFormat="1" ht="11.25">
      <c r="B323" s="182"/>
      <c r="D323" s="168" t="s">
        <v>153</v>
      </c>
      <c r="E323" s="183" t="s">
        <v>1</v>
      </c>
      <c r="F323" s="184" t="s">
        <v>229</v>
      </c>
      <c r="H323" s="183" t="s">
        <v>1</v>
      </c>
      <c r="L323" s="182"/>
      <c r="M323" s="185"/>
      <c r="N323" s="186"/>
      <c r="O323" s="186"/>
      <c r="P323" s="186"/>
      <c r="Q323" s="186"/>
      <c r="R323" s="186"/>
      <c r="S323" s="186"/>
      <c r="T323" s="187"/>
      <c r="AT323" s="183" t="s">
        <v>153</v>
      </c>
      <c r="AU323" s="183" t="s">
        <v>94</v>
      </c>
      <c r="AV323" s="15" t="s">
        <v>79</v>
      </c>
      <c r="AW323" s="15" t="s">
        <v>28</v>
      </c>
      <c r="AX323" s="15" t="s">
        <v>71</v>
      </c>
      <c r="AY323" s="183" t="s">
        <v>146</v>
      </c>
    </row>
    <row r="324" spans="2:51" s="15" customFormat="1" ht="11.25">
      <c r="B324" s="182"/>
      <c r="D324" s="168" t="s">
        <v>153</v>
      </c>
      <c r="E324" s="183" t="s">
        <v>1</v>
      </c>
      <c r="F324" s="184" t="s">
        <v>817</v>
      </c>
      <c r="H324" s="183" t="s">
        <v>1</v>
      </c>
      <c r="L324" s="182"/>
      <c r="M324" s="185"/>
      <c r="N324" s="186"/>
      <c r="O324" s="186"/>
      <c r="P324" s="186"/>
      <c r="Q324" s="186"/>
      <c r="R324" s="186"/>
      <c r="S324" s="186"/>
      <c r="T324" s="187"/>
      <c r="AT324" s="183" t="s">
        <v>153</v>
      </c>
      <c r="AU324" s="183" t="s">
        <v>94</v>
      </c>
      <c r="AV324" s="15" t="s">
        <v>79</v>
      </c>
      <c r="AW324" s="15" t="s">
        <v>28</v>
      </c>
      <c r="AX324" s="15" t="s">
        <v>71</v>
      </c>
      <c r="AY324" s="183" t="s">
        <v>146</v>
      </c>
    </row>
    <row r="325" spans="2:51" s="13" customFormat="1" ht="11.25">
      <c r="B325" s="167"/>
      <c r="D325" s="168" t="s">
        <v>153</v>
      </c>
      <c r="E325" s="169" t="s">
        <v>1</v>
      </c>
      <c r="F325" s="170" t="s">
        <v>849</v>
      </c>
      <c r="H325" s="171">
        <v>6.45</v>
      </c>
      <c r="L325" s="167"/>
      <c r="M325" s="172"/>
      <c r="N325" s="173"/>
      <c r="O325" s="173"/>
      <c r="P325" s="173"/>
      <c r="Q325" s="173"/>
      <c r="R325" s="173"/>
      <c r="S325" s="173"/>
      <c r="T325" s="174"/>
      <c r="AT325" s="169" t="s">
        <v>153</v>
      </c>
      <c r="AU325" s="169" t="s">
        <v>94</v>
      </c>
      <c r="AV325" s="13" t="s">
        <v>94</v>
      </c>
      <c r="AW325" s="13" t="s">
        <v>28</v>
      </c>
      <c r="AX325" s="13" t="s">
        <v>71</v>
      </c>
      <c r="AY325" s="169" t="s">
        <v>146</v>
      </c>
    </row>
    <row r="326" spans="2:51" s="15" customFormat="1" ht="11.25">
      <c r="B326" s="182"/>
      <c r="D326" s="168" t="s">
        <v>153</v>
      </c>
      <c r="E326" s="183" t="s">
        <v>1</v>
      </c>
      <c r="F326" s="184" t="s">
        <v>844</v>
      </c>
      <c r="H326" s="183" t="s">
        <v>1</v>
      </c>
      <c r="L326" s="182"/>
      <c r="M326" s="185"/>
      <c r="N326" s="186"/>
      <c r="O326" s="186"/>
      <c r="P326" s="186"/>
      <c r="Q326" s="186"/>
      <c r="R326" s="186"/>
      <c r="S326" s="186"/>
      <c r="T326" s="187"/>
      <c r="AT326" s="183" t="s">
        <v>153</v>
      </c>
      <c r="AU326" s="183" t="s">
        <v>94</v>
      </c>
      <c r="AV326" s="15" t="s">
        <v>79</v>
      </c>
      <c r="AW326" s="15" t="s">
        <v>28</v>
      </c>
      <c r="AX326" s="15" t="s">
        <v>71</v>
      </c>
      <c r="AY326" s="183" t="s">
        <v>146</v>
      </c>
    </row>
    <row r="327" spans="2:51" s="13" customFormat="1" ht="11.25">
      <c r="B327" s="167"/>
      <c r="D327" s="168" t="s">
        <v>153</v>
      </c>
      <c r="E327" s="169" t="s">
        <v>1</v>
      </c>
      <c r="F327" s="170" t="s">
        <v>850</v>
      </c>
      <c r="H327" s="171">
        <v>104.515</v>
      </c>
      <c r="L327" s="167"/>
      <c r="M327" s="172"/>
      <c r="N327" s="173"/>
      <c r="O327" s="173"/>
      <c r="P327" s="173"/>
      <c r="Q327" s="173"/>
      <c r="R327" s="173"/>
      <c r="S327" s="173"/>
      <c r="T327" s="174"/>
      <c r="AT327" s="169" t="s">
        <v>153</v>
      </c>
      <c r="AU327" s="169" t="s">
        <v>94</v>
      </c>
      <c r="AV327" s="13" t="s">
        <v>94</v>
      </c>
      <c r="AW327" s="13" t="s">
        <v>28</v>
      </c>
      <c r="AX327" s="13" t="s">
        <v>71</v>
      </c>
      <c r="AY327" s="169" t="s">
        <v>146</v>
      </c>
    </row>
    <row r="328" spans="2:51" s="13" customFormat="1" ht="11.25">
      <c r="B328" s="167"/>
      <c r="D328" s="168" t="s">
        <v>153</v>
      </c>
      <c r="E328" s="169" t="s">
        <v>1</v>
      </c>
      <c r="F328" s="170" t="s">
        <v>846</v>
      </c>
      <c r="H328" s="171">
        <v>-15.12</v>
      </c>
      <c r="L328" s="167"/>
      <c r="M328" s="172"/>
      <c r="N328" s="173"/>
      <c r="O328" s="173"/>
      <c r="P328" s="173"/>
      <c r="Q328" s="173"/>
      <c r="R328" s="173"/>
      <c r="S328" s="173"/>
      <c r="T328" s="174"/>
      <c r="AT328" s="169" t="s">
        <v>153</v>
      </c>
      <c r="AU328" s="169" t="s">
        <v>94</v>
      </c>
      <c r="AV328" s="13" t="s">
        <v>94</v>
      </c>
      <c r="AW328" s="13" t="s">
        <v>28</v>
      </c>
      <c r="AX328" s="13" t="s">
        <v>71</v>
      </c>
      <c r="AY328" s="169" t="s">
        <v>146</v>
      </c>
    </row>
    <row r="329" spans="2:51" s="15" customFormat="1" ht="11.25">
      <c r="B329" s="182"/>
      <c r="D329" s="168" t="s">
        <v>153</v>
      </c>
      <c r="E329" s="183" t="s">
        <v>1</v>
      </c>
      <c r="F329" s="184" t="s">
        <v>815</v>
      </c>
      <c r="H329" s="183" t="s">
        <v>1</v>
      </c>
      <c r="L329" s="182"/>
      <c r="M329" s="185"/>
      <c r="N329" s="186"/>
      <c r="O329" s="186"/>
      <c r="P329" s="186"/>
      <c r="Q329" s="186"/>
      <c r="R329" s="186"/>
      <c r="S329" s="186"/>
      <c r="T329" s="187"/>
      <c r="AT329" s="183" t="s">
        <v>153</v>
      </c>
      <c r="AU329" s="183" t="s">
        <v>94</v>
      </c>
      <c r="AV329" s="15" t="s">
        <v>79</v>
      </c>
      <c r="AW329" s="15" t="s">
        <v>28</v>
      </c>
      <c r="AX329" s="15" t="s">
        <v>71</v>
      </c>
      <c r="AY329" s="183" t="s">
        <v>146</v>
      </c>
    </row>
    <row r="330" spans="2:51" s="13" customFormat="1" ht="11.25">
      <c r="B330" s="167"/>
      <c r="D330" s="168" t="s">
        <v>153</v>
      </c>
      <c r="E330" s="169" t="s">
        <v>1</v>
      </c>
      <c r="F330" s="170" t="s">
        <v>851</v>
      </c>
      <c r="H330" s="171">
        <v>7.718</v>
      </c>
      <c r="L330" s="167"/>
      <c r="M330" s="172"/>
      <c r="N330" s="173"/>
      <c r="O330" s="173"/>
      <c r="P330" s="173"/>
      <c r="Q330" s="173"/>
      <c r="R330" s="173"/>
      <c r="S330" s="173"/>
      <c r="T330" s="174"/>
      <c r="AT330" s="169" t="s">
        <v>153</v>
      </c>
      <c r="AU330" s="169" t="s">
        <v>94</v>
      </c>
      <c r="AV330" s="13" t="s">
        <v>94</v>
      </c>
      <c r="AW330" s="13" t="s">
        <v>28</v>
      </c>
      <c r="AX330" s="13" t="s">
        <v>71</v>
      </c>
      <c r="AY330" s="169" t="s">
        <v>146</v>
      </c>
    </row>
    <row r="331" spans="2:51" s="15" customFormat="1" ht="11.25">
      <c r="B331" s="182"/>
      <c r="D331" s="168" t="s">
        <v>153</v>
      </c>
      <c r="E331" s="183" t="s">
        <v>1</v>
      </c>
      <c r="F331" s="184" t="s">
        <v>819</v>
      </c>
      <c r="H331" s="183" t="s">
        <v>1</v>
      </c>
      <c r="L331" s="182"/>
      <c r="M331" s="185"/>
      <c r="N331" s="186"/>
      <c r="O331" s="186"/>
      <c r="P331" s="186"/>
      <c r="Q331" s="186"/>
      <c r="R331" s="186"/>
      <c r="S331" s="186"/>
      <c r="T331" s="187"/>
      <c r="AT331" s="183" t="s">
        <v>153</v>
      </c>
      <c r="AU331" s="183" t="s">
        <v>94</v>
      </c>
      <c r="AV331" s="15" t="s">
        <v>79</v>
      </c>
      <c r="AW331" s="15" t="s">
        <v>28</v>
      </c>
      <c r="AX331" s="15" t="s">
        <v>71</v>
      </c>
      <c r="AY331" s="183" t="s">
        <v>146</v>
      </c>
    </row>
    <row r="332" spans="2:51" s="13" customFormat="1" ht="11.25">
      <c r="B332" s="167"/>
      <c r="D332" s="168" t="s">
        <v>153</v>
      </c>
      <c r="E332" s="169" t="s">
        <v>1</v>
      </c>
      <c r="F332" s="170" t="s">
        <v>852</v>
      </c>
      <c r="H332" s="171">
        <v>45.25</v>
      </c>
      <c r="L332" s="167"/>
      <c r="M332" s="172"/>
      <c r="N332" s="173"/>
      <c r="O332" s="173"/>
      <c r="P332" s="173"/>
      <c r="Q332" s="173"/>
      <c r="R332" s="173"/>
      <c r="S332" s="173"/>
      <c r="T332" s="174"/>
      <c r="AT332" s="169" t="s">
        <v>153</v>
      </c>
      <c r="AU332" s="169" t="s">
        <v>94</v>
      </c>
      <c r="AV332" s="13" t="s">
        <v>94</v>
      </c>
      <c r="AW332" s="13" t="s">
        <v>28</v>
      </c>
      <c r="AX332" s="13" t="s">
        <v>71</v>
      </c>
      <c r="AY332" s="169" t="s">
        <v>146</v>
      </c>
    </row>
    <row r="333" spans="2:51" s="15" customFormat="1" ht="11.25">
      <c r="B333" s="182"/>
      <c r="D333" s="168" t="s">
        <v>153</v>
      </c>
      <c r="E333" s="183" t="s">
        <v>1</v>
      </c>
      <c r="F333" s="184" t="s">
        <v>216</v>
      </c>
      <c r="H333" s="183" t="s">
        <v>1</v>
      </c>
      <c r="L333" s="182"/>
      <c r="M333" s="185"/>
      <c r="N333" s="186"/>
      <c r="O333" s="186"/>
      <c r="P333" s="186"/>
      <c r="Q333" s="186"/>
      <c r="R333" s="186"/>
      <c r="S333" s="186"/>
      <c r="T333" s="187"/>
      <c r="AT333" s="183" t="s">
        <v>153</v>
      </c>
      <c r="AU333" s="183" t="s">
        <v>94</v>
      </c>
      <c r="AV333" s="15" t="s">
        <v>79</v>
      </c>
      <c r="AW333" s="15" t="s">
        <v>28</v>
      </c>
      <c r="AX333" s="15" t="s">
        <v>71</v>
      </c>
      <c r="AY333" s="183" t="s">
        <v>146</v>
      </c>
    </row>
    <row r="334" spans="2:51" s="15" customFormat="1" ht="11.25">
      <c r="B334" s="182"/>
      <c r="D334" s="168" t="s">
        <v>153</v>
      </c>
      <c r="E334" s="183" t="s">
        <v>1</v>
      </c>
      <c r="F334" s="184" t="s">
        <v>819</v>
      </c>
      <c r="H334" s="183" t="s">
        <v>1</v>
      </c>
      <c r="L334" s="182"/>
      <c r="M334" s="185"/>
      <c r="N334" s="186"/>
      <c r="O334" s="186"/>
      <c r="P334" s="186"/>
      <c r="Q334" s="186"/>
      <c r="R334" s="186"/>
      <c r="S334" s="186"/>
      <c r="T334" s="187"/>
      <c r="AT334" s="183" t="s">
        <v>153</v>
      </c>
      <c r="AU334" s="183" t="s">
        <v>94</v>
      </c>
      <c r="AV334" s="15" t="s">
        <v>79</v>
      </c>
      <c r="AW334" s="15" t="s">
        <v>28</v>
      </c>
      <c r="AX334" s="15" t="s">
        <v>71</v>
      </c>
      <c r="AY334" s="183" t="s">
        <v>146</v>
      </c>
    </row>
    <row r="335" spans="2:51" s="13" customFormat="1" ht="11.25">
      <c r="B335" s="167"/>
      <c r="D335" s="168" t="s">
        <v>153</v>
      </c>
      <c r="E335" s="169" t="s">
        <v>1</v>
      </c>
      <c r="F335" s="170" t="s">
        <v>853</v>
      </c>
      <c r="H335" s="171">
        <v>1.395</v>
      </c>
      <c r="L335" s="167"/>
      <c r="M335" s="172"/>
      <c r="N335" s="173"/>
      <c r="O335" s="173"/>
      <c r="P335" s="173"/>
      <c r="Q335" s="173"/>
      <c r="R335" s="173"/>
      <c r="S335" s="173"/>
      <c r="T335" s="174"/>
      <c r="AT335" s="169" t="s">
        <v>153</v>
      </c>
      <c r="AU335" s="169" t="s">
        <v>94</v>
      </c>
      <c r="AV335" s="13" t="s">
        <v>94</v>
      </c>
      <c r="AW335" s="13" t="s">
        <v>28</v>
      </c>
      <c r="AX335" s="13" t="s">
        <v>71</v>
      </c>
      <c r="AY335" s="169" t="s">
        <v>146</v>
      </c>
    </row>
    <row r="336" spans="2:51" s="15" customFormat="1" ht="11.25">
      <c r="B336" s="182"/>
      <c r="D336" s="168" t="s">
        <v>153</v>
      </c>
      <c r="E336" s="183" t="s">
        <v>1</v>
      </c>
      <c r="F336" s="184" t="s">
        <v>815</v>
      </c>
      <c r="H336" s="183" t="s">
        <v>1</v>
      </c>
      <c r="L336" s="182"/>
      <c r="M336" s="185"/>
      <c r="N336" s="186"/>
      <c r="O336" s="186"/>
      <c r="P336" s="186"/>
      <c r="Q336" s="186"/>
      <c r="R336" s="186"/>
      <c r="S336" s="186"/>
      <c r="T336" s="187"/>
      <c r="AT336" s="183" t="s">
        <v>153</v>
      </c>
      <c r="AU336" s="183" t="s">
        <v>94</v>
      </c>
      <c r="AV336" s="15" t="s">
        <v>79</v>
      </c>
      <c r="AW336" s="15" t="s">
        <v>28</v>
      </c>
      <c r="AX336" s="15" t="s">
        <v>71</v>
      </c>
      <c r="AY336" s="183" t="s">
        <v>146</v>
      </c>
    </row>
    <row r="337" spans="2:51" s="13" customFormat="1" ht="11.25">
      <c r="B337" s="167"/>
      <c r="D337" s="168" t="s">
        <v>153</v>
      </c>
      <c r="E337" s="169" t="s">
        <v>1</v>
      </c>
      <c r="F337" s="170" t="s">
        <v>854</v>
      </c>
      <c r="H337" s="171">
        <v>21.04</v>
      </c>
      <c r="L337" s="167"/>
      <c r="M337" s="172"/>
      <c r="N337" s="173"/>
      <c r="O337" s="173"/>
      <c r="P337" s="173"/>
      <c r="Q337" s="173"/>
      <c r="R337" s="173"/>
      <c r="S337" s="173"/>
      <c r="T337" s="174"/>
      <c r="AT337" s="169" t="s">
        <v>153</v>
      </c>
      <c r="AU337" s="169" t="s">
        <v>94</v>
      </c>
      <c r="AV337" s="13" t="s">
        <v>94</v>
      </c>
      <c r="AW337" s="13" t="s">
        <v>28</v>
      </c>
      <c r="AX337" s="13" t="s">
        <v>71</v>
      </c>
      <c r="AY337" s="169" t="s">
        <v>146</v>
      </c>
    </row>
    <row r="338" spans="2:51" s="15" customFormat="1" ht="11.25">
      <c r="B338" s="182"/>
      <c r="D338" s="168" t="s">
        <v>153</v>
      </c>
      <c r="E338" s="183" t="s">
        <v>1</v>
      </c>
      <c r="F338" s="184" t="s">
        <v>855</v>
      </c>
      <c r="H338" s="183" t="s">
        <v>1</v>
      </c>
      <c r="L338" s="182"/>
      <c r="M338" s="185"/>
      <c r="N338" s="186"/>
      <c r="O338" s="186"/>
      <c r="P338" s="186"/>
      <c r="Q338" s="186"/>
      <c r="R338" s="186"/>
      <c r="S338" s="186"/>
      <c r="T338" s="187"/>
      <c r="AT338" s="183" t="s">
        <v>153</v>
      </c>
      <c r="AU338" s="183" t="s">
        <v>94</v>
      </c>
      <c r="AV338" s="15" t="s">
        <v>79</v>
      </c>
      <c r="AW338" s="15" t="s">
        <v>28</v>
      </c>
      <c r="AX338" s="15" t="s">
        <v>71</v>
      </c>
      <c r="AY338" s="183" t="s">
        <v>146</v>
      </c>
    </row>
    <row r="339" spans="2:51" s="13" customFormat="1" ht="11.25">
      <c r="B339" s="167"/>
      <c r="D339" s="168" t="s">
        <v>153</v>
      </c>
      <c r="E339" s="169" t="s">
        <v>1</v>
      </c>
      <c r="F339" s="170" t="s">
        <v>856</v>
      </c>
      <c r="H339" s="171">
        <v>29.407</v>
      </c>
      <c r="L339" s="167"/>
      <c r="M339" s="172"/>
      <c r="N339" s="173"/>
      <c r="O339" s="173"/>
      <c r="P339" s="173"/>
      <c r="Q339" s="173"/>
      <c r="R339" s="173"/>
      <c r="S339" s="173"/>
      <c r="T339" s="174"/>
      <c r="AT339" s="169" t="s">
        <v>153</v>
      </c>
      <c r="AU339" s="169" t="s">
        <v>94</v>
      </c>
      <c r="AV339" s="13" t="s">
        <v>94</v>
      </c>
      <c r="AW339" s="13" t="s">
        <v>28</v>
      </c>
      <c r="AX339" s="13" t="s">
        <v>71</v>
      </c>
      <c r="AY339" s="169" t="s">
        <v>146</v>
      </c>
    </row>
    <row r="340" spans="2:51" s="15" customFormat="1" ht="11.25">
      <c r="B340" s="182"/>
      <c r="D340" s="168" t="s">
        <v>153</v>
      </c>
      <c r="E340" s="183" t="s">
        <v>1</v>
      </c>
      <c r="F340" s="184" t="s">
        <v>844</v>
      </c>
      <c r="H340" s="183" t="s">
        <v>1</v>
      </c>
      <c r="L340" s="182"/>
      <c r="M340" s="185"/>
      <c r="N340" s="186"/>
      <c r="O340" s="186"/>
      <c r="P340" s="186"/>
      <c r="Q340" s="186"/>
      <c r="R340" s="186"/>
      <c r="S340" s="186"/>
      <c r="T340" s="187"/>
      <c r="AT340" s="183" t="s">
        <v>153</v>
      </c>
      <c r="AU340" s="183" t="s">
        <v>94</v>
      </c>
      <c r="AV340" s="15" t="s">
        <v>79</v>
      </c>
      <c r="AW340" s="15" t="s">
        <v>28</v>
      </c>
      <c r="AX340" s="15" t="s">
        <v>71</v>
      </c>
      <c r="AY340" s="183" t="s">
        <v>146</v>
      </c>
    </row>
    <row r="341" spans="2:51" s="13" customFormat="1" ht="11.25">
      <c r="B341" s="167"/>
      <c r="D341" s="168" t="s">
        <v>153</v>
      </c>
      <c r="E341" s="169" t="s">
        <v>1</v>
      </c>
      <c r="F341" s="170" t="s">
        <v>857</v>
      </c>
      <c r="H341" s="171">
        <v>10.82</v>
      </c>
      <c r="L341" s="167"/>
      <c r="M341" s="172"/>
      <c r="N341" s="173"/>
      <c r="O341" s="173"/>
      <c r="P341" s="173"/>
      <c r="Q341" s="173"/>
      <c r="R341" s="173"/>
      <c r="S341" s="173"/>
      <c r="T341" s="174"/>
      <c r="AT341" s="169" t="s">
        <v>153</v>
      </c>
      <c r="AU341" s="169" t="s">
        <v>94</v>
      </c>
      <c r="AV341" s="13" t="s">
        <v>94</v>
      </c>
      <c r="AW341" s="13" t="s">
        <v>28</v>
      </c>
      <c r="AX341" s="13" t="s">
        <v>71</v>
      </c>
      <c r="AY341" s="169" t="s">
        <v>146</v>
      </c>
    </row>
    <row r="342" spans="2:51" s="15" customFormat="1" ht="11.25">
      <c r="B342" s="182"/>
      <c r="D342" s="168" t="s">
        <v>153</v>
      </c>
      <c r="E342" s="183" t="s">
        <v>1</v>
      </c>
      <c r="F342" s="184" t="s">
        <v>817</v>
      </c>
      <c r="H342" s="183" t="s">
        <v>1</v>
      </c>
      <c r="L342" s="182"/>
      <c r="M342" s="185"/>
      <c r="N342" s="186"/>
      <c r="O342" s="186"/>
      <c r="P342" s="186"/>
      <c r="Q342" s="186"/>
      <c r="R342" s="186"/>
      <c r="S342" s="186"/>
      <c r="T342" s="187"/>
      <c r="AT342" s="183" t="s">
        <v>153</v>
      </c>
      <c r="AU342" s="183" t="s">
        <v>94</v>
      </c>
      <c r="AV342" s="15" t="s">
        <v>79</v>
      </c>
      <c r="AW342" s="15" t="s">
        <v>28</v>
      </c>
      <c r="AX342" s="15" t="s">
        <v>71</v>
      </c>
      <c r="AY342" s="183" t="s">
        <v>146</v>
      </c>
    </row>
    <row r="343" spans="2:51" s="13" customFormat="1" ht="11.25">
      <c r="B343" s="167"/>
      <c r="D343" s="168" t="s">
        <v>153</v>
      </c>
      <c r="E343" s="169" t="s">
        <v>1</v>
      </c>
      <c r="F343" s="170" t="s">
        <v>858</v>
      </c>
      <c r="H343" s="171">
        <v>97.027000000000001</v>
      </c>
      <c r="L343" s="167"/>
      <c r="M343" s="172"/>
      <c r="N343" s="173"/>
      <c r="O343" s="173"/>
      <c r="P343" s="173"/>
      <c r="Q343" s="173"/>
      <c r="R343" s="173"/>
      <c r="S343" s="173"/>
      <c r="T343" s="174"/>
      <c r="AT343" s="169" t="s">
        <v>153</v>
      </c>
      <c r="AU343" s="169" t="s">
        <v>94</v>
      </c>
      <c r="AV343" s="13" t="s">
        <v>94</v>
      </c>
      <c r="AW343" s="13" t="s">
        <v>28</v>
      </c>
      <c r="AX343" s="13" t="s">
        <v>71</v>
      </c>
      <c r="AY343" s="169" t="s">
        <v>146</v>
      </c>
    </row>
    <row r="344" spans="2:51" s="13" customFormat="1" ht="11.25">
      <c r="B344" s="167"/>
      <c r="D344" s="168" t="s">
        <v>153</v>
      </c>
      <c r="E344" s="169" t="s">
        <v>1</v>
      </c>
      <c r="F344" s="170" t="s">
        <v>859</v>
      </c>
      <c r="H344" s="171">
        <v>-4.32</v>
      </c>
      <c r="L344" s="167"/>
      <c r="M344" s="172"/>
      <c r="N344" s="173"/>
      <c r="O344" s="173"/>
      <c r="P344" s="173"/>
      <c r="Q344" s="173"/>
      <c r="R344" s="173"/>
      <c r="S344" s="173"/>
      <c r="T344" s="174"/>
      <c r="AT344" s="169" t="s">
        <v>153</v>
      </c>
      <c r="AU344" s="169" t="s">
        <v>94</v>
      </c>
      <c r="AV344" s="13" t="s">
        <v>94</v>
      </c>
      <c r="AW344" s="13" t="s">
        <v>28</v>
      </c>
      <c r="AX344" s="13" t="s">
        <v>71</v>
      </c>
      <c r="AY344" s="169" t="s">
        <v>146</v>
      </c>
    </row>
    <row r="345" spans="2:51" s="15" customFormat="1" ht="11.25">
      <c r="B345" s="182"/>
      <c r="D345" s="168" t="s">
        <v>153</v>
      </c>
      <c r="E345" s="183" t="s">
        <v>1</v>
      </c>
      <c r="F345" s="184" t="s">
        <v>219</v>
      </c>
      <c r="H345" s="183" t="s">
        <v>1</v>
      </c>
      <c r="L345" s="182"/>
      <c r="M345" s="185"/>
      <c r="N345" s="186"/>
      <c r="O345" s="186"/>
      <c r="P345" s="186"/>
      <c r="Q345" s="186"/>
      <c r="R345" s="186"/>
      <c r="S345" s="186"/>
      <c r="T345" s="187"/>
      <c r="AT345" s="183" t="s">
        <v>153</v>
      </c>
      <c r="AU345" s="183" t="s">
        <v>94</v>
      </c>
      <c r="AV345" s="15" t="s">
        <v>79</v>
      </c>
      <c r="AW345" s="15" t="s">
        <v>28</v>
      </c>
      <c r="AX345" s="15" t="s">
        <v>71</v>
      </c>
      <c r="AY345" s="183" t="s">
        <v>146</v>
      </c>
    </row>
    <row r="346" spans="2:51" s="15" customFormat="1" ht="11.25">
      <c r="B346" s="182"/>
      <c r="D346" s="168" t="s">
        <v>153</v>
      </c>
      <c r="E346" s="183" t="s">
        <v>1</v>
      </c>
      <c r="F346" s="184" t="s">
        <v>817</v>
      </c>
      <c r="H346" s="183" t="s">
        <v>1</v>
      </c>
      <c r="L346" s="182"/>
      <c r="M346" s="185"/>
      <c r="N346" s="186"/>
      <c r="O346" s="186"/>
      <c r="P346" s="186"/>
      <c r="Q346" s="186"/>
      <c r="R346" s="186"/>
      <c r="S346" s="186"/>
      <c r="T346" s="187"/>
      <c r="AT346" s="183" t="s">
        <v>153</v>
      </c>
      <c r="AU346" s="183" t="s">
        <v>94</v>
      </c>
      <c r="AV346" s="15" t="s">
        <v>79</v>
      </c>
      <c r="AW346" s="15" t="s">
        <v>28</v>
      </c>
      <c r="AX346" s="15" t="s">
        <v>71</v>
      </c>
      <c r="AY346" s="183" t="s">
        <v>146</v>
      </c>
    </row>
    <row r="347" spans="2:51" s="13" customFormat="1" ht="11.25">
      <c r="B347" s="167"/>
      <c r="D347" s="168" t="s">
        <v>153</v>
      </c>
      <c r="E347" s="169" t="s">
        <v>1</v>
      </c>
      <c r="F347" s="170" t="s">
        <v>860</v>
      </c>
      <c r="H347" s="171">
        <v>56.76</v>
      </c>
      <c r="L347" s="167"/>
      <c r="M347" s="172"/>
      <c r="N347" s="173"/>
      <c r="O347" s="173"/>
      <c r="P347" s="173"/>
      <c r="Q347" s="173"/>
      <c r="R347" s="173"/>
      <c r="S347" s="173"/>
      <c r="T347" s="174"/>
      <c r="AT347" s="169" t="s">
        <v>153</v>
      </c>
      <c r="AU347" s="169" t="s">
        <v>94</v>
      </c>
      <c r="AV347" s="13" t="s">
        <v>94</v>
      </c>
      <c r="AW347" s="13" t="s">
        <v>28</v>
      </c>
      <c r="AX347" s="13" t="s">
        <v>71</v>
      </c>
      <c r="AY347" s="169" t="s">
        <v>146</v>
      </c>
    </row>
    <row r="348" spans="2:51" s="13" customFormat="1" ht="11.25">
      <c r="B348" s="167"/>
      <c r="D348" s="168" t="s">
        <v>153</v>
      </c>
      <c r="E348" s="169" t="s">
        <v>1</v>
      </c>
      <c r="F348" s="170" t="s">
        <v>861</v>
      </c>
      <c r="H348" s="171">
        <v>-1.44</v>
      </c>
      <c r="L348" s="167"/>
      <c r="M348" s="172"/>
      <c r="N348" s="173"/>
      <c r="O348" s="173"/>
      <c r="P348" s="173"/>
      <c r="Q348" s="173"/>
      <c r="R348" s="173"/>
      <c r="S348" s="173"/>
      <c r="T348" s="174"/>
      <c r="AT348" s="169" t="s">
        <v>153</v>
      </c>
      <c r="AU348" s="169" t="s">
        <v>94</v>
      </c>
      <c r="AV348" s="13" t="s">
        <v>94</v>
      </c>
      <c r="AW348" s="13" t="s">
        <v>28</v>
      </c>
      <c r="AX348" s="13" t="s">
        <v>71</v>
      </c>
      <c r="AY348" s="169" t="s">
        <v>146</v>
      </c>
    </row>
    <row r="349" spans="2:51" s="13" customFormat="1" ht="11.25">
      <c r="B349" s="167"/>
      <c r="D349" s="168" t="s">
        <v>153</v>
      </c>
      <c r="E349" s="169" t="s">
        <v>1</v>
      </c>
      <c r="F349" s="170" t="s">
        <v>862</v>
      </c>
      <c r="H349" s="171">
        <v>-2.16</v>
      </c>
      <c r="L349" s="167"/>
      <c r="M349" s="172"/>
      <c r="N349" s="173"/>
      <c r="O349" s="173"/>
      <c r="P349" s="173"/>
      <c r="Q349" s="173"/>
      <c r="R349" s="173"/>
      <c r="S349" s="173"/>
      <c r="T349" s="174"/>
      <c r="AT349" s="169" t="s">
        <v>153</v>
      </c>
      <c r="AU349" s="169" t="s">
        <v>94</v>
      </c>
      <c r="AV349" s="13" t="s">
        <v>94</v>
      </c>
      <c r="AW349" s="13" t="s">
        <v>28</v>
      </c>
      <c r="AX349" s="13" t="s">
        <v>71</v>
      </c>
      <c r="AY349" s="169" t="s">
        <v>146</v>
      </c>
    </row>
    <row r="350" spans="2:51" s="13" customFormat="1" ht="11.25">
      <c r="B350" s="167"/>
      <c r="D350" s="168" t="s">
        <v>153</v>
      </c>
      <c r="E350" s="169" t="s">
        <v>1</v>
      </c>
      <c r="F350" s="170" t="s">
        <v>863</v>
      </c>
      <c r="H350" s="171">
        <v>-1.56</v>
      </c>
      <c r="L350" s="167"/>
      <c r="M350" s="172"/>
      <c r="N350" s="173"/>
      <c r="O350" s="173"/>
      <c r="P350" s="173"/>
      <c r="Q350" s="173"/>
      <c r="R350" s="173"/>
      <c r="S350" s="173"/>
      <c r="T350" s="174"/>
      <c r="AT350" s="169" t="s">
        <v>153</v>
      </c>
      <c r="AU350" s="169" t="s">
        <v>94</v>
      </c>
      <c r="AV350" s="13" t="s">
        <v>94</v>
      </c>
      <c r="AW350" s="13" t="s">
        <v>28</v>
      </c>
      <c r="AX350" s="13" t="s">
        <v>71</v>
      </c>
      <c r="AY350" s="169" t="s">
        <v>146</v>
      </c>
    </row>
    <row r="351" spans="2:51" s="15" customFormat="1" ht="11.25">
      <c r="B351" s="182"/>
      <c r="D351" s="168" t="s">
        <v>153</v>
      </c>
      <c r="E351" s="183" t="s">
        <v>1</v>
      </c>
      <c r="F351" s="184" t="s">
        <v>844</v>
      </c>
      <c r="H351" s="183" t="s">
        <v>1</v>
      </c>
      <c r="L351" s="182"/>
      <c r="M351" s="185"/>
      <c r="N351" s="186"/>
      <c r="O351" s="186"/>
      <c r="P351" s="186"/>
      <c r="Q351" s="186"/>
      <c r="R351" s="186"/>
      <c r="S351" s="186"/>
      <c r="T351" s="187"/>
      <c r="AT351" s="183" t="s">
        <v>153</v>
      </c>
      <c r="AU351" s="183" t="s">
        <v>94</v>
      </c>
      <c r="AV351" s="15" t="s">
        <v>79</v>
      </c>
      <c r="AW351" s="15" t="s">
        <v>28</v>
      </c>
      <c r="AX351" s="15" t="s">
        <v>71</v>
      </c>
      <c r="AY351" s="183" t="s">
        <v>146</v>
      </c>
    </row>
    <row r="352" spans="2:51" s="13" customFormat="1" ht="11.25">
      <c r="B352" s="167"/>
      <c r="D352" s="168" t="s">
        <v>153</v>
      </c>
      <c r="E352" s="169" t="s">
        <v>1</v>
      </c>
      <c r="F352" s="170" t="s">
        <v>864</v>
      </c>
      <c r="H352" s="171">
        <v>5.7060000000000004</v>
      </c>
      <c r="L352" s="167"/>
      <c r="M352" s="172"/>
      <c r="N352" s="173"/>
      <c r="O352" s="173"/>
      <c r="P352" s="173"/>
      <c r="Q352" s="173"/>
      <c r="R352" s="173"/>
      <c r="S352" s="173"/>
      <c r="T352" s="174"/>
      <c r="AT352" s="169" t="s">
        <v>153</v>
      </c>
      <c r="AU352" s="169" t="s">
        <v>94</v>
      </c>
      <c r="AV352" s="13" t="s">
        <v>94</v>
      </c>
      <c r="AW352" s="13" t="s">
        <v>28</v>
      </c>
      <c r="AX352" s="13" t="s">
        <v>71</v>
      </c>
      <c r="AY352" s="169" t="s">
        <v>146</v>
      </c>
    </row>
    <row r="353" spans="2:51" s="15" customFormat="1" ht="11.25">
      <c r="B353" s="182"/>
      <c r="D353" s="168" t="s">
        <v>153</v>
      </c>
      <c r="E353" s="183" t="s">
        <v>1</v>
      </c>
      <c r="F353" s="184" t="s">
        <v>819</v>
      </c>
      <c r="H353" s="183" t="s">
        <v>1</v>
      </c>
      <c r="L353" s="182"/>
      <c r="M353" s="185"/>
      <c r="N353" s="186"/>
      <c r="O353" s="186"/>
      <c r="P353" s="186"/>
      <c r="Q353" s="186"/>
      <c r="R353" s="186"/>
      <c r="S353" s="186"/>
      <c r="T353" s="187"/>
      <c r="AT353" s="183" t="s">
        <v>153</v>
      </c>
      <c r="AU353" s="183" t="s">
        <v>94</v>
      </c>
      <c r="AV353" s="15" t="s">
        <v>79</v>
      </c>
      <c r="AW353" s="15" t="s">
        <v>28</v>
      </c>
      <c r="AX353" s="15" t="s">
        <v>71</v>
      </c>
      <c r="AY353" s="183" t="s">
        <v>146</v>
      </c>
    </row>
    <row r="354" spans="2:51" s="13" customFormat="1" ht="11.25">
      <c r="B354" s="167"/>
      <c r="D354" s="168" t="s">
        <v>153</v>
      </c>
      <c r="E354" s="169" t="s">
        <v>1</v>
      </c>
      <c r="F354" s="170" t="s">
        <v>865</v>
      </c>
      <c r="H354" s="171">
        <v>12.11</v>
      </c>
      <c r="L354" s="167"/>
      <c r="M354" s="172"/>
      <c r="N354" s="173"/>
      <c r="O354" s="173"/>
      <c r="P354" s="173"/>
      <c r="Q354" s="173"/>
      <c r="R354" s="173"/>
      <c r="S354" s="173"/>
      <c r="T354" s="174"/>
      <c r="AT354" s="169" t="s">
        <v>153</v>
      </c>
      <c r="AU354" s="169" t="s">
        <v>94</v>
      </c>
      <c r="AV354" s="13" t="s">
        <v>94</v>
      </c>
      <c r="AW354" s="13" t="s">
        <v>28</v>
      </c>
      <c r="AX354" s="13" t="s">
        <v>71</v>
      </c>
      <c r="AY354" s="169" t="s">
        <v>146</v>
      </c>
    </row>
    <row r="355" spans="2:51" s="15" customFormat="1" ht="11.25">
      <c r="B355" s="182"/>
      <c r="D355" s="168" t="s">
        <v>153</v>
      </c>
      <c r="E355" s="183" t="s">
        <v>1</v>
      </c>
      <c r="F355" s="184" t="s">
        <v>268</v>
      </c>
      <c r="H355" s="183" t="s">
        <v>1</v>
      </c>
      <c r="L355" s="182"/>
      <c r="M355" s="185"/>
      <c r="N355" s="186"/>
      <c r="O355" s="186"/>
      <c r="P355" s="186"/>
      <c r="Q355" s="186"/>
      <c r="R355" s="186"/>
      <c r="S355" s="186"/>
      <c r="T355" s="187"/>
      <c r="AT355" s="183" t="s">
        <v>153</v>
      </c>
      <c r="AU355" s="183" t="s">
        <v>94</v>
      </c>
      <c r="AV355" s="15" t="s">
        <v>79</v>
      </c>
      <c r="AW355" s="15" t="s">
        <v>28</v>
      </c>
      <c r="AX355" s="15" t="s">
        <v>71</v>
      </c>
      <c r="AY355" s="183" t="s">
        <v>146</v>
      </c>
    </row>
    <row r="356" spans="2:51" s="15" customFormat="1" ht="11.25">
      <c r="B356" s="182"/>
      <c r="D356" s="168" t="s">
        <v>153</v>
      </c>
      <c r="E356" s="183" t="s">
        <v>1</v>
      </c>
      <c r="F356" s="184" t="s">
        <v>866</v>
      </c>
      <c r="H356" s="183" t="s">
        <v>1</v>
      </c>
      <c r="L356" s="182"/>
      <c r="M356" s="185"/>
      <c r="N356" s="186"/>
      <c r="O356" s="186"/>
      <c r="P356" s="186"/>
      <c r="Q356" s="186"/>
      <c r="R356" s="186"/>
      <c r="S356" s="186"/>
      <c r="T356" s="187"/>
      <c r="AT356" s="183" t="s">
        <v>153</v>
      </c>
      <c r="AU356" s="183" t="s">
        <v>94</v>
      </c>
      <c r="AV356" s="15" t="s">
        <v>79</v>
      </c>
      <c r="AW356" s="15" t="s">
        <v>28</v>
      </c>
      <c r="AX356" s="15" t="s">
        <v>71</v>
      </c>
      <c r="AY356" s="183" t="s">
        <v>146</v>
      </c>
    </row>
    <row r="357" spans="2:51" s="13" customFormat="1" ht="11.25">
      <c r="B357" s="167"/>
      <c r="D357" s="168" t="s">
        <v>153</v>
      </c>
      <c r="E357" s="169" t="s">
        <v>1</v>
      </c>
      <c r="F357" s="170" t="s">
        <v>867</v>
      </c>
      <c r="H357" s="171">
        <v>17.77</v>
      </c>
      <c r="L357" s="167"/>
      <c r="M357" s="172"/>
      <c r="N357" s="173"/>
      <c r="O357" s="173"/>
      <c r="P357" s="173"/>
      <c r="Q357" s="173"/>
      <c r="R357" s="173"/>
      <c r="S357" s="173"/>
      <c r="T357" s="174"/>
      <c r="AT357" s="169" t="s">
        <v>153</v>
      </c>
      <c r="AU357" s="169" t="s">
        <v>94</v>
      </c>
      <c r="AV357" s="13" t="s">
        <v>94</v>
      </c>
      <c r="AW357" s="13" t="s">
        <v>28</v>
      </c>
      <c r="AX357" s="13" t="s">
        <v>71</v>
      </c>
      <c r="AY357" s="169" t="s">
        <v>146</v>
      </c>
    </row>
    <row r="358" spans="2:51" s="13" customFormat="1" ht="11.25">
      <c r="B358" s="167"/>
      <c r="D358" s="168" t="s">
        <v>153</v>
      </c>
      <c r="E358" s="169" t="s">
        <v>1</v>
      </c>
      <c r="F358" s="170" t="s">
        <v>868</v>
      </c>
      <c r="H358" s="171">
        <v>-3.06</v>
      </c>
      <c r="L358" s="167"/>
      <c r="M358" s="172"/>
      <c r="N358" s="173"/>
      <c r="O358" s="173"/>
      <c r="P358" s="173"/>
      <c r="Q358" s="173"/>
      <c r="R358" s="173"/>
      <c r="S358" s="173"/>
      <c r="T358" s="174"/>
      <c r="AT358" s="169" t="s">
        <v>153</v>
      </c>
      <c r="AU358" s="169" t="s">
        <v>94</v>
      </c>
      <c r="AV358" s="13" t="s">
        <v>94</v>
      </c>
      <c r="AW358" s="13" t="s">
        <v>28</v>
      </c>
      <c r="AX358" s="13" t="s">
        <v>71</v>
      </c>
      <c r="AY358" s="169" t="s">
        <v>146</v>
      </c>
    </row>
    <row r="359" spans="2:51" s="15" customFormat="1" ht="11.25">
      <c r="B359" s="182"/>
      <c r="D359" s="168" t="s">
        <v>153</v>
      </c>
      <c r="E359" s="183" t="s">
        <v>1</v>
      </c>
      <c r="F359" s="184" t="s">
        <v>819</v>
      </c>
      <c r="H359" s="183" t="s">
        <v>1</v>
      </c>
      <c r="L359" s="182"/>
      <c r="M359" s="185"/>
      <c r="N359" s="186"/>
      <c r="O359" s="186"/>
      <c r="P359" s="186"/>
      <c r="Q359" s="186"/>
      <c r="R359" s="186"/>
      <c r="S359" s="186"/>
      <c r="T359" s="187"/>
      <c r="AT359" s="183" t="s">
        <v>153</v>
      </c>
      <c r="AU359" s="183" t="s">
        <v>94</v>
      </c>
      <c r="AV359" s="15" t="s">
        <v>79</v>
      </c>
      <c r="AW359" s="15" t="s">
        <v>28</v>
      </c>
      <c r="AX359" s="15" t="s">
        <v>71</v>
      </c>
      <c r="AY359" s="183" t="s">
        <v>146</v>
      </c>
    </row>
    <row r="360" spans="2:51" s="13" customFormat="1" ht="11.25">
      <c r="B360" s="167"/>
      <c r="D360" s="168" t="s">
        <v>153</v>
      </c>
      <c r="E360" s="169" t="s">
        <v>1</v>
      </c>
      <c r="F360" s="170" t="s">
        <v>869</v>
      </c>
      <c r="H360" s="171">
        <v>1.06</v>
      </c>
      <c r="L360" s="167"/>
      <c r="M360" s="172"/>
      <c r="N360" s="173"/>
      <c r="O360" s="173"/>
      <c r="P360" s="173"/>
      <c r="Q360" s="173"/>
      <c r="R360" s="173"/>
      <c r="S360" s="173"/>
      <c r="T360" s="174"/>
      <c r="AT360" s="169" t="s">
        <v>153</v>
      </c>
      <c r="AU360" s="169" t="s">
        <v>94</v>
      </c>
      <c r="AV360" s="13" t="s">
        <v>94</v>
      </c>
      <c r="AW360" s="13" t="s">
        <v>28</v>
      </c>
      <c r="AX360" s="13" t="s">
        <v>71</v>
      </c>
      <c r="AY360" s="169" t="s">
        <v>146</v>
      </c>
    </row>
    <row r="361" spans="2:51" s="15" customFormat="1" ht="11.25">
      <c r="B361" s="182"/>
      <c r="D361" s="168" t="s">
        <v>153</v>
      </c>
      <c r="E361" s="183" t="s">
        <v>1</v>
      </c>
      <c r="F361" s="184" t="s">
        <v>817</v>
      </c>
      <c r="H361" s="183" t="s">
        <v>1</v>
      </c>
      <c r="L361" s="182"/>
      <c r="M361" s="185"/>
      <c r="N361" s="186"/>
      <c r="O361" s="186"/>
      <c r="P361" s="186"/>
      <c r="Q361" s="186"/>
      <c r="R361" s="186"/>
      <c r="S361" s="186"/>
      <c r="T361" s="187"/>
      <c r="AT361" s="183" t="s">
        <v>153</v>
      </c>
      <c r="AU361" s="183" t="s">
        <v>94</v>
      </c>
      <c r="AV361" s="15" t="s">
        <v>79</v>
      </c>
      <c r="AW361" s="15" t="s">
        <v>28</v>
      </c>
      <c r="AX361" s="15" t="s">
        <v>71</v>
      </c>
      <c r="AY361" s="183" t="s">
        <v>146</v>
      </c>
    </row>
    <row r="362" spans="2:51" s="13" customFormat="1" ht="11.25">
      <c r="B362" s="167"/>
      <c r="D362" s="168" t="s">
        <v>153</v>
      </c>
      <c r="E362" s="169" t="s">
        <v>1</v>
      </c>
      <c r="F362" s="170" t="s">
        <v>870</v>
      </c>
      <c r="H362" s="171">
        <v>17.93</v>
      </c>
      <c r="L362" s="167"/>
      <c r="M362" s="172"/>
      <c r="N362" s="173"/>
      <c r="O362" s="173"/>
      <c r="P362" s="173"/>
      <c r="Q362" s="173"/>
      <c r="R362" s="173"/>
      <c r="S362" s="173"/>
      <c r="T362" s="174"/>
      <c r="AT362" s="169" t="s">
        <v>153</v>
      </c>
      <c r="AU362" s="169" t="s">
        <v>94</v>
      </c>
      <c r="AV362" s="13" t="s">
        <v>94</v>
      </c>
      <c r="AW362" s="13" t="s">
        <v>28</v>
      </c>
      <c r="AX362" s="13" t="s">
        <v>71</v>
      </c>
      <c r="AY362" s="169" t="s">
        <v>146</v>
      </c>
    </row>
    <row r="363" spans="2:51" s="13" customFormat="1" ht="11.25">
      <c r="B363" s="167"/>
      <c r="D363" s="168" t="s">
        <v>153</v>
      </c>
      <c r="E363" s="169" t="s">
        <v>1</v>
      </c>
      <c r="F363" s="170" t="s">
        <v>871</v>
      </c>
      <c r="H363" s="171">
        <v>-0.55000000000000004</v>
      </c>
      <c r="L363" s="167"/>
      <c r="M363" s="172"/>
      <c r="N363" s="173"/>
      <c r="O363" s="173"/>
      <c r="P363" s="173"/>
      <c r="Q363" s="173"/>
      <c r="R363" s="173"/>
      <c r="S363" s="173"/>
      <c r="T363" s="174"/>
      <c r="AT363" s="169" t="s">
        <v>153</v>
      </c>
      <c r="AU363" s="169" t="s">
        <v>94</v>
      </c>
      <c r="AV363" s="13" t="s">
        <v>94</v>
      </c>
      <c r="AW363" s="13" t="s">
        <v>28</v>
      </c>
      <c r="AX363" s="13" t="s">
        <v>71</v>
      </c>
      <c r="AY363" s="169" t="s">
        <v>146</v>
      </c>
    </row>
    <row r="364" spans="2:51" s="15" customFormat="1" ht="11.25">
      <c r="B364" s="182"/>
      <c r="D364" s="168" t="s">
        <v>153</v>
      </c>
      <c r="E364" s="183" t="s">
        <v>1</v>
      </c>
      <c r="F364" s="184" t="s">
        <v>237</v>
      </c>
      <c r="H364" s="183" t="s">
        <v>1</v>
      </c>
      <c r="L364" s="182"/>
      <c r="M364" s="185"/>
      <c r="N364" s="186"/>
      <c r="O364" s="186"/>
      <c r="P364" s="186"/>
      <c r="Q364" s="186"/>
      <c r="R364" s="186"/>
      <c r="S364" s="186"/>
      <c r="T364" s="187"/>
      <c r="AT364" s="183" t="s">
        <v>153</v>
      </c>
      <c r="AU364" s="183" t="s">
        <v>94</v>
      </c>
      <c r="AV364" s="15" t="s">
        <v>79</v>
      </c>
      <c r="AW364" s="15" t="s">
        <v>28</v>
      </c>
      <c r="AX364" s="15" t="s">
        <v>71</v>
      </c>
      <c r="AY364" s="183" t="s">
        <v>146</v>
      </c>
    </row>
    <row r="365" spans="2:51" s="15" customFormat="1" ht="11.25">
      <c r="B365" s="182"/>
      <c r="D365" s="168" t="s">
        <v>153</v>
      </c>
      <c r="E365" s="183" t="s">
        <v>1</v>
      </c>
      <c r="F365" s="184" t="s">
        <v>866</v>
      </c>
      <c r="H365" s="183" t="s">
        <v>1</v>
      </c>
      <c r="L365" s="182"/>
      <c r="M365" s="185"/>
      <c r="N365" s="186"/>
      <c r="O365" s="186"/>
      <c r="P365" s="186"/>
      <c r="Q365" s="186"/>
      <c r="R365" s="186"/>
      <c r="S365" s="186"/>
      <c r="T365" s="187"/>
      <c r="AT365" s="183" t="s">
        <v>153</v>
      </c>
      <c r="AU365" s="183" t="s">
        <v>94</v>
      </c>
      <c r="AV365" s="15" t="s">
        <v>79</v>
      </c>
      <c r="AW365" s="15" t="s">
        <v>28</v>
      </c>
      <c r="AX365" s="15" t="s">
        <v>71</v>
      </c>
      <c r="AY365" s="183" t="s">
        <v>146</v>
      </c>
    </row>
    <row r="366" spans="2:51" s="13" customFormat="1" ht="11.25">
      <c r="B366" s="167"/>
      <c r="D366" s="168" t="s">
        <v>153</v>
      </c>
      <c r="E366" s="169" t="s">
        <v>1</v>
      </c>
      <c r="F366" s="170" t="s">
        <v>872</v>
      </c>
      <c r="H366" s="171">
        <v>31.17</v>
      </c>
      <c r="L366" s="167"/>
      <c r="M366" s="172"/>
      <c r="N366" s="173"/>
      <c r="O366" s="173"/>
      <c r="P366" s="173"/>
      <c r="Q366" s="173"/>
      <c r="R366" s="173"/>
      <c r="S366" s="173"/>
      <c r="T366" s="174"/>
      <c r="AT366" s="169" t="s">
        <v>153</v>
      </c>
      <c r="AU366" s="169" t="s">
        <v>94</v>
      </c>
      <c r="AV366" s="13" t="s">
        <v>94</v>
      </c>
      <c r="AW366" s="13" t="s">
        <v>28</v>
      </c>
      <c r="AX366" s="13" t="s">
        <v>71</v>
      </c>
      <c r="AY366" s="169" t="s">
        <v>146</v>
      </c>
    </row>
    <row r="367" spans="2:51" s="15" customFormat="1" ht="11.25">
      <c r="B367" s="182"/>
      <c r="D367" s="168" t="s">
        <v>153</v>
      </c>
      <c r="E367" s="183" t="s">
        <v>1</v>
      </c>
      <c r="F367" s="184" t="s">
        <v>844</v>
      </c>
      <c r="H367" s="183" t="s">
        <v>1</v>
      </c>
      <c r="L367" s="182"/>
      <c r="M367" s="185"/>
      <c r="N367" s="186"/>
      <c r="O367" s="186"/>
      <c r="P367" s="186"/>
      <c r="Q367" s="186"/>
      <c r="R367" s="186"/>
      <c r="S367" s="186"/>
      <c r="T367" s="187"/>
      <c r="AT367" s="183" t="s">
        <v>153</v>
      </c>
      <c r="AU367" s="183" t="s">
        <v>94</v>
      </c>
      <c r="AV367" s="15" t="s">
        <v>79</v>
      </c>
      <c r="AW367" s="15" t="s">
        <v>28</v>
      </c>
      <c r="AX367" s="15" t="s">
        <v>71</v>
      </c>
      <c r="AY367" s="183" t="s">
        <v>146</v>
      </c>
    </row>
    <row r="368" spans="2:51" s="13" customFormat="1" ht="11.25">
      <c r="B368" s="167"/>
      <c r="D368" s="168" t="s">
        <v>153</v>
      </c>
      <c r="E368" s="169" t="s">
        <v>1</v>
      </c>
      <c r="F368" s="170" t="s">
        <v>873</v>
      </c>
      <c r="H368" s="171">
        <v>10.763</v>
      </c>
      <c r="L368" s="167"/>
      <c r="M368" s="172"/>
      <c r="N368" s="173"/>
      <c r="O368" s="173"/>
      <c r="P368" s="173"/>
      <c r="Q368" s="173"/>
      <c r="R368" s="173"/>
      <c r="S368" s="173"/>
      <c r="T368" s="174"/>
      <c r="AT368" s="169" t="s">
        <v>153</v>
      </c>
      <c r="AU368" s="169" t="s">
        <v>94</v>
      </c>
      <c r="AV368" s="13" t="s">
        <v>94</v>
      </c>
      <c r="AW368" s="13" t="s">
        <v>28</v>
      </c>
      <c r="AX368" s="13" t="s">
        <v>71</v>
      </c>
      <c r="AY368" s="169" t="s">
        <v>146</v>
      </c>
    </row>
    <row r="369" spans="1:65" s="15" customFormat="1" ht="11.25">
      <c r="B369" s="182"/>
      <c r="D369" s="168" t="s">
        <v>153</v>
      </c>
      <c r="E369" s="183" t="s">
        <v>1</v>
      </c>
      <c r="F369" s="184" t="s">
        <v>817</v>
      </c>
      <c r="H369" s="183" t="s">
        <v>1</v>
      </c>
      <c r="L369" s="182"/>
      <c r="M369" s="185"/>
      <c r="N369" s="186"/>
      <c r="O369" s="186"/>
      <c r="P369" s="186"/>
      <c r="Q369" s="186"/>
      <c r="R369" s="186"/>
      <c r="S369" s="186"/>
      <c r="T369" s="187"/>
      <c r="AT369" s="183" t="s">
        <v>153</v>
      </c>
      <c r="AU369" s="183" t="s">
        <v>94</v>
      </c>
      <c r="AV369" s="15" t="s">
        <v>79</v>
      </c>
      <c r="AW369" s="15" t="s">
        <v>28</v>
      </c>
      <c r="AX369" s="15" t="s">
        <v>71</v>
      </c>
      <c r="AY369" s="183" t="s">
        <v>146</v>
      </c>
    </row>
    <row r="370" spans="1:65" s="13" customFormat="1" ht="11.25">
      <c r="B370" s="167"/>
      <c r="D370" s="168" t="s">
        <v>153</v>
      </c>
      <c r="E370" s="169" t="s">
        <v>1</v>
      </c>
      <c r="F370" s="170" t="s">
        <v>874</v>
      </c>
      <c r="H370" s="171">
        <v>14.298999999999999</v>
      </c>
      <c r="L370" s="167"/>
      <c r="M370" s="172"/>
      <c r="N370" s="173"/>
      <c r="O370" s="173"/>
      <c r="P370" s="173"/>
      <c r="Q370" s="173"/>
      <c r="R370" s="173"/>
      <c r="S370" s="173"/>
      <c r="T370" s="174"/>
      <c r="AT370" s="169" t="s">
        <v>153</v>
      </c>
      <c r="AU370" s="169" t="s">
        <v>94</v>
      </c>
      <c r="AV370" s="13" t="s">
        <v>94</v>
      </c>
      <c r="AW370" s="13" t="s">
        <v>28</v>
      </c>
      <c r="AX370" s="13" t="s">
        <v>71</v>
      </c>
      <c r="AY370" s="169" t="s">
        <v>146</v>
      </c>
    </row>
    <row r="371" spans="1:65" s="15" customFormat="1" ht="11.25">
      <c r="B371" s="182"/>
      <c r="D371" s="168" t="s">
        <v>153</v>
      </c>
      <c r="E371" s="183" t="s">
        <v>1</v>
      </c>
      <c r="F371" s="184" t="s">
        <v>819</v>
      </c>
      <c r="H371" s="183" t="s">
        <v>1</v>
      </c>
      <c r="L371" s="182"/>
      <c r="M371" s="185"/>
      <c r="N371" s="186"/>
      <c r="O371" s="186"/>
      <c r="P371" s="186"/>
      <c r="Q371" s="186"/>
      <c r="R371" s="186"/>
      <c r="S371" s="186"/>
      <c r="T371" s="187"/>
      <c r="AT371" s="183" t="s">
        <v>153</v>
      </c>
      <c r="AU371" s="183" t="s">
        <v>94</v>
      </c>
      <c r="AV371" s="15" t="s">
        <v>79</v>
      </c>
      <c r="AW371" s="15" t="s">
        <v>28</v>
      </c>
      <c r="AX371" s="15" t="s">
        <v>71</v>
      </c>
      <c r="AY371" s="183" t="s">
        <v>146</v>
      </c>
    </row>
    <row r="372" spans="1:65" s="13" customFormat="1" ht="11.25">
      <c r="B372" s="167"/>
      <c r="D372" s="168" t="s">
        <v>153</v>
      </c>
      <c r="E372" s="169" t="s">
        <v>1</v>
      </c>
      <c r="F372" s="170" t="s">
        <v>875</v>
      </c>
      <c r="H372" s="171">
        <v>11.765000000000001</v>
      </c>
      <c r="L372" s="167"/>
      <c r="M372" s="172"/>
      <c r="N372" s="173"/>
      <c r="O372" s="173"/>
      <c r="P372" s="173"/>
      <c r="Q372" s="173"/>
      <c r="R372" s="173"/>
      <c r="S372" s="173"/>
      <c r="T372" s="174"/>
      <c r="AT372" s="169" t="s">
        <v>153</v>
      </c>
      <c r="AU372" s="169" t="s">
        <v>94</v>
      </c>
      <c r="AV372" s="13" t="s">
        <v>94</v>
      </c>
      <c r="AW372" s="13" t="s">
        <v>28</v>
      </c>
      <c r="AX372" s="13" t="s">
        <v>71</v>
      </c>
      <c r="AY372" s="169" t="s">
        <v>146</v>
      </c>
    </row>
    <row r="373" spans="1:65" s="14" customFormat="1" ht="11.25">
      <c r="B373" s="175"/>
      <c r="D373" s="168" t="s">
        <v>153</v>
      </c>
      <c r="E373" s="176" t="s">
        <v>1</v>
      </c>
      <c r="F373" s="177" t="s">
        <v>156</v>
      </c>
      <c r="H373" s="178">
        <v>668.02</v>
      </c>
      <c r="L373" s="175"/>
      <c r="M373" s="179"/>
      <c r="N373" s="180"/>
      <c r="O373" s="180"/>
      <c r="P373" s="180"/>
      <c r="Q373" s="180"/>
      <c r="R373" s="180"/>
      <c r="S373" s="180"/>
      <c r="T373" s="181"/>
      <c r="AT373" s="176" t="s">
        <v>153</v>
      </c>
      <c r="AU373" s="176" t="s">
        <v>94</v>
      </c>
      <c r="AV373" s="14" t="s">
        <v>147</v>
      </c>
      <c r="AW373" s="14" t="s">
        <v>28</v>
      </c>
      <c r="AX373" s="14" t="s">
        <v>79</v>
      </c>
      <c r="AY373" s="176" t="s">
        <v>146</v>
      </c>
    </row>
    <row r="374" spans="1:65" s="2" customFormat="1" ht="24.2" customHeight="1">
      <c r="A374" s="30"/>
      <c r="B374" s="153"/>
      <c r="C374" s="154" t="s">
        <v>429</v>
      </c>
      <c r="D374" s="154" t="s">
        <v>149</v>
      </c>
      <c r="E374" s="155" t="s">
        <v>284</v>
      </c>
      <c r="F374" s="156" t="s">
        <v>285</v>
      </c>
      <c r="G374" s="157" t="s">
        <v>168</v>
      </c>
      <c r="H374" s="158">
        <v>100.92</v>
      </c>
      <c r="I374" s="159">
        <v>9.49</v>
      </c>
      <c r="J374" s="159">
        <f>ROUND(I374*H374,2)</f>
        <v>957.73</v>
      </c>
      <c r="K374" s="160"/>
      <c r="L374" s="31"/>
      <c r="M374" s="161" t="s">
        <v>1</v>
      </c>
      <c r="N374" s="162" t="s">
        <v>37</v>
      </c>
      <c r="O374" s="163">
        <v>0.88200000000000001</v>
      </c>
      <c r="P374" s="163">
        <f>O374*H374</f>
        <v>89.011440000000007</v>
      </c>
      <c r="Q374" s="163">
        <v>0</v>
      </c>
      <c r="R374" s="163">
        <f>Q374*H374</f>
        <v>0</v>
      </c>
      <c r="S374" s="163">
        <v>0</v>
      </c>
      <c r="T374" s="164">
        <f>S374*H374</f>
        <v>0</v>
      </c>
      <c r="U374" s="30"/>
      <c r="V374" s="30"/>
      <c r="W374" s="30"/>
      <c r="X374" s="30"/>
      <c r="Y374" s="30"/>
      <c r="Z374" s="30"/>
      <c r="AA374" s="30"/>
      <c r="AB374" s="30"/>
      <c r="AC374" s="30"/>
      <c r="AD374" s="30"/>
      <c r="AE374" s="30"/>
      <c r="AR374" s="165" t="s">
        <v>147</v>
      </c>
      <c r="AT374" s="165" t="s">
        <v>149</v>
      </c>
      <c r="AU374" s="165" t="s">
        <v>94</v>
      </c>
      <c r="AY374" s="18" t="s">
        <v>146</v>
      </c>
      <c r="BE374" s="166">
        <f>IF(N374="základná",J374,0)</f>
        <v>0</v>
      </c>
      <c r="BF374" s="166">
        <f>IF(N374="znížená",J374,0)</f>
        <v>957.73</v>
      </c>
      <c r="BG374" s="166">
        <f>IF(N374="zákl. prenesená",J374,0)</f>
        <v>0</v>
      </c>
      <c r="BH374" s="166">
        <f>IF(N374="zníž. prenesená",J374,0)</f>
        <v>0</v>
      </c>
      <c r="BI374" s="166">
        <f>IF(N374="nulová",J374,0)</f>
        <v>0</v>
      </c>
      <c r="BJ374" s="18" t="s">
        <v>94</v>
      </c>
      <c r="BK374" s="166">
        <f>ROUND(I374*H374,2)</f>
        <v>957.73</v>
      </c>
      <c r="BL374" s="18" t="s">
        <v>147</v>
      </c>
      <c r="BM374" s="165" t="s">
        <v>432</v>
      </c>
    </row>
    <row r="375" spans="1:65" s="2" customFormat="1" ht="21.75" customHeight="1">
      <c r="A375" s="30"/>
      <c r="B375" s="153"/>
      <c r="C375" s="154" t="s">
        <v>301</v>
      </c>
      <c r="D375" s="154" t="s">
        <v>149</v>
      </c>
      <c r="E375" s="155" t="s">
        <v>288</v>
      </c>
      <c r="F375" s="156" t="s">
        <v>289</v>
      </c>
      <c r="G375" s="157" t="s">
        <v>168</v>
      </c>
      <c r="H375" s="158">
        <v>100.92</v>
      </c>
      <c r="I375" s="159">
        <v>10.63</v>
      </c>
      <c r="J375" s="159">
        <f>ROUND(I375*H375,2)</f>
        <v>1072.78</v>
      </c>
      <c r="K375" s="160"/>
      <c r="L375" s="31"/>
      <c r="M375" s="161" t="s">
        <v>1</v>
      </c>
      <c r="N375" s="162" t="s">
        <v>37</v>
      </c>
      <c r="O375" s="163">
        <v>0.59799999999999998</v>
      </c>
      <c r="P375" s="163">
        <f>O375*H375</f>
        <v>60.350159999999995</v>
      </c>
      <c r="Q375" s="163">
        <v>0</v>
      </c>
      <c r="R375" s="163">
        <f>Q375*H375</f>
        <v>0</v>
      </c>
      <c r="S375" s="163">
        <v>0</v>
      </c>
      <c r="T375" s="164">
        <f>S375*H375</f>
        <v>0</v>
      </c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R375" s="165" t="s">
        <v>147</v>
      </c>
      <c r="AT375" s="165" t="s">
        <v>149</v>
      </c>
      <c r="AU375" s="165" t="s">
        <v>94</v>
      </c>
      <c r="AY375" s="18" t="s">
        <v>146</v>
      </c>
      <c r="BE375" s="166">
        <f>IF(N375="základná",J375,0)</f>
        <v>0</v>
      </c>
      <c r="BF375" s="166">
        <f>IF(N375="znížená",J375,0)</f>
        <v>1072.78</v>
      </c>
      <c r="BG375" s="166">
        <f>IF(N375="zákl. prenesená",J375,0)</f>
        <v>0</v>
      </c>
      <c r="BH375" s="166">
        <f>IF(N375="zníž. prenesená",J375,0)</f>
        <v>0</v>
      </c>
      <c r="BI375" s="166">
        <f>IF(N375="nulová",J375,0)</f>
        <v>0</v>
      </c>
      <c r="BJ375" s="18" t="s">
        <v>94</v>
      </c>
      <c r="BK375" s="166">
        <f>ROUND(I375*H375,2)</f>
        <v>1072.78</v>
      </c>
      <c r="BL375" s="18" t="s">
        <v>147</v>
      </c>
      <c r="BM375" s="165" t="s">
        <v>436</v>
      </c>
    </row>
    <row r="376" spans="1:65" s="2" customFormat="1" ht="37.9" customHeight="1">
      <c r="A376" s="30"/>
      <c r="B376" s="153"/>
      <c r="C376" s="154" t="s">
        <v>442</v>
      </c>
      <c r="D376" s="154" t="s">
        <v>149</v>
      </c>
      <c r="E376" s="155" t="s">
        <v>291</v>
      </c>
      <c r="F376" s="156" t="s">
        <v>292</v>
      </c>
      <c r="G376" s="157" t="s">
        <v>168</v>
      </c>
      <c r="H376" s="158">
        <v>403.68</v>
      </c>
      <c r="I376" s="159">
        <v>0.3</v>
      </c>
      <c r="J376" s="159">
        <f>ROUND(I376*H376,2)</f>
        <v>121.1</v>
      </c>
      <c r="K376" s="160"/>
      <c r="L376" s="31"/>
      <c r="M376" s="161" t="s">
        <v>1</v>
      </c>
      <c r="N376" s="162" t="s">
        <v>37</v>
      </c>
      <c r="O376" s="163">
        <v>7.0000000000000001E-3</v>
      </c>
      <c r="P376" s="163">
        <f>O376*H376</f>
        <v>2.8257600000000003</v>
      </c>
      <c r="Q376" s="163">
        <v>0</v>
      </c>
      <c r="R376" s="163">
        <f>Q376*H376</f>
        <v>0</v>
      </c>
      <c r="S376" s="163">
        <v>0</v>
      </c>
      <c r="T376" s="164">
        <f>S376*H376</f>
        <v>0</v>
      </c>
      <c r="U376" s="30"/>
      <c r="V376" s="30"/>
      <c r="W376" s="30"/>
      <c r="X376" s="30"/>
      <c r="Y376" s="30"/>
      <c r="Z376" s="30"/>
      <c r="AA376" s="30"/>
      <c r="AB376" s="30"/>
      <c r="AC376" s="30"/>
      <c r="AD376" s="30"/>
      <c r="AE376" s="30"/>
      <c r="AR376" s="165" t="s">
        <v>147</v>
      </c>
      <c r="AT376" s="165" t="s">
        <v>149</v>
      </c>
      <c r="AU376" s="165" t="s">
        <v>94</v>
      </c>
      <c r="AY376" s="18" t="s">
        <v>146</v>
      </c>
      <c r="BE376" s="166">
        <f>IF(N376="základná",J376,0)</f>
        <v>0</v>
      </c>
      <c r="BF376" s="166">
        <f>IF(N376="znížená",J376,0)</f>
        <v>121.1</v>
      </c>
      <c r="BG376" s="166">
        <f>IF(N376="zákl. prenesená",J376,0)</f>
        <v>0</v>
      </c>
      <c r="BH376" s="166">
        <f>IF(N376="zníž. prenesená",J376,0)</f>
        <v>0</v>
      </c>
      <c r="BI376" s="166">
        <f>IF(N376="nulová",J376,0)</f>
        <v>0</v>
      </c>
      <c r="BJ376" s="18" t="s">
        <v>94</v>
      </c>
      <c r="BK376" s="166">
        <f>ROUND(I376*H376,2)</f>
        <v>121.1</v>
      </c>
      <c r="BL376" s="18" t="s">
        <v>147</v>
      </c>
      <c r="BM376" s="165" t="s">
        <v>445</v>
      </c>
    </row>
    <row r="377" spans="1:65" s="13" customFormat="1" ht="11.25">
      <c r="B377" s="167"/>
      <c r="D377" s="168" t="s">
        <v>153</v>
      </c>
      <c r="E377" s="169" t="s">
        <v>1</v>
      </c>
      <c r="F377" s="170" t="s">
        <v>876</v>
      </c>
      <c r="H377" s="171">
        <v>403.68</v>
      </c>
      <c r="L377" s="167"/>
      <c r="M377" s="172"/>
      <c r="N377" s="173"/>
      <c r="O377" s="173"/>
      <c r="P377" s="173"/>
      <c r="Q377" s="173"/>
      <c r="R377" s="173"/>
      <c r="S377" s="173"/>
      <c r="T377" s="174"/>
      <c r="AT377" s="169" t="s">
        <v>153</v>
      </c>
      <c r="AU377" s="169" t="s">
        <v>94</v>
      </c>
      <c r="AV377" s="13" t="s">
        <v>94</v>
      </c>
      <c r="AW377" s="13" t="s">
        <v>28</v>
      </c>
      <c r="AX377" s="13" t="s">
        <v>71</v>
      </c>
      <c r="AY377" s="169" t="s">
        <v>146</v>
      </c>
    </row>
    <row r="378" spans="1:65" s="14" customFormat="1" ht="11.25">
      <c r="B378" s="175"/>
      <c r="D378" s="168" t="s">
        <v>153</v>
      </c>
      <c r="E378" s="176" t="s">
        <v>1</v>
      </c>
      <c r="F378" s="177" t="s">
        <v>156</v>
      </c>
      <c r="H378" s="178">
        <v>403.68</v>
      </c>
      <c r="L378" s="175"/>
      <c r="M378" s="179"/>
      <c r="N378" s="180"/>
      <c r="O378" s="180"/>
      <c r="P378" s="180"/>
      <c r="Q378" s="180"/>
      <c r="R378" s="180"/>
      <c r="S378" s="180"/>
      <c r="T378" s="181"/>
      <c r="AT378" s="176" t="s">
        <v>153</v>
      </c>
      <c r="AU378" s="176" t="s">
        <v>94</v>
      </c>
      <c r="AV378" s="14" t="s">
        <v>147</v>
      </c>
      <c r="AW378" s="14" t="s">
        <v>28</v>
      </c>
      <c r="AX378" s="14" t="s">
        <v>79</v>
      </c>
      <c r="AY378" s="176" t="s">
        <v>146</v>
      </c>
    </row>
    <row r="379" spans="1:65" s="2" customFormat="1" ht="24.2" customHeight="1">
      <c r="A379" s="30"/>
      <c r="B379" s="153"/>
      <c r="C379" s="154" t="s">
        <v>306</v>
      </c>
      <c r="D379" s="154" t="s">
        <v>149</v>
      </c>
      <c r="E379" s="155" t="s">
        <v>296</v>
      </c>
      <c r="F379" s="156" t="s">
        <v>297</v>
      </c>
      <c r="G379" s="157" t="s">
        <v>168</v>
      </c>
      <c r="H379" s="158">
        <v>100.92</v>
      </c>
      <c r="I379" s="159">
        <v>9.58</v>
      </c>
      <c r="J379" s="159">
        <f>ROUND(I379*H379,2)</f>
        <v>966.81</v>
      </c>
      <c r="K379" s="160"/>
      <c r="L379" s="31"/>
      <c r="M379" s="161" t="s">
        <v>1</v>
      </c>
      <c r="N379" s="162" t="s">
        <v>37</v>
      </c>
      <c r="O379" s="163">
        <v>0.89</v>
      </c>
      <c r="P379" s="163">
        <f>O379*H379</f>
        <v>89.818799999999996</v>
      </c>
      <c r="Q379" s="163">
        <v>0</v>
      </c>
      <c r="R379" s="163">
        <f>Q379*H379</f>
        <v>0</v>
      </c>
      <c r="S379" s="163">
        <v>0</v>
      </c>
      <c r="T379" s="164">
        <f>S379*H379</f>
        <v>0</v>
      </c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R379" s="165" t="s">
        <v>147</v>
      </c>
      <c r="AT379" s="165" t="s">
        <v>149</v>
      </c>
      <c r="AU379" s="165" t="s">
        <v>94</v>
      </c>
      <c r="AY379" s="18" t="s">
        <v>146</v>
      </c>
      <c r="BE379" s="166">
        <f>IF(N379="základná",J379,0)</f>
        <v>0</v>
      </c>
      <c r="BF379" s="166">
        <f>IF(N379="znížená",J379,0)</f>
        <v>966.81</v>
      </c>
      <c r="BG379" s="166">
        <f>IF(N379="zákl. prenesená",J379,0)</f>
        <v>0</v>
      </c>
      <c r="BH379" s="166">
        <f>IF(N379="zníž. prenesená",J379,0)</f>
        <v>0</v>
      </c>
      <c r="BI379" s="166">
        <f>IF(N379="nulová",J379,0)</f>
        <v>0</v>
      </c>
      <c r="BJ379" s="18" t="s">
        <v>94</v>
      </c>
      <c r="BK379" s="166">
        <f>ROUND(I379*H379,2)</f>
        <v>966.81</v>
      </c>
      <c r="BL379" s="18" t="s">
        <v>147</v>
      </c>
      <c r="BM379" s="165" t="s">
        <v>448</v>
      </c>
    </row>
    <row r="380" spans="1:65" s="2" customFormat="1" ht="24.2" customHeight="1">
      <c r="A380" s="30"/>
      <c r="B380" s="153"/>
      <c r="C380" s="154" t="s">
        <v>449</v>
      </c>
      <c r="D380" s="154" t="s">
        <v>149</v>
      </c>
      <c r="E380" s="155" t="s">
        <v>299</v>
      </c>
      <c r="F380" s="156" t="s">
        <v>300</v>
      </c>
      <c r="G380" s="157" t="s">
        <v>168</v>
      </c>
      <c r="H380" s="158">
        <v>302.76</v>
      </c>
      <c r="I380" s="159">
        <v>1.07</v>
      </c>
      <c r="J380" s="159">
        <f>ROUND(I380*H380,2)</f>
        <v>323.95</v>
      </c>
      <c r="K380" s="160"/>
      <c r="L380" s="31"/>
      <c r="M380" s="161" t="s">
        <v>1</v>
      </c>
      <c r="N380" s="162" t="s">
        <v>37</v>
      </c>
      <c r="O380" s="163">
        <v>0.1</v>
      </c>
      <c r="P380" s="163">
        <f>O380*H380</f>
        <v>30.276</v>
      </c>
      <c r="Q380" s="163">
        <v>0</v>
      </c>
      <c r="R380" s="163">
        <f>Q380*H380</f>
        <v>0</v>
      </c>
      <c r="S380" s="163">
        <v>0</v>
      </c>
      <c r="T380" s="164">
        <f>S380*H380</f>
        <v>0</v>
      </c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R380" s="165" t="s">
        <v>147</v>
      </c>
      <c r="AT380" s="165" t="s">
        <v>149</v>
      </c>
      <c r="AU380" s="165" t="s">
        <v>94</v>
      </c>
      <c r="AY380" s="18" t="s">
        <v>146</v>
      </c>
      <c r="BE380" s="166">
        <f>IF(N380="základná",J380,0)</f>
        <v>0</v>
      </c>
      <c r="BF380" s="166">
        <f>IF(N380="znížená",J380,0)</f>
        <v>323.95</v>
      </c>
      <c r="BG380" s="166">
        <f>IF(N380="zákl. prenesená",J380,0)</f>
        <v>0</v>
      </c>
      <c r="BH380" s="166">
        <f>IF(N380="zníž. prenesená",J380,0)</f>
        <v>0</v>
      </c>
      <c r="BI380" s="166">
        <f>IF(N380="nulová",J380,0)</f>
        <v>0</v>
      </c>
      <c r="BJ380" s="18" t="s">
        <v>94</v>
      </c>
      <c r="BK380" s="166">
        <f>ROUND(I380*H380,2)</f>
        <v>323.95</v>
      </c>
      <c r="BL380" s="18" t="s">
        <v>147</v>
      </c>
      <c r="BM380" s="165" t="s">
        <v>452</v>
      </c>
    </row>
    <row r="381" spans="1:65" s="13" customFormat="1" ht="11.25">
      <c r="B381" s="167"/>
      <c r="D381" s="168" t="s">
        <v>153</v>
      </c>
      <c r="E381" s="169" t="s">
        <v>1</v>
      </c>
      <c r="F381" s="170" t="s">
        <v>877</v>
      </c>
      <c r="H381" s="171">
        <v>302.76</v>
      </c>
      <c r="L381" s="167"/>
      <c r="M381" s="172"/>
      <c r="N381" s="173"/>
      <c r="O381" s="173"/>
      <c r="P381" s="173"/>
      <c r="Q381" s="173"/>
      <c r="R381" s="173"/>
      <c r="S381" s="173"/>
      <c r="T381" s="174"/>
      <c r="AT381" s="169" t="s">
        <v>153</v>
      </c>
      <c r="AU381" s="169" t="s">
        <v>94</v>
      </c>
      <c r="AV381" s="13" t="s">
        <v>94</v>
      </c>
      <c r="AW381" s="13" t="s">
        <v>28</v>
      </c>
      <c r="AX381" s="13" t="s">
        <v>71</v>
      </c>
      <c r="AY381" s="169" t="s">
        <v>146</v>
      </c>
    </row>
    <row r="382" spans="1:65" s="14" customFormat="1" ht="11.25">
      <c r="B382" s="175"/>
      <c r="D382" s="168" t="s">
        <v>153</v>
      </c>
      <c r="E382" s="176" t="s">
        <v>1</v>
      </c>
      <c r="F382" s="177" t="s">
        <v>156</v>
      </c>
      <c r="H382" s="178">
        <v>302.76</v>
      </c>
      <c r="L382" s="175"/>
      <c r="M382" s="179"/>
      <c r="N382" s="180"/>
      <c r="O382" s="180"/>
      <c r="P382" s="180"/>
      <c r="Q382" s="180"/>
      <c r="R382" s="180"/>
      <c r="S382" s="180"/>
      <c r="T382" s="181"/>
      <c r="AT382" s="176" t="s">
        <v>153</v>
      </c>
      <c r="AU382" s="176" t="s">
        <v>94</v>
      </c>
      <c r="AV382" s="14" t="s">
        <v>147</v>
      </c>
      <c r="AW382" s="14" t="s">
        <v>28</v>
      </c>
      <c r="AX382" s="14" t="s">
        <v>79</v>
      </c>
      <c r="AY382" s="176" t="s">
        <v>146</v>
      </c>
    </row>
    <row r="383" spans="1:65" s="2" customFormat="1" ht="24.2" customHeight="1">
      <c r="A383" s="30"/>
      <c r="B383" s="153"/>
      <c r="C383" s="154" t="s">
        <v>310</v>
      </c>
      <c r="D383" s="154" t="s">
        <v>149</v>
      </c>
      <c r="E383" s="155" t="s">
        <v>304</v>
      </c>
      <c r="F383" s="156" t="s">
        <v>305</v>
      </c>
      <c r="G383" s="157" t="s">
        <v>168</v>
      </c>
      <c r="H383" s="158">
        <v>95.873999999999995</v>
      </c>
      <c r="I383" s="159">
        <v>67.150000000000006</v>
      </c>
      <c r="J383" s="159">
        <f>ROUND(I383*H383,2)</f>
        <v>6437.94</v>
      </c>
      <c r="K383" s="160"/>
      <c r="L383" s="31"/>
      <c r="M383" s="161" t="s">
        <v>1</v>
      </c>
      <c r="N383" s="162" t="s">
        <v>37</v>
      </c>
      <c r="O383" s="163">
        <v>0</v>
      </c>
      <c r="P383" s="163">
        <f>O383*H383</f>
        <v>0</v>
      </c>
      <c r="Q383" s="163">
        <v>0</v>
      </c>
      <c r="R383" s="163">
        <f>Q383*H383</f>
        <v>0</v>
      </c>
      <c r="S383" s="163">
        <v>0</v>
      </c>
      <c r="T383" s="164">
        <f>S383*H383</f>
        <v>0</v>
      </c>
      <c r="U383" s="30"/>
      <c r="V383" s="30"/>
      <c r="W383" s="30"/>
      <c r="X383" s="30"/>
      <c r="Y383" s="30"/>
      <c r="Z383" s="30"/>
      <c r="AA383" s="30"/>
      <c r="AB383" s="30"/>
      <c r="AC383" s="30"/>
      <c r="AD383" s="30"/>
      <c r="AE383" s="30"/>
      <c r="AR383" s="165" t="s">
        <v>147</v>
      </c>
      <c r="AT383" s="165" t="s">
        <v>149</v>
      </c>
      <c r="AU383" s="165" t="s">
        <v>94</v>
      </c>
      <c r="AY383" s="18" t="s">
        <v>146</v>
      </c>
      <c r="BE383" s="166">
        <f>IF(N383="základná",J383,0)</f>
        <v>0</v>
      </c>
      <c r="BF383" s="166">
        <f>IF(N383="znížená",J383,0)</f>
        <v>6437.94</v>
      </c>
      <c r="BG383" s="166">
        <f>IF(N383="zákl. prenesená",J383,0)</f>
        <v>0</v>
      </c>
      <c r="BH383" s="166">
        <f>IF(N383="zníž. prenesená",J383,0)</f>
        <v>0</v>
      </c>
      <c r="BI383" s="166">
        <f>IF(N383="nulová",J383,0)</f>
        <v>0</v>
      </c>
      <c r="BJ383" s="18" t="s">
        <v>94</v>
      </c>
      <c r="BK383" s="166">
        <f>ROUND(I383*H383,2)</f>
        <v>6437.94</v>
      </c>
      <c r="BL383" s="18" t="s">
        <v>147</v>
      </c>
      <c r="BM383" s="165" t="s">
        <v>455</v>
      </c>
    </row>
    <row r="384" spans="1:65" s="13" customFormat="1" ht="11.25">
      <c r="B384" s="167"/>
      <c r="D384" s="168" t="s">
        <v>153</v>
      </c>
      <c r="E384" s="169" t="s">
        <v>1</v>
      </c>
      <c r="F384" s="170" t="s">
        <v>878</v>
      </c>
      <c r="H384" s="171">
        <v>95.873999999999995</v>
      </c>
      <c r="L384" s="167"/>
      <c r="M384" s="172"/>
      <c r="N384" s="173"/>
      <c r="O384" s="173"/>
      <c r="P384" s="173"/>
      <c r="Q384" s="173"/>
      <c r="R384" s="173"/>
      <c r="S384" s="173"/>
      <c r="T384" s="174"/>
      <c r="AT384" s="169" t="s">
        <v>153</v>
      </c>
      <c r="AU384" s="169" t="s">
        <v>94</v>
      </c>
      <c r="AV384" s="13" t="s">
        <v>94</v>
      </c>
      <c r="AW384" s="13" t="s">
        <v>28</v>
      </c>
      <c r="AX384" s="13" t="s">
        <v>71</v>
      </c>
      <c r="AY384" s="169" t="s">
        <v>146</v>
      </c>
    </row>
    <row r="385" spans="1:65" s="14" customFormat="1" ht="11.25">
      <c r="B385" s="175"/>
      <c r="D385" s="168" t="s">
        <v>153</v>
      </c>
      <c r="E385" s="176" t="s">
        <v>1</v>
      </c>
      <c r="F385" s="177" t="s">
        <v>156</v>
      </c>
      <c r="H385" s="178">
        <v>95.873999999999995</v>
      </c>
      <c r="L385" s="175"/>
      <c r="M385" s="179"/>
      <c r="N385" s="180"/>
      <c r="O385" s="180"/>
      <c r="P385" s="180"/>
      <c r="Q385" s="180"/>
      <c r="R385" s="180"/>
      <c r="S385" s="180"/>
      <c r="T385" s="181"/>
      <c r="AT385" s="176" t="s">
        <v>153</v>
      </c>
      <c r="AU385" s="176" t="s">
        <v>94</v>
      </c>
      <c r="AV385" s="14" t="s">
        <v>147</v>
      </c>
      <c r="AW385" s="14" t="s">
        <v>28</v>
      </c>
      <c r="AX385" s="14" t="s">
        <v>79</v>
      </c>
      <c r="AY385" s="176" t="s">
        <v>146</v>
      </c>
    </row>
    <row r="386" spans="1:65" s="2" customFormat="1" ht="44.25" customHeight="1">
      <c r="A386" s="30"/>
      <c r="B386" s="153"/>
      <c r="C386" s="154" t="s">
        <v>465</v>
      </c>
      <c r="D386" s="154" t="s">
        <v>149</v>
      </c>
      <c r="E386" s="155" t="s">
        <v>313</v>
      </c>
      <c r="F386" s="156" t="s">
        <v>314</v>
      </c>
      <c r="G386" s="157" t="s">
        <v>168</v>
      </c>
      <c r="H386" s="158">
        <v>5.0460000000000003</v>
      </c>
      <c r="I386" s="159">
        <v>89.54</v>
      </c>
      <c r="J386" s="159">
        <f>ROUND(I386*H386,2)</f>
        <v>451.82</v>
      </c>
      <c r="K386" s="160"/>
      <c r="L386" s="31"/>
      <c r="M386" s="161" t="s">
        <v>1</v>
      </c>
      <c r="N386" s="162" t="s">
        <v>37</v>
      </c>
      <c r="O386" s="163">
        <v>0</v>
      </c>
      <c r="P386" s="163">
        <f>O386*H386</f>
        <v>0</v>
      </c>
      <c r="Q386" s="163">
        <v>0</v>
      </c>
      <c r="R386" s="163">
        <f>Q386*H386</f>
        <v>0</v>
      </c>
      <c r="S386" s="163">
        <v>0</v>
      </c>
      <c r="T386" s="164">
        <f>S386*H386</f>
        <v>0</v>
      </c>
      <c r="U386" s="30"/>
      <c r="V386" s="30"/>
      <c r="W386" s="30"/>
      <c r="X386" s="30"/>
      <c r="Y386" s="30"/>
      <c r="Z386" s="30"/>
      <c r="AA386" s="30"/>
      <c r="AB386" s="30"/>
      <c r="AC386" s="30"/>
      <c r="AD386" s="30"/>
      <c r="AE386" s="30"/>
      <c r="AR386" s="165" t="s">
        <v>147</v>
      </c>
      <c r="AT386" s="165" t="s">
        <v>149</v>
      </c>
      <c r="AU386" s="165" t="s">
        <v>94</v>
      </c>
      <c r="AY386" s="18" t="s">
        <v>146</v>
      </c>
      <c r="BE386" s="166">
        <f>IF(N386="základná",J386,0)</f>
        <v>0</v>
      </c>
      <c r="BF386" s="166">
        <f>IF(N386="znížená",J386,0)</f>
        <v>451.82</v>
      </c>
      <c r="BG386" s="166">
        <f>IF(N386="zákl. prenesená",J386,0)</f>
        <v>0</v>
      </c>
      <c r="BH386" s="166">
        <f>IF(N386="zníž. prenesená",J386,0)</f>
        <v>0</v>
      </c>
      <c r="BI386" s="166">
        <f>IF(N386="nulová",J386,0)</f>
        <v>0</v>
      </c>
      <c r="BJ386" s="18" t="s">
        <v>94</v>
      </c>
      <c r="BK386" s="166">
        <f>ROUND(I386*H386,2)</f>
        <v>451.82</v>
      </c>
      <c r="BL386" s="18" t="s">
        <v>147</v>
      </c>
      <c r="BM386" s="165" t="s">
        <v>468</v>
      </c>
    </row>
    <row r="387" spans="1:65" s="13" customFormat="1" ht="11.25">
      <c r="B387" s="167"/>
      <c r="D387" s="168" t="s">
        <v>153</v>
      </c>
      <c r="E387" s="169" t="s">
        <v>1</v>
      </c>
      <c r="F387" s="170" t="s">
        <v>879</v>
      </c>
      <c r="H387" s="171">
        <v>5.0460000000000003</v>
      </c>
      <c r="L387" s="167"/>
      <c r="M387" s="172"/>
      <c r="N387" s="173"/>
      <c r="O387" s="173"/>
      <c r="P387" s="173"/>
      <c r="Q387" s="173"/>
      <c r="R387" s="173"/>
      <c r="S387" s="173"/>
      <c r="T387" s="174"/>
      <c r="AT387" s="169" t="s">
        <v>153</v>
      </c>
      <c r="AU387" s="169" t="s">
        <v>94</v>
      </c>
      <c r="AV387" s="13" t="s">
        <v>94</v>
      </c>
      <c r="AW387" s="13" t="s">
        <v>28</v>
      </c>
      <c r="AX387" s="13" t="s">
        <v>71</v>
      </c>
      <c r="AY387" s="169" t="s">
        <v>146</v>
      </c>
    </row>
    <row r="388" spans="1:65" s="14" customFormat="1" ht="11.25">
      <c r="B388" s="175"/>
      <c r="D388" s="168" t="s">
        <v>153</v>
      </c>
      <c r="E388" s="176" t="s">
        <v>1</v>
      </c>
      <c r="F388" s="177" t="s">
        <v>156</v>
      </c>
      <c r="H388" s="178">
        <v>5.0460000000000003</v>
      </c>
      <c r="L388" s="175"/>
      <c r="M388" s="179"/>
      <c r="N388" s="180"/>
      <c r="O388" s="180"/>
      <c r="P388" s="180"/>
      <c r="Q388" s="180"/>
      <c r="R388" s="180"/>
      <c r="S388" s="180"/>
      <c r="T388" s="181"/>
      <c r="AT388" s="176" t="s">
        <v>153</v>
      </c>
      <c r="AU388" s="176" t="s">
        <v>94</v>
      </c>
      <c r="AV388" s="14" t="s">
        <v>147</v>
      </c>
      <c r="AW388" s="14" t="s">
        <v>28</v>
      </c>
      <c r="AX388" s="14" t="s">
        <v>79</v>
      </c>
      <c r="AY388" s="176" t="s">
        <v>146</v>
      </c>
    </row>
    <row r="389" spans="1:65" s="12" customFormat="1" ht="22.9" customHeight="1">
      <c r="B389" s="141"/>
      <c r="D389" s="142" t="s">
        <v>70</v>
      </c>
      <c r="E389" s="151" t="s">
        <v>321</v>
      </c>
      <c r="F389" s="151" t="s">
        <v>322</v>
      </c>
      <c r="J389" s="152">
        <f>BK389</f>
        <v>3926.31</v>
      </c>
      <c r="L389" s="141"/>
      <c r="M389" s="145"/>
      <c r="N389" s="146"/>
      <c r="O389" s="146"/>
      <c r="P389" s="147">
        <f>P390</f>
        <v>347.18594999999999</v>
      </c>
      <c r="Q389" s="146"/>
      <c r="R389" s="147">
        <f>R390</f>
        <v>0</v>
      </c>
      <c r="S389" s="146"/>
      <c r="T389" s="148">
        <f>T390</f>
        <v>0</v>
      </c>
      <c r="AR389" s="142" t="s">
        <v>79</v>
      </c>
      <c r="AT389" s="149" t="s">
        <v>70</v>
      </c>
      <c r="AU389" s="149" t="s">
        <v>79</v>
      </c>
      <c r="AY389" s="142" t="s">
        <v>146</v>
      </c>
      <c r="BK389" s="150">
        <f>BK390</f>
        <v>3926.31</v>
      </c>
    </row>
    <row r="390" spans="1:65" s="2" customFormat="1" ht="24.2" customHeight="1">
      <c r="A390" s="30"/>
      <c r="B390" s="153"/>
      <c r="C390" s="154" t="s">
        <v>315</v>
      </c>
      <c r="D390" s="154" t="s">
        <v>149</v>
      </c>
      <c r="E390" s="155" t="s">
        <v>324</v>
      </c>
      <c r="F390" s="156" t="s">
        <v>325</v>
      </c>
      <c r="G390" s="157" t="s">
        <v>168</v>
      </c>
      <c r="H390" s="158">
        <v>282.26499999999999</v>
      </c>
      <c r="I390" s="159">
        <v>13.91</v>
      </c>
      <c r="J390" s="159">
        <f>ROUND(I390*H390,2)</f>
        <v>3926.31</v>
      </c>
      <c r="K390" s="160"/>
      <c r="L390" s="31"/>
      <c r="M390" s="161" t="s">
        <v>1</v>
      </c>
      <c r="N390" s="162" t="s">
        <v>37</v>
      </c>
      <c r="O390" s="163">
        <v>1.23</v>
      </c>
      <c r="P390" s="163">
        <f>O390*H390</f>
        <v>347.18594999999999</v>
      </c>
      <c r="Q390" s="163">
        <v>0</v>
      </c>
      <c r="R390" s="163">
        <f>Q390*H390</f>
        <v>0</v>
      </c>
      <c r="S390" s="163">
        <v>0</v>
      </c>
      <c r="T390" s="164">
        <f>S390*H390</f>
        <v>0</v>
      </c>
      <c r="U390" s="30"/>
      <c r="V390" s="30"/>
      <c r="W390" s="30"/>
      <c r="X390" s="30"/>
      <c r="Y390" s="30"/>
      <c r="Z390" s="30"/>
      <c r="AA390" s="30"/>
      <c r="AB390" s="30"/>
      <c r="AC390" s="30"/>
      <c r="AD390" s="30"/>
      <c r="AE390" s="30"/>
      <c r="AR390" s="165" t="s">
        <v>147</v>
      </c>
      <c r="AT390" s="165" t="s">
        <v>149</v>
      </c>
      <c r="AU390" s="165" t="s">
        <v>94</v>
      </c>
      <c r="AY390" s="18" t="s">
        <v>146</v>
      </c>
      <c r="BE390" s="166">
        <f>IF(N390="základná",J390,0)</f>
        <v>0</v>
      </c>
      <c r="BF390" s="166">
        <f>IF(N390="znížená",J390,0)</f>
        <v>3926.31</v>
      </c>
      <c r="BG390" s="166">
        <f>IF(N390="zákl. prenesená",J390,0)</f>
        <v>0</v>
      </c>
      <c r="BH390" s="166">
        <f>IF(N390="zníž. prenesená",J390,0)</f>
        <v>0</v>
      </c>
      <c r="BI390" s="166">
        <f>IF(N390="nulová",J390,0)</f>
        <v>0</v>
      </c>
      <c r="BJ390" s="18" t="s">
        <v>94</v>
      </c>
      <c r="BK390" s="166">
        <f>ROUND(I390*H390,2)</f>
        <v>3926.31</v>
      </c>
      <c r="BL390" s="18" t="s">
        <v>147</v>
      </c>
      <c r="BM390" s="165" t="s">
        <v>471</v>
      </c>
    </row>
    <row r="391" spans="1:65" s="12" customFormat="1" ht="25.9" customHeight="1">
      <c r="B391" s="141"/>
      <c r="D391" s="142" t="s">
        <v>70</v>
      </c>
      <c r="E391" s="143" t="s">
        <v>327</v>
      </c>
      <c r="F391" s="143" t="s">
        <v>328</v>
      </c>
      <c r="J391" s="144">
        <f>BK391</f>
        <v>71580.81</v>
      </c>
      <c r="L391" s="141"/>
      <c r="M391" s="145"/>
      <c r="N391" s="146"/>
      <c r="O391" s="146"/>
      <c r="P391" s="147">
        <f>P392+P408+P409+P421+P441+P473+P477</f>
        <v>408.06819282000009</v>
      </c>
      <c r="Q391" s="146"/>
      <c r="R391" s="147">
        <f>R392+R408+R409+R421+R441+R473+R477</f>
        <v>1.5587299951900002</v>
      </c>
      <c r="S391" s="146"/>
      <c r="T391" s="148">
        <f>T392+T408+T409+T421+T441+T473+T477</f>
        <v>0.105616</v>
      </c>
      <c r="AR391" s="142" t="s">
        <v>94</v>
      </c>
      <c r="AT391" s="149" t="s">
        <v>70</v>
      </c>
      <c r="AU391" s="149" t="s">
        <v>71</v>
      </c>
      <c r="AY391" s="142" t="s">
        <v>146</v>
      </c>
      <c r="BK391" s="150">
        <f>BK392+BK408+BK409+BK421+BK441+BK473+BK477</f>
        <v>71580.81</v>
      </c>
    </row>
    <row r="392" spans="1:65" s="12" customFormat="1" ht="22.9" customHeight="1">
      <c r="B392" s="141"/>
      <c r="D392" s="142" t="s">
        <v>70</v>
      </c>
      <c r="E392" s="151" t="s">
        <v>880</v>
      </c>
      <c r="F392" s="151" t="s">
        <v>881</v>
      </c>
      <c r="J392" s="152">
        <f>BK392</f>
        <v>9534.82</v>
      </c>
      <c r="L392" s="141"/>
      <c r="M392" s="145"/>
      <c r="N392" s="146"/>
      <c r="O392" s="146"/>
      <c r="P392" s="147">
        <f>SUM(P393:P407)</f>
        <v>148.29473439</v>
      </c>
      <c r="Q392" s="146"/>
      <c r="R392" s="147">
        <f>SUM(R393:R407)</f>
        <v>2.9763644999999998E-2</v>
      </c>
      <c r="S392" s="146"/>
      <c r="T392" s="148">
        <f>SUM(T393:T407)</f>
        <v>0</v>
      </c>
      <c r="AR392" s="142" t="s">
        <v>94</v>
      </c>
      <c r="AT392" s="149" t="s">
        <v>70</v>
      </c>
      <c r="AU392" s="149" t="s">
        <v>79</v>
      </c>
      <c r="AY392" s="142" t="s">
        <v>146</v>
      </c>
      <c r="BK392" s="150">
        <f>SUM(BK393:BK407)</f>
        <v>9534.82</v>
      </c>
    </row>
    <row r="393" spans="1:65" s="2" customFormat="1" ht="21.75" customHeight="1">
      <c r="A393" s="30"/>
      <c r="B393" s="153"/>
      <c r="C393" s="154" t="s">
        <v>472</v>
      </c>
      <c r="D393" s="154" t="s">
        <v>149</v>
      </c>
      <c r="E393" s="155" t="s">
        <v>882</v>
      </c>
      <c r="F393" s="156" t="s">
        <v>883</v>
      </c>
      <c r="G393" s="157" t="s">
        <v>159</v>
      </c>
      <c r="H393" s="158">
        <v>436.90100000000001</v>
      </c>
      <c r="I393" s="159">
        <v>0.97</v>
      </c>
      <c r="J393" s="159">
        <f>ROUND(I393*H393,2)</f>
        <v>423.79</v>
      </c>
      <c r="K393" s="160"/>
      <c r="L393" s="31"/>
      <c r="M393" s="161" t="s">
        <v>1</v>
      </c>
      <c r="N393" s="162" t="s">
        <v>37</v>
      </c>
      <c r="O393" s="163">
        <v>9.0020000000000003E-2</v>
      </c>
      <c r="P393" s="163">
        <f>O393*H393</f>
        <v>39.329828020000001</v>
      </c>
      <c r="Q393" s="163">
        <v>0</v>
      </c>
      <c r="R393" s="163">
        <f>Q393*H393</f>
        <v>0</v>
      </c>
      <c r="S393" s="163">
        <v>0</v>
      </c>
      <c r="T393" s="164">
        <f>S393*H393</f>
        <v>0</v>
      </c>
      <c r="U393" s="30"/>
      <c r="V393" s="30"/>
      <c r="W393" s="30"/>
      <c r="X393" s="30"/>
      <c r="Y393" s="30"/>
      <c r="Z393" s="30"/>
      <c r="AA393" s="30"/>
      <c r="AB393" s="30"/>
      <c r="AC393" s="30"/>
      <c r="AD393" s="30"/>
      <c r="AE393" s="30"/>
      <c r="AR393" s="165" t="s">
        <v>209</v>
      </c>
      <c r="AT393" s="165" t="s">
        <v>149</v>
      </c>
      <c r="AU393" s="165" t="s">
        <v>94</v>
      </c>
      <c r="AY393" s="18" t="s">
        <v>146</v>
      </c>
      <c r="BE393" s="166">
        <f>IF(N393="základná",J393,0)</f>
        <v>0</v>
      </c>
      <c r="BF393" s="166">
        <f>IF(N393="znížená",J393,0)</f>
        <v>423.79</v>
      </c>
      <c r="BG393" s="166">
        <f>IF(N393="zákl. prenesená",J393,0)</f>
        <v>0</v>
      </c>
      <c r="BH393" s="166">
        <f>IF(N393="zníž. prenesená",J393,0)</f>
        <v>0</v>
      </c>
      <c r="BI393" s="166">
        <f>IF(N393="nulová",J393,0)</f>
        <v>0</v>
      </c>
      <c r="BJ393" s="18" t="s">
        <v>94</v>
      </c>
      <c r="BK393" s="166">
        <f>ROUND(I393*H393,2)</f>
        <v>423.79</v>
      </c>
      <c r="BL393" s="18" t="s">
        <v>209</v>
      </c>
      <c r="BM393" s="165" t="s">
        <v>475</v>
      </c>
    </row>
    <row r="394" spans="1:65" s="2" customFormat="1" ht="16.5" customHeight="1">
      <c r="A394" s="30"/>
      <c r="B394" s="153"/>
      <c r="C394" s="188" t="s">
        <v>319</v>
      </c>
      <c r="D394" s="188" t="s">
        <v>206</v>
      </c>
      <c r="E394" s="189" t="s">
        <v>884</v>
      </c>
      <c r="F394" s="190" t="s">
        <v>885</v>
      </c>
      <c r="G394" s="191" t="s">
        <v>159</v>
      </c>
      <c r="H394" s="192">
        <v>436.90100000000001</v>
      </c>
      <c r="I394" s="193">
        <v>1.41</v>
      </c>
      <c r="J394" s="193">
        <f>ROUND(I394*H394,2)</f>
        <v>616.03</v>
      </c>
      <c r="K394" s="194"/>
      <c r="L394" s="195"/>
      <c r="M394" s="196" t="s">
        <v>1</v>
      </c>
      <c r="N394" s="197" t="s">
        <v>37</v>
      </c>
      <c r="O394" s="163">
        <v>0</v>
      </c>
      <c r="P394" s="163">
        <f>O394*H394</f>
        <v>0</v>
      </c>
      <c r="Q394" s="163">
        <v>0</v>
      </c>
      <c r="R394" s="163">
        <f>Q394*H394</f>
        <v>0</v>
      </c>
      <c r="S394" s="163">
        <v>0</v>
      </c>
      <c r="T394" s="164">
        <f>S394*H394</f>
        <v>0</v>
      </c>
      <c r="U394" s="30"/>
      <c r="V394" s="30"/>
      <c r="W394" s="30"/>
      <c r="X394" s="30"/>
      <c r="Y394" s="30"/>
      <c r="Z394" s="30"/>
      <c r="AA394" s="30"/>
      <c r="AB394" s="30"/>
      <c r="AC394" s="30"/>
      <c r="AD394" s="30"/>
      <c r="AE394" s="30"/>
      <c r="AR394" s="165" t="s">
        <v>277</v>
      </c>
      <c r="AT394" s="165" t="s">
        <v>206</v>
      </c>
      <c r="AU394" s="165" t="s">
        <v>94</v>
      </c>
      <c r="AY394" s="18" t="s">
        <v>146</v>
      </c>
      <c r="BE394" s="166">
        <f>IF(N394="základná",J394,0)</f>
        <v>0</v>
      </c>
      <c r="BF394" s="166">
        <f>IF(N394="znížená",J394,0)</f>
        <v>616.03</v>
      </c>
      <c r="BG394" s="166">
        <f>IF(N394="zákl. prenesená",J394,0)</f>
        <v>0</v>
      </c>
      <c r="BH394" s="166">
        <f>IF(N394="zníž. prenesená",J394,0)</f>
        <v>0</v>
      </c>
      <c r="BI394" s="166">
        <f>IF(N394="nulová",J394,0)</f>
        <v>0</v>
      </c>
      <c r="BJ394" s="18" t="s">
        <v>94</v>
      </c>
      <c r="BK394" s="166">
        <f>ROUND(I394*H394,2)</f>
        <v>616.03</v>
      </c>
      <c r="BL394" s="18" t="s">
        <v>209</v>
      </c>
      <c r="BM394" s="165" t="s">
        <v>478</v>
      </c>
    </row>
    <row r="395" spans="1:65" s="2" customFormat="1" ht="33" customHeight="1">
      <c r="A395" s="30"/>
      <c r="B395" s="153"/>
      <c r="C395" s="154" t="s">
        <v>482</v>
      </c>
      <c r="D395" s="154" t="s">
        <v>149</v>
      </c>
      <c r="E395" s="155" t="s">
        <v>886</v>
      </c>
      <c r="F395" s="156" t="s">
        <v>887</v>
      </c>
      <c r="G395" s="157" t="s">
        <v>159</v>
      </c>
      <c r="H395" s="158">
        <v>379.91399999999999</v>
      </c>
      <c r="I395" s="159">
        <v>8.9499999999999993</v>
      </c>
      <c r="J395" s="159">
        <f>ROUND(I395*H395,2)</f>
        <v>3400.23</v>
      </c>
      <c r="K395" s="160"/>
      <c r="L395" s="31"/>
      <c r="M395" s="161" t="s">
        <v>1</v>
      </c>
      <c r="N395" s="162" t="s">
        <v>37</v>
      </c>
      <c r="O395" s="163">
        <v>0.18026</v>
      </c>
      <c r="P395" s="163">
        <f>O395*H395</f>
        <v>68.483297640000004</v>
      </c>
      <c r="Q395" s="163">
        <v>3.0000000000000001E-5</v>
      </c>
      <c r="R395" s="163">
        <f>Q395*H395</f>
        <v>1.139742E-2</v>
      </c>
      <c r="S395" s="163">
        <v>0</v>
      </c>
      <c r="T395" s="164">
        <f>S395*H395</f>
        <v>0</v>
      </c>
      <c r="U395" s="30"/>
      <c r="V395" s="30"/>
      <c r="W395" s="30"/>
      <c r="X395" s="30"/>
      <c r="Y395" s="30"/>
      <c r="Z395" s="30"/>
      <c r="AA395" s="30"/>
      <c r="AB395" s="30"/>
      <c r="AC395" s="30"/>
      <c r="AD395" s="30"/>
      <c r="AE395" s="30"/>
      <c r="AR395" s="165" t="s">
        <v>209</v>
      </c>
      <c r="AT395" s="165" t="s">
        <v>149</v>
      </c>
      <c r="AU395" s="165" t="s">
        <v>94</v>
      </c>
      <c r="AY395" s="18" t="s">
        <v>146</v>
      </c>
      <c r="BE395" s="166">
        <f>IF(N395="základná",J395,0)</f>
        <v>0</v>
      </c>
      <c r="BF395" s="166">
        <f>IF(N395="znížená",J395,0)</f>
        <v>3400.23</v>
      </c>
      <c r="BG395" s="166">
        <f>IF(N395="zákl. prenesená",J395,0)</f>
        <v>0</v>
      </c>
      <c r="BH395" s="166">
        <f>IF(N395="zníž. prenesená",J395,0)</f>
        <v>0</v>
      </c>
      <c r="BI395" s="166">
        <f>IF(N395="nulová",J395,0)</f>
        <v>0</v>
      </c>
      <c r="BJ395" s="18" t="s">
        <v>94</v>
      </c>
      <c r="BK395" s="166">
        <f>ROUND(I395*H395,2)</f>
        <v>3400.23</v>
      </c>
      <c r="BL395" s="18" t="s">
        <v>209</v>
      </c>
      <c r="BM395" s="165" t="s">
        <v>485</v>
      </c>
    </row>
    <row r="396" spans="1:65" s="2" customFormat="1" ht="16.5" customHeight="1">
      <c r="A396" s="30"/>
      <c r="B396" s="153"/>
      <c r="C396" s="188" t="s">
        <v>326</v>
      </c>
      <c r="D396" s="188" t="s">
        <v>206</v>
      </c>
      <c r="E396" s="189" t="s">
        <v>888</v>
      </c>
      <c r="F396" s="190" t="s">
        <v>889</v>
      </c>
      <c r="G396" s="191" t="s">
        <v>159</v>
      </c>
      <c r="H396" s="192">
        <v>436.90100000000001</v>
      </c>
      <c r="I396" s="193">
        <v>9.0500000000000007</v>
      </c>
      <c r="J396" s="193">
        <f>ROUND(I396*H396,2)</f>
        <v>3953.95</v>
      </c>
      <c r="K396" s="194"/>
      <c r="L396" s="195"/>
      <c r="M396" s="196" t="s">
        <v>1</v>
      </c>
      <c r="N396" s="197" t="s">
        <v>37</v>
      </c>
      <c r="O396" s="163">
        <v>0</v>
      </c>
      <c r="P396" s="163">
        <f>O396*H396</f>
        <v>0</v>
      </c>
      <c r="Q396" s="163">
        <v>0</v>
      </c>
      <c r="R396" s="163">
        <f>Q396*H396</f>
        <v>0</v>
      </c>
      <c r="S396" s="163">
        <v>0</v>
      </c>
      <c r="T396" s="164">
        <f>S396*H396</f>
        <v>0</v>
      </c>
      <c r="U396" s="30"/>
      <c r="V396" s="30"/>
      <c r="W396" s="30"/>
      <c r="X396" s="30"/>
      <c r="Y396" s="30"/>
      <c r="Z396" s="30"/>
      <c r="AA396" s="30"/>
      <c r="AB396" s="30"/>
      <c r="AC396" s="30"/>
      <c r="AD396" s="30"/>
      <c r="AE396" s="30"/>
      <c r="AR396" s="165" t="s">
        <v>277</v>
      </c>
      <c r="AT396" s="165" t="s">
        <v>206</v>
      </c>
      <c r="AU396" s="165" t="s">
        <v>94</v>
      </c>
      <c r="AY396" s="18" t="s">
        <v>146</v>
      </c>
      <c r="BE396" s="166">
        <f>IF(N396="základná",J396,0)</f>
        <v>0</v>
      </c>
      <c r="BF396" s="166">
        <f>IF(N396="znížená",J396,0)</f>
        <v>3953.95</v>
      </c>
      <c r="BG396" s="166">
        <f>IF(N396="zákl. prenesená",J396,0)</f>
        <v>0</v>
      </c>
      <c r="BH396" s="166">
        <f>IF(N396="zníž. prenesená",J396,0)</f>
        <v>0</v>
      </c>
      <c r="BI396" s="166">
        <f>IF(N396="nulová",J396,0)</f>
        <v>0</v>
      </c>
      <c r="BJ396" s="18" t="s">
        <v>94</v>
      </c>
      <c r="BK396" s="166">
        <f>ROUND(I396*H396,2)</f>
        <v>3953.95</v>
      </c>
      <c r="BL396" s="18" t="s">
        <v>209</v>
      </c>
      <c r="BM396" s="165" t="s">
        <v>502</v>
      </c>
    </row>
    <row r="397" spans="1:65" s="2" customFormat="1" ht="24.2" customHeight="1">
      <c r="A397" s="30"/>
      <c r="B397" s="153"/>
      <c r="C397" s="154" t="s">
        <v>524</v>
      </c>
      <c r="D397" s="154" t="s">
        <v>149</v>
      </c>
      <c r="E397" s="155" t="s">
        <v>890</v>
      </c>
      <c r="F397" s="156" t="s">
        <v>891</v>
      </c>
      <c r="G397" s="157" t="s">
        <v>159</v>
      </c>
      <c r="H397" s="158">
        <v>244.88300000000001</v>
      </c>
      <c r="I397" s="159">
        <v>2.14</v>
      </c>
      <c r="J397" s="159">
        <f>ROUND(I397*H397,2)</f>
        <v>524.04999999999995</v>
      </c>
      <c r="K397" s="160"/>
      <c r="L397" s="31"/>
      <c r="M397" s="161" t="s">
        <v>1</v>
      </c>
      <c r="N397" s="162" t="s">
        <v>37</v>
      </c>
      <c r="O397" s="163">
        <v>0.16531000000000001</v>
      </c>
      <c r="P397" s="163">
        <f>O397*H397</f>
        <v>40.481608730000005</v>
      </c>
      <c r="Q397" s="163">
        <v>7.4999999999999993E-5</v>
      </c>
      <c r="R397" s="163">
        <f>Q397*H397</f>
        <v>1.8366225E-2</v>
      </c>
      <c r="S397" s="163">
        <v>0</v>
      </c>
      <c r="T397" s="164">
        <f>S397*H397</f>
        <v>0</v>
      </c>
      <c r="U397" s="30"/>
      <c r="V397" s="30"/>
      <c r="W397" s="30"/>
      <c r="X397" s="30"/>
      <c r="Y397" s="30"/>
      <c r="Z397" s="30"/>
      <c r="AA397" s="30"/>
      <c r="AB397" s="30"/>
      <c r="AC397" s="30"/>
      <c r="AD397" s="30"/>
      <c r="AE397" s="30"/>
      <c r="AR397" s="165" t="s">
        <v>209</v>
      </c>
      <c r="AT397" s="165" t="s">
        <v>149</v>
      </c>
      <c r="AU397" s="165" t="s">
        <v>94</v>
      </c>
      <c r="AY397" s="18" t="s">
        <v>146</v>
      </c>
      <c r="BE397" s="166">
        <f>IF(N397="základná",J397,0)</f>
        <v>0</v>
      </c>
      <c r="BF397" s="166">
        <f>IF(N397="znížená",J397,0)</f>
        <v>524.04999999999995</v>
      </c>
      <c r="BG397" s="166">
        <f>IF(N397="zákl. prenesená",J397,0)</f>
        <v>0</v>
      </c>
      <c r="BH397" s="166">
        <f>IF(N397="zníž. prenesená",J397,0)</f>
        <v>0</v>
      </c>
      <c r="BI397" s="166">
        <f>IF(N397="nulová",J397,0)</f>
        <v>0</v>
      </c>
      <c r="BJ397" s="18" t="s">
        <v>94</v>
      </c>
      <c r="BK397" s="166">
        <f>ROUND(I397*H397,2)</f>
        <v>524.04999999999995</v>
      </c>
      <c r="BL397" s="18" t="s">
        <v>209</v>
      </c>
      <c r="BM397" s="165" t="s">
        <v>527</v>
      </c>
    </row>
    <row r="398" spans="1:65" s="15" customFormat="1" ht="11.25">
      <c r="B398" s="182"/>
      <c r="D398" s="168" t="s">
        <v>153</v>
      </c>
      <c r="E398" s="183" t="s">
        <v>1</v>
      </c>
      <c r="F398" s="184" t="s">
        <v>892</v>
      </c>
      <c r="H398" s="183" t="s">
        <v>1</v>
      </c>
      <c r="L398" s="182"/>
      <c r="M398" s="185"/>
      <c r="N398" s="186"/>
      <c r="O398" s="186"/>
      <c r="P398" s="186"/>
      <c r="Q398" s="186"/>
      <c r="R398" s="186"/>
      <c r="S398" s="186"/>
      <c r="T398" s="187"/>
      <c r="AT398" s="183" t="s">
        <v>153</v>
      </c>
      <c r="AU398" s="183" t="s">
        <v>94</v>
      </c>
      <c r="AV398" s="15" t="s">
        <v>79</v>
      </c>
      <c r="AW398" s="15" t="s">
        <v>28</v>
      </c>
      <c r="AX398" s="15" t="s">
        <v>71</v>
      </c>
      <c r="AY398" s="183" t="s">
        <v>146</v>
      </c>
    </row>
    <row r="399" spans="1:65" s="13" customFormat="1" ht="45">
      <c r="B399" s="167"/>
      <c r="D399" s="168" t="s">
        <v>153</v>
      </c>
      <c r="E399" s="169" t="s">
        <v>1</v>
      </c>
      <c r="F399" s="170" t="s">
        <v>893</v>
      </c>
      <c r="H399" s="171">
        <v>226.375</v>
      </c>
      <c r="L399" s="167"/>
      <c r="M399" s="172"/>
      <c r="N399" s="173"/>
      <c r="O399" s="173"/>
      <c r="P399" s="173"/>
      <c r="Q399" s="173"/>
      <c r="R399" s="173"/>
      <c r="S399" s="173"/>
      <c r="T399" s="174"/>
      <c r="AT399" s="169" t="s">
        <v>153</v>
      </c>
      <c r="AU399" s="169" t="s">
        <v>94</v>
      </c>
      <c r="AV399" s="13" t="s">
        <v>94</v>
      </c>
      <c r="AW399" s="13" t="s">
        <v>28</v>
      </c>
      <c r="AX399" s="13" t="s">
        <v>71</v>
      </c>
      <c r="AY399" s="169" t="s">
        <v>146</v>
      </c>
    </row>
    <row r="400" spans="1:65" s="16" customFormat="1" ht="11.25">
      <c r="B400" s="198"/>
      <c r="D400" s="168" t="s">
        <v>153</v>
      </c>
      <c r="E400" s="199" t="s">
        <v>1</v>
      </c>
      <c r="F400" s="200" t="s">
        <v>240</v>
      </c>
      <c r="H400" s="201">
        <v>226.375</v>
      </c>
      <c r="L400" s="198"/>
      <c r="M400" s="202"/>
      <c r="N400" s="203"/>
      <c r="O400" s="203"/>
      <c r="P400" s="203"/>
      <c r="Q400" s="203"/>
      <c r="R400" s="203"/>
      <c r="S400" s="203"/>
      <c r="T400" s="204"/>
      <c r="AT400" s="199" t="s">
        <v>153</v>
      </c>
      <c r="AU400" s="199" t="s">
        <v>94</v>
      </c>
      <c r="AV400" s="16" t="s">
        <v>162</v>
      </c>
      <c r="AW400" s="16" t="s">
        <v>28</v>
      </c>
      <c r="AX400" s="16" t="s">
        <v>71</v>
      </c>
      <c r="AY400" s="199" t="s">
        <v>146</v>
      </c>
    </row>
    <row r="401" spans="1:65" s="15" customFormat="1" ht="11.25">
      <c r="B401" s="182"/>
      <c r="D401" s="168" t="s">
        <v>153</v>
      </c>
      <c r="E401" s="183" t="s">
        <v>1</v>
      </c>
      <c r="F401" s="184" t="s">
        <v>894</v>
      </c>
      <c r="H401" s="183" t="s">
        <v>1</v>
      </c>
      <c r="L401" s="182"/>
      <c r="M401" s="185"/>
      <c r="N401" s="186"/>
      <c r="O401" s="186"/>
      <c r="P401" s="186"/>
      <c r="Q401" s="186"/>
      <c r="R401" s="186"/>
      <c r="S401" s="186"/>
      <c r="T401" s="187"/>
      <c r="AT401" s="183" t="s">
        <v>153</v>
      </c>
      <c r="AU401" s="183" t="s">
        <v>94</v>
      </c>
      <c r="AV401" s="15" t="s">
        <v>79</v>
      </c>
      <c r="AW401" s="15" t="s">
        <v>28</v>
      </c>
      <c r="AX401" s="15" t="s">
        <v>71</v>
      </c>
      <c r="AY401" s="183" t="s">
        <v>146</v>
      </c>
    </row>
    <row r="402" spans="1:65" s="13" customFormat="1" ht="11.25">
      <c r="B402" s="167"/>
      <c r="D402" s="168" t="s">
        <v>153</v>
      </c>
      <c r="E402" s="169" t="s">
        <v>1</v>
      </c>
      <c r="F402" s="170" t="s">
        <v>895</v>
      </c>
      <c r="H402" s="171">
        <v>10.82</v>
      </c>
      <c r="L402" s="167"/>
      <c r="M402" s="172"/>
      <c r="N402" s="173"/>
      <c r="O402" s="173"/>
      <c r="P402" s="173"/>
      <c r="Q402" s="173"/>
      <c r="R402" s="173"/>
      <c r="S402" s="173"/>
      <c r="T402" s="174"/>
      <c r="AT402" s="169" t="s">
        <v>153</v>
      </c>
      <c r="AU402" s="169" t="s">
        <v>94</v>
      </c>
      <c r="AV402" s="13" t="s">
        <v>94</v>
      </c>
      <c r="AW402" s="13" t="s">
        <v>28</v>
      </c>
      <c r="AX402" s="13" t="s">
        <v>71</v>
      </c>
      <c r="AY402" s="169" t="s">
        <v>146</v>
      </c>
    </row>
    <row r="403" spans="1:65" s="13" customFormat="1" ht="11.25">
      <c r="B403" s="167"/>
      <c r="D403" s="168" t="s">
        <v>153</v>
      </c>
      <c r="E403" s="169" t="s">
        <v>1</v>
      </c>
      <c r="F403" s="170" t="s">
        <v>896</v>
      </c>
      <c r="H403" s="171">
        <v>7.6879999999999997</v>
      </c>
      <c r="L403" s="167"/>
      <c r="M403" s="172"/>
      <c r="N403" s="173"/>
      <c r="O403" s="173"/>
      <c r="P403" s="173"/>
      <c r="Q403" s="173"/>
      <c r="R403" s="173"/>
      <c r="S403" s="173"/>
      <c r="T403" s="174"/>
      <c r="AT403" s="169" t="s">
        <v>153</v>
      </c>
      <c r="AU403" s="169" t="s">
        <v>94</v>
      </c>
      <c r="AV403" s="13" t="s">
        <v>94</v>
      </c>
      <c r="AW403" s="13" t="s">
        <v>28</v>
      </c>
      <c r="AX403" s="13" t="s">
        <v>71</v>
      </c>
      <c r="AY403" s="169" t="s">
        <v>146</v>
      </c>
    </row>
    <row r="404" spans="1:65" s="16" customFormat="1" ht="11.25">
      <c r="B404" s="198"/>
      <c r="D404" s="168" t="s">
        <v>153</v>
      </c>
      <c r="E404" s="199" t="s">
        <v>1</v>
      </c>
      <c r="F404" s="200" t="s">
        <v>240</v>
      </c>
      <c r="H404" s="201">
        <v>18.507999999999999</v>
      </c>
      <c r="L404" s="198"/>
      <c r="M404" s="202"/>
      <c r="N404" s="203"/>
      <c r="O404" s="203"/>
      <c r="P404" s="203"/>
      <c r="Q404" s="203"/>
      <c r="R404" s="203"/>
      <c r="S404" s="203"/>
      <c r="T404" s="204"/>
      <c r="AT404" s="199" t="s">
        <v>153</v>
      </c>
      <c r="AU404" s="199" t="s">
        <v>94</v>
      </c>
      <c r="AV404" s="16" t="s">
        <v>162</v>
      </c>
      <c r="AW404" s="16" t="s">
        <v>28</v>
      </c>
      <c r="AX404" s="16" t="s">
        <v>71</v>
      </c>
      <c r="AY404" s="199" t="s">
        <v>146</v>
      </c>
    </row>
    <row r="405" spans="1:65" s="14" customFormat="1" ht="11.25">
      <c r="B405" s="175"/>
      <c r="D405" s="168" t="s">
        <v>153</v>
      </c>
      <c r="E405" s="176" t="s">
        <v>1</v>
      </c>
      <c r="F405" s="177" t="s">
        <v>156</v>
      </c>
      <c r="H405" s="178">
        <v>244.88299999999998</v>
      </c>
      <c r="L405" s="175"/>
      <c r="M405" s="179"/>
      <c r="N405" s="180"/>
      <c r="O405" s="180"/>
      <c r="P405" s="180"/>
      <c r="Q405" s="180"/>
      <c r="R405" s="180"/>
      <c r="S405" s="180"/>
      <c r="T405" s="181"/>
      <c r="AT405" s="176" t="s">
        <v>153</v>
      </c>
      <c r="AU405" s="176" t="s">
        <v>94</v>
      </c>
      <c r="AV405" s="14" t="s">
        <v>147</v>
      </c>
      <c r="AW405" s="14" t="s">
        <v>28</v>
      </c>
      <c r="AX405" s="14" t="s">
        <v>79</v>
      </c>
      <c r="AY405" s="176" t="s">
        <v>146</v>
      </c>
    </row>
    <row r="406" spans="1:65" s="2" customFormat="1" ht="24.2" customHeight="1">
      <c r="A406" s="30"/>
      <c r="B406" s="153"/>
      <c r="C406" s="188" t="s">
        <v>333</v>
      </c>
      <c r="D406" s="188" t="s">
        <v>206</v>
      </c>
      <c r="E406" s="189" t="s">
        <v>897</v>
      </c>
      <c r="F406" s="190" t="s">
        <v>898</v>
      </c>
      <c r="G406" s="191" t="s">
        <v>159</v>
      </c>
      <c r="H406" s="192">
        <v>281.61500000000001</v>
      </c>
      <c r="I406" s="193">
        <v>1.3</v>
      </c>
      <c r="J406" s="193">
        <f>ROUND(I406*H406,2)</f>
        <v>366.1</v>
      </c>
      <c r="K406" s="194"/>
      <c r="L406" s="195"/>
      <c r="M406" s="196" t="s">
        <v>1</v>
      </c>
      <c r="N406" s="197" t="s">
        <v>37</v>
      </c>
      <c r="O406" s="163">
        <v>0</v>
      </c>
      <c r="P406" s="163">
        <f>O406*H406</f>
        <v>0</v>
      </c>
      <c r="Q406" s="163">
        <v>0</v>
      </c>
      <c r="R406" s="163">
        <f>Q406*H406</f>
        <v>0</v>
      </c>
      <c r="S406" s="163">
        <v>0</v>
      </c>
      <c r="T406" s="164">
        <f>S406*H406</f>
        <v>0</v>
      </c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R406" s="165" t="s">
        <v>277</v>
      </c>
      <c r="AT406" s="165" t="s">
        <v>206</v>
      </c>
      <c r="AU406" s="165" t="s">
        <v>94</v>
      </c>
      <c r="AY406" s="18" t="s">
        <v>146</v>
      </c>
      <c r="BE406" s="166">
        <f>IF(N406="základná",J406,0)</f>
        <v>0</v>
      </c>
      <c r="BF406" s="166">
        <f>IF(N406="znížená",J406,0)</f>
        <v>366.1</v>
      </c>
      <c r="BG406" s="166">
        <f>IF(N406="zákl. prenesená",J406,0)</f>
        <v>0</v>
      </c>
      <c r="BH406" s="166">
        <f>IF(N406="zníž. prenesená",J406,0)</f>
        <v>0</v>
      </c>
      <c r="BI406" s="166">
        <f>IF(N406="nulová",J406,0)</f>
        <v>0</v>
      </c>
      <c r="BJ406" s="18" t="s">
        <v>94</v>
      </c>
      <c r="BK406" s="166">
        <f>ROUND(I406*H406,2)</f>
        <v>366.1</v>
      </c>
      <c r="BL406" s="18" t="s">
        <v>209</v>
      </c>
      <c r="BM406" s="165" t="s">
        <v>530</v>
      </c>
    </row>
    <row r="407" spans="1:65" s="2" customFormat="1" ht="24.2" customHeight="1">
      <c r="A407" s="30"/>
      <c r="B407" s="153"/>
      <c r="C407" s="154" t="s">
        <v>531</v>
      </c>
      <c r="D407" s="154" t="s">
        <v>149</v>
      </c>
      <c r="E407" s="155" t="s">
        <v>899</v>
      </c>
      <c r="F407" s="156" t="s">
        <v>900</v>
      </c>
      <c r="G407" s="157" t="s">
        <v>412</v>
      </c>
      <c r="H407" s="158">
        <v>92.841999999999999</v>
      </c>
      <c r="I407" s="159">
        <v>2.7</v>
      </c>
      <c r="J407" s="159">
        <f>ROUND(I407*H407,2)</f>
        <v>250.67</v>
      </c>
      <c r="K407" s="160"/>
      <c r="L407" s="31"/>
      <c r="M407" s="161" t="s">
        <v>1</v>
      </c>
      <c r="N407" s="162" t="s">
        <v>37</v>
      </c>
      <c r="O407" s="163">
        <v>0</v>
      </c>
      <c r="P407" s="163">
        <f>O407*H407</f>
        <v>0</v>
      </c>
      <c r="Q407" s="163">
        <v>0</v>
      </c>
      <c r="R407" s="163">
        <f>Q407*H407</f>
        <v>0</v>
      </c>
      <c r="S407" s="163">
        <v>0</v>
      </c>
      <c r="T407" s="164">
        <f>S407*H407</f>
        <v>0</v>
      </c>
      <c r="U407" s="30"/>
      <c r="V407" s="30"/>
      <c r="W407" s="30"/>
      <c r="X407" s="30"/>
      <c r="Y407" s="30"/>
      <c r="Z407" s="30"/>
      <c r="AA407" s="30"/>
      <c r="AB407" s="30"/>
      <c r="AC407" s="30"/>
      <c r="AD407" s="30"/>
      <c r="AE407" s="30"/>
      <c r="AR407" s="165" t="s">
        <v>209</v>
      </c>
      <c r="AT407" s="165" t="s">
        <v>149</v>
      </c>
      <c r="AU407" s="165" t="s">
        <v>94</v>
      </c>
      <c r="AY407" s="18" t="s">
        <v>146</v>
      </c>
      <c r="BE407" s="166">
        <f>IF(N407="základná",J407,0)</f>
        <v>0</v>
      </c>
      <c r="BF407" s="166">
        <f>IF(N407="znížená",J407,0)</f>
        <v>250.67</v>
      </c>
      <c r="BG407" s="166">
        <f>IF(N407="zákl. prenesená",J407,0)</f>
        <v>0</v>
      </c>
      <c r="BH407" s="166">
        <f>IF(N407="zníž. prenesená",J407,0)</f>
        <v>0</v>
      </c>
      <c r="BI407" s="166">
        <f>IF(N407="nulová",J407,0)</f>
        <v>0</v>
      </c>
      <c r="BJ407" s="18" t="s">
        <v>94</v>
      </c>
      <c r="BK407" s="166">
        <f>ROUND(I407*H407,2)</f>
        <v>250.67</v>
      </c>
      <c r="BL407" s="18" t="s">
        <v>209</v>
      </c>
      <c r="BM407" s="165" t="s">
        <v>534</v>
      </c>
    </row>
    <row r="408" spans="1:65" s="12" customFormat="1" ht="22.9" customHeight="1">
      <c r="B408" s="141"/>
      <c r="D408" s="142" t="s">
        <v>70</v>
      </c>
      <c r="E408" s="151" t="s">
        <v>329</v>
      </c>
      <c r="F408" s="151" t="s">
        <v>330</v>
      </c>
      <c r="J408" s="152">
        <f>BK408</f>
        <v>0</v>
      </c>
      <c r="L408" s="141"/>
      <c r="M408" s="145"/>
      <c r="N408" s="146"/>
      <c r="O408" s="146"/>
      <c r="P408" s="147">
        <v>0</v>
      </c>
      <c r="Q408" s="146"/>
      <c r="R408" s="147">
        <v>0</v>
      </c>
      <c r="S408" s="146"/>
      <c r="T408" s="148">
        <v>0</v>
      </c>
      <c r="AR408" s="142" t="s">
        <v>94</v>
      </c>
      <c r="AT408" s="149" t="s">
        <v>70</v>
      </c>
      <c r="AU408" s="149" t="s">
        <v>79</v>
      </c>
      <c r="AY408" s="142" t="s">
        <v>146</v>
      </c>
      <c r="BK408" s="150">
        <v>0</v>
      </c>
    </row>
    <row r="409" spans="1:65" s="12" customFormat="1" ht="22.9" customHeight="1">
      <c r="B409" s="141"/>
      <c r="D409" s="142" t="s">
        <v>70</v>
      </c>
      <c r="E409" s="151" t="s">
        <v>414</v>
      </c>
      <c r="F409" s="151" t="s">
        <v>415</v>
      </c>
      <c r="J409" s="152">
        <f>BK409</f>
        <v>2415.77</v>
      </c>
      <c r="L409" s="141"/>
      <c r="M409" s="145"/>
      <c r="N409" s="146"/>
      <c r="O409" s="146"/>
      <c r="P409" s="147">
        <f>SUM(P410:P420)</f>
        <v>24.762081229999996</v>
      </c>
      <c r="Q409" s="146"/>
      <c r="R409" s="147">
        <f>SUM(R410:R420)</f>
        <v>0.56464449999999999</v>
      </c>
      <c r="S409" s="146"/>
      <c r="T409" s="148">
        <f>SUM(T410:T420)</f>
        <v>0</v>
      </c>
      <c r="AR409" s="142" t="s">
        <v>94</v>
      </c>
      <c r="AT409" s="149" t="s">
        <v>70</v>
      </c>
      <c r="AU409" s="149" t="s">
        <v>79</v>
      </c>
      <c r="AY409" s="142" t="s">
        <v>146</v>
      </c>
      <c r="BK409" s="150">
        <f>SUM(BK410:BK420)</f>
        <v>2415.77</v>
      </c>
    </row>
    <row r="410" spans="1:65" s="2" customFormat="1" ht="24.2" customHeight="1">
      <c r="A410" s="30"/>
      <c r="B410" s="153"/>
      <c r="C410" s="154" t="s">
        <v>338</v>
      </c>
      <c r="D410" s="154" t="s">
        <v>149</v>
      </c>
      <c r="E410" s="155" t="s">
        <v>901</v>
      </c>
      <c r="F410" s="156" t="s">
        <v>902</v>
      </c>
      <c r="G410" s="157" t="s">
        <v>159</v>
      </c>
      <c r="H410" s="158">
        <v>161.327</v>
      </c>
      <c r="I410" s="159">
        <v>3.66</v>
      </c>
      <c r="J410" s="159">
        <f>ROUND(I410*H410,2)</f>
        <v>590.46</v>
      </c>
      <c r="K410" s="160"/>
      <c r="L410" s="31"/>
      <c r="M410" s="161" t="s">
        <v>1</v>
      </c>
      <c r="N410" s="162" t="s">
        <v>37</v>
      </c>
      <c r="O410" s="163">
        <v>0.15348999999999999</v>
      </c>
      <c r="P410" s="163">
        <f>O410*H410</f>
        <v>24.762081229999996</v>
      </c>
      <c r="Q410" s="163">
        <v>3.5000000000000001E-3</v>
      </c>
      <c r="R410" s="163">
        <f>Q410*H410</f>
        <v>0.56464449999999999</v>
      </c>
      <c r="S410" s="163">
        <v>0</v>
      </c>
      <c r="T410" s="164">
        <f>S410*H410</f>
        <v>0</v>
      </c>
      <c r="U410" s="30"/>
      <c r="V410" s="30"/>
      <c r="W410" s="30"/>
      <c r="X410" s="30"/>
      <c r="Y410" s="30"/>
      <c r="Z410" s="30"/>
      <c r="AA410" s="30"/>
      <c r="AB410" s="30"/>
      <c r="AC410" s="30"/>
      <c r="AD410" s="30"/>
      <c r="AE410" s="30"/>
      <c r="AR410" s="165" t="s">
        <v>209</v>
      </c>
      <c r="AT410" s="165" t="s">
        <v>149</v>
      </c>
      <c r="AU410" s="165" t="s">
        <v>94</v>
      </c>
      <c r="AY410" s="18" t="s">
        <v>146</v>
      </c>
      <c r="BE410" s="166">
        <f>IF(N410="základná",J410,0)</f>
        <v>0</v>
      </c>
      <c r="BF410" s="166">
        <f>IF(N410="znížená",J410,0)</f>
        <v>590.46</v>
      </c>
      <c r="BG410" s="166">
        <f>IF(N410="zákl. prenesená",J410,0)</f>
        <v>0</v>
      </c>
      <c r="BH410" s="166">
        <f>IF(N410="zníž. prenesená",J410,0)</f>
        <v>0</v>
      </c>
      <c r="BI410" s="166">
        <f>IF(N410="nulová",J410,0)</f>
        <v>0</v>
      </c>
      <c r="BJ410" s="18" t="s">
        <v>94</v>
      </c>
      <c r="BK410" s="166">
        <f>ROUND(I410*H410,2)</f>
        <v>590.46</v>
      </c>
      <c r="BL410" s="18" t="s">
        <v>209</v>
      </c>
      <c r="BM410" s="165" t="s">
        <v>537</v>
      </c>
    </row>
    <row r="411" spans="1:65" s="15" customFormat="1" ht="11.25">
      <c r="B411" s="182"/>
      <c r="D411" s="168" t="s">
        <v>153</v>
      </c>
      <c r="E411" s="183" t="s">
        <v>1</v>
      </c>
      <c r="F411" s="184" t="s">
        <v>892</v>
      </c>
      <c r="H411" s="183" t="s">
        <v>1</v>
      </c>
      <c r="L411" s="182"/>
      <c r="M411" s="185"/>
      <c r="N411" s="186"/>
      <c r="O411" s="186"/>
      <c r="P411" s="186"/>
      <c r="Q411" s="186"/>
      <c r="R411" s="186"/>
      <c r="S411" s="186"/>
      <c r="T411" s="187"/>
      <c r="AT411" s="183" t="s">
        <v>153</v>
      </c>
      <c r="AU411" s="183" t="s">
        <v>94</v>
      </c>
      <c r="AV411" s="15" t="s">
        <v>79</v>
      </c>
      <c r="AW411" s="15" t="s">
        <v>28</v>
      </c>
      <c r="AX411" s="15" t="s">
        <v>71</v>
      </c>
      <c r="AY411" s="183" t="s">
        <v>146</v>
      </c>
    </row>
    <row r="412" spans="1:65" s="13" customFormat="1" ht="45">
      <c r="B412" s="167"/>
      <c r="D412" s="168" t="s">
        <v>153</v>
      </c>
      <c r="E412" s="169" t="s">
        <v>1</v>
      </c>
      <c r="F412" s="170" t="s">
        <v>903</v>
      </c>
      <c r="H412" s="171">
        <v>147.14400000000001</v>
      </c>
      <c r="L412" s="167"/>
      <c r="M412" s="172"/>
      <c r="N412" s="173"/>
      <c r="O412" s="173"/>
      <c r="P412" s="173"/>
      <c r="Q412" s="173"/>
      <c r="R412" s="173"/>
      <c r="S412" s="173"/>
      <c r="T412" s="174"/>
      <c r="AT412" s="169" t="s">
        <v>153</v>
      </c>
      <c r="AU412" s="169" t="s">
        <v>94</v>
      </c>
      <c r="AV412" s="13" t="s">
        <v>94</v>
      </c>
      <c r="AW412" s="13" t="s">
        <v>28</v>
      </c>
      <c r="AX412" s="13" t="s">
        <v>71</v>
      </c>
      <c r="AY412" s="169" t="s">
        <v>146</v>
      </c>
    </row>
    <row r="413" spans="1:65" s="16" customFormat="1" ht="11.25">
      <c r="B413" s="198"/>
      <c r="D413" s="168" t="s">
        <v>153</v>
      </c>
      <c r="E413" s="199" t="s">
        <v>1</v>
      </c>
      <c r="F413" s="200" t="s">
        <v>240</v>
      </c>
      <c r="H413" s="201">
        <v>147.14400000000001</v>
      </c>
      <c r="L413" s="198"/>
      <c r="M413" s="202"/>
      <c r="N413" s="203"/>
      <c r="O413" s="203"/>
      <c r="P413" s="203"/>
      <c r="Q413" s="203"/>
      <c r="R413" s="203"/>
      <c r="S413" s="203"/>
      <c r="T413" s="204"/>
      <c r="AT413" s="199" t="s">
        <v>153</v>
      </c>
      <c r="AU413" s="199" t="s">
        <v>94</v>
      </c>
      <c r="AV413" s="16" t="s">
        <v>162</v>
      </c>
      <c r="AW413" s="16" t="s">
        <v>28</v>
      </c>
      <c r="AX413" s="16" t="s">
        <v>71</v>
      </c>
      <c r="AY413" s="199" t="s">
        <v>146</v>
      </c>
    </row>
    <row r="414" spans="1:65" s="15" customFormat="1" ht="11.25">
      <c r="B414" s="182"/>
      <c r="D414" s="168" t="s">
        <v>153</v>
      </c>
      <c r="E414" s="183" t="s">
        <v>1</v>
      </c>
      <c r="F414" s="184" t="s">
        <v>904</v>
      </c>
      <c r="H414" s="183" t="s">
        <v>1</v>
      </c>
      <c r="L414" s="182"/>
      <c r="M414" s="185"/>
      <c r="N414" s="186"/>
      <c r="O414" s="186"/>
      <c r="P414" s="186"/>
      <c r="Q414" s="186"/>
      <c r="R414" s="186"/>
      <c r="S414" s="186"/>
      <c r="T414" s="187"/>
      <c r="AT414" s="183" t="s">
        <v>153</v>
      </c>
      <c r="AU414" s="183" t="s">
        <v>94</v>
      </c>
      <c r="AV414" s="15" t="s">
        <v>79</v>
      </c>
      <c r="AW414" s="15" t="s">
        <v>28</v>
      </c>
      <c r="AX414" s="15" t="s">
        <v>71</v>
      </c>
      <c r="AY414" s="183" t="s">
        <v>146</v>
      </c>
    </row>
    <row r="415" spans="1:65" s="13" customFormat="1" ht="11.25">
      <c r="B415" s="167"/>
      <c r="D415" s="168" t="s">
        <v>153</v>
      </c>
      <c r="E415" s="169" t="s">
        <v>1</v>
      </c>
      <c r="F415" s="170" t="s">
        <v>905</v>
      </c>
      <c r="H415" s="171">
        <v>14.183</v>
      </c>
      <c r="L415" s="167"/>
      <c r="M415" s="172"/>
      <c r="N415" s="173"/>
      <c r="O415" s="173"/>
      <c r="P415" s="173"/>
      <c r="Q415" s="173"/>
      <c r="R415" s="173"/>
      <c r="S415" s="173"/>
      <c r="T415" s="174"/>
      <c r="AT415" s="169" t="s">
        <v>153</v>
      </c>
      <c r="AU415" s="169" t="s">
        <v>94</v>
      </c>
      <c r="AV415" s="13" t="s">
        <v>94</v>
      </c>
      <c r="AW415" s="13" t="s">
        <v>28</v>
      </c>
      <c r="AX415" s="13" t="s">
        <v>71</v>
      </c>
      <c r="AY415" s="169" t="s">
        <v>146</v>
      </c>
    </row>
    <row r="416" spans="1:65" s="16" customFormat="1" ht="11.25">
      <c r="B416" s="198"/>
      <c r="D416" s="168" t="s">
        <v>153</v>
      </c>
      <c r="E416" s="199" t="s">
        <v>1</v>
      </c>
      <c r="F416" s="200" t="s">
        <v>240</v>
      </c>
      <c r="H416" s="201">
        <v>14.183</v>
      </c>
      <c r="L416" s="198"/>
      <c r="M416" s="202"/>
      <c r="N416" s="203"/>
      <c r="O416" s="203"/>
      <c r="P416" s="203"/>
      <c r="Q416" s="203"/>
      <c r="R416" s="203"/>
      <c r="S416" s="203"/>
      <c r="T416" s="204"/>
      <c r="AT416" s="199" t="s">
        <v>153</v>
      </c>
      <c r="AU416" s="199" t="s">
        <v>94</v>
      </c>
      <c r="AV416" s="16" t="s">
        <v>162</v>
      </c>
      <c r="AW416" s="16" t="s">
        <v>28</v>
      </c>
      <c r="AX416" s="16" t="s">
        <v>71</v>
      </c>
      <c r="AY416" s="199" t="s">
        <v>146</v>
      </c>
    </row>
    <row r="417" spans="1:65" s="14" customFormat="1" ht="11.25">
      <c r="B417" s="175"/>
      <c r="D417" s="168" t="s">
        <v>153</v>
      </c>
      <c r="E417" s="176" t="s">
        <v>1</v>
      </c>
      <c r="F417" s="177" t="s">
        <v>156</v>
      </c>
      <c r="H417" s="178">
        <v>161.327</v>
      </c>
      <c r="L417" s="175"/>
      <c r="M417" s="179"/>
      <c r="N417" s="180"/>
      <c r="O417" s="180"/>
      <c r="P417" s="180"/>
      <c r="Q417" s="180"/>
      <c r="R417" s="180"/>
      <c r="S417" s="180"/>
      <c r="T417" s="181"/>
      <c r="AT417" s="176" t="s">
        <v>153</v>
      </c>
      <c r="AU417" s="176" t="s">
        <v>94</v>
      </c>
      <c r="AV417" s="14" t="s">
        <v>147</v>
      </c>
      <c r="AW417" s="14" t="s">
        <v>28</v>
      </c>
      <c r="AX417" s="14" t="s">
        <v>79</v>
      </c>
      <c r="AY417" s="176" t="s">
        <v>146</v>
      </c>
    </row>
    <row r="418" spans="1:65" s="2" customFormat="1" ht="24.2" customHeight="1">
      <c r="A418" s="30"/>
      <c r="B418" s="153"/>
      <c r="C418" s="188" t="s">
        <v>538</v>
      </c>
      <c r="D418" s="188" t="s">
        <v>206</v>
      </c>
      <c r="E418" s="189" t="s">
        <v>906</v>
      </c>
      <c r="F418" s="190" t="s">
        <v>907</v>
      </c>
      <c r="G418" s="191" t="s">
        <v>159</v>
      </c>
      <c r="H418" s="192">
        <v>14.608000000000001</v>
      </c>
      <c r="I418" s="193">
        <v>5.64</v>
      </c>
      <c r="J418" s="193">
        <f>ROUND(I418*H418,2)</f>
        <v>82.39</v>
      </c>
      <c r="K418" s="194"/>
      <c r="L418" s="195"/>
      <c r="M418" s="196" t="s">
        <v>1</v>
      </c>
      <c r="N418" s="197" t="s">
        <v>37</v>
      </c>
      <c r="O418" s="163">
        <v>0</v>
      </c>
      <c r="P418" s="163">
        <f>O418*H418</f>
        <v>0</v>
      </c>
      <c r="Q418" s="163">
        <v>0</v>
      </c>
      <c r="R418" s="163">
        <f>Q418*H418</f>
        <v>0</v>
      </c>
      <c r="S418" s="163">
        <v>0</v>
      </c>
      <c r="T418" s="164">
        <f>S418*H418</f>
        <v>0</v>
      </c>
      <c r="U418" s="30"/>
      <c r="V418" s="30"/>
      <c r="W418" s="30"/>
      <c r="X418" s="30"/>
      <c r="Y418" s="30"/>
      <c r="Z418" s="30"/>
      <c r="AA418" s="30"/>
      <c r="AB418" s="30"/>
      <c r="AC418" s="30"/>
      <c r="AD418" s="30"/>
      <c r="AE418" s="30"/>
      <c r="AR418" s="165" t="s">
        <v>277</v>
      </c>
      <c r="AT418" s="165" t="s">
        <v>206</v>
      </c>
      <c r="AU418" s="165" t="s">
        <v>94</v>
      </c>
      <c r="AY418" s="18" t="s">
        <v>146</v>
      </c>
      <c r="BE418" s="166">
        <f>IF(N418="základná",J418,0)</f>
        <v>0</v>
      </c>
      <c r="BF418" s="166">
        <f>IF(N418="znížená",J418,0)</f>
        <v>82.39</v>
      </c>
      <c r="BG418" s="166">
        <f>IF(N418="zákl. prenesená",J418,0)</f>
        <v>0</v>
      </c>
      <c r="BH418" s="166">
        <f>IF(N418="zníž. prenesená",J418,0)</f>
        <v>0</v>
      </c>
      <c r="BI418" s="166">
        <f>IF(N418="nulová",J418,0)</f>
        <v>0</v>
      </c>
      <c r="BJ418" s="18" t="s">
        <v>94</v>
      </c>
      <c r="BK418" s="166">
        <f>ROUND(I418*H418,2)</f>
        <v>82.39</v>
      </c>
      <c r="BL418" s="18" t="s">
        <v>209</v>
      </c>
      <c r="BM418" s="165" t="s">
        <v>541</v>
      </c>
    </row>
    <row r="419" spans="1:65" s="2" customFormat="1" ht="24.2" customHeight="1">
      <c r="A419" s="30"/>
      <c r="B419" s="153"/>
      <c r="C419" s="188" t="s">
        <v>348</v>
      </c>
      <c r="D419" s="188" t="s">
        <v>206</v>
      </c>
      <c r="E419" s="189" t="s">
        <v>908</v>
      </c>
      <c r="F419" s="190" t="s">
        <v>909</v>
      </c>
      <c r="G419" s="191" t="s">
        <v>159</v>
      </c>
      <c r="H419" s="192">
        <v>151.55799999999999</v>
      </c>
      <c r="I419" s="193">
        <v>11.28</v>
      </c>
      <c r="J419" s="193">
        <f>ROUND(I419*H419,2)</f>
        <v>1709.57</v>
      </c>
      <c r="K419" s="194"/>
      <c r="L419" s="195"/>
      <c r="M419" s="196" t="s">
        <v>1</v>
      </c>
      <c r="N419" s="197" t="s">
        <v>37</v>
      </c>
      <c r="O419" s="163">
        <v>0</v>
      </c>
      <c r="P419" s="163">
        <f>O419*H419</f>
        <v>0</v>
      </c>
      <c r="Q419" s="163">
        <v>0</v>
      </c>
      <c r="R419" s="163">
        <f>Q419*H419</f>
        <v>0</v>
      </c>
      <c r="S419" s="163">
        <v>0</v>
      </c>
      <c r="T419" s="164">
        <f>S419*H419</f>
        <v>0</v>
      </c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R419" s="165" t="s">
        <v>277</v>
      </c>
      <c r="AT419" s="165" t="s">
        <v>206</v>
      </c>
      <c r="AU419" s="165" t="s">
        <v>94</v>
      </c>
      <c r="AY419" s="18" t="s">
        <v>146</v>
      </c>
      <c r="BE419" s="166">
        <f>IF(N419="základná",J419,0)</f>
        <v>0</v>
      </c>
      <c r="BF419" s="166">
        <f>IF(N419="znížená",J419,0)</f>
        <v>1709.57</v>
      </c>
      <c r="BG419" s="166">
        <f>IF(N419="zákl. prenesená",J419,0)</f>
        <v>0</v>
      </c>
      <c r="BH419" s="166">
        <f>IF(N419="zníž. prenesená",J419,0)</f>
        <v>0</v>
      </c>
      <c r="BI419" s="166">
        <f>IF(N419="nulová",J419,0)</f>
        <v>0</v>
      </c>
      <c r="BJ419" s="18" t="s">
        <v>94</v>
      </c>
      <c r="BK419" s="166">
        <f>ROUND(I419*H419,2)</f>
        <v>1709.57</v>
      </c>
      <c r="BL419" s="18" t="s">
        <v>209</v>
      </c>
      <c r="BM419" s="165" t="s">
        <v>547</v>
      </c>
    </row>
    <row r="420" spans="1:65" s="2" customFormat="1" ht="24.2" customHeight="1">
      <c r="A420" s="30"/>
      <c r="B420" s="153"/>
      <c r="C420" s="154" t="s">
        <v>548</v>
      </c>
      <c r="D420" s="154" t="s">
        <v>149</v>
      </c>
      <c r="E420" s="155" t="s">
        <v>539</v>
      </c>
      <c r="F420" s="156" t="s">
        <v>540</v>
      </c>
      <c r="G420" s="157" t="s">
        <v>412</v>
      </c>
      <c r="H420" s="158">
        <v>23.824000000000002</v>
      </c>
      <c r="I420" s="159">
        <v>1.4</v>
      </c>
      <c r="J420" s="159">
        <f>ROUND(I420*H420,2)</f>
        <v>33.35</v>
      </c>
      <c r="K420" s="160"/>
      <c r="L420" s="31"/>
      <c r="M420" s="161" t="s">
        <v>1</v>
      </c>
      <c r="N420" s="162" t="s">
        <v>37</v>
      </c>
      <c r="O420" s="163">
        <v>0</v>
      </c>
      <c r="P420" s="163">
        <f>O420*H420</f>
        <v>0</v>
      </c>
      <c r="Q420" s="163">
        <v>0</v>
      </c>
      <c r="R420" s="163">
        <f>Q420*H420</f>
        <v>0</v>
      </c>
      <c r="S420" s="163">
        <v>0</v>
      </c>
      <c r="T420" s="164">
        <f>S420*H420</f>
        <v>0</v>
      </c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R420" s="165" t="s">
        <v>209</v>
      </c>
      <c r="AT420" s="165" t="s">
        <v>149</v>
      </c>
      <c r="AU420" s="165" t="s">
        <v>94</v>
      </c>
      <c r="AY420" s="18" t="s">
        <v>146</v>
      </c>
      <c r="BE420" s="166">
        <f>IF(N420="základná",J420,0)</f>
        <v>0</v>
      </c>
      <c r="BF420" s="166">
        <f>IF(N420="znížená",J420,0)</f>
        <v>33.35</v>
      </c>
      <c r="BG420" s="166">
        <f>IF(N420="zákl. prenesená",J420,0)</f>
        <v>0</v>
      </c>
      <c r="BH420" s="166">
        <f>IF(N420="zníž. prenesená",J420,0)</f>
        <v>0</v>
      </c>
      <c r="BI420" s="166">
        <f>IF(N420="nulová",J420,0)</f>
        <v>0</v>
      </c>
      <c r="BJ420" s="18" t="s">
        <v>94</v>
      </c>
      <c r="BK420" s="166">
        <f>ROUND(I420*H420,2)</f>
        <v>33.35</v>
      </c>
      <c r="BL420" s="18" t="s">
        <v>209</v>
      </c>
      <c r="BM420" s="165" t="s">
        <v>551</v>
      </c>
    </row>
    <row r="421" spans="1:65" s="12" customFormat="1" ht="22.9" customHeight="1">
      <c r="B421" s="141"/>
      <c r="D421" s="142" t="s">
        <v>70</v>
      </c>
      <c r="E421" s="151" t="s">
        <v>577</v>
      </c>
      <c r="F421" s="151" t="s">
        <v>578</v>
      </c>
      <c r="J421" s="152">
        <f>BK421</f>
        <v>5010.9100000000008</v>
      </c>
      <c r="L421" s="141"/>
      <c r="M421" s="145"/>
      <c r="N421" s="146"/>
      <c r="O421" s="146"/>
      <c r="P421" s="147">
        <f>SUM(P422:P440)</f>
        <v>206.62977720000004</v>
      </c>
      <c r="Q421" s="146"/>
      <c r="R421" s="147">
        <f>SUM(R422:R440)</f>
        <v>0.96049885019000003</v>
      </c>
      <c r="S421" s="146"/>
      <c r="T421" s="148">
        <f>SUM(T422:T440)</f>
        <v>0.105616</v>
      </c>
      <c r="AR421" s="142" t="s">
        <v>94</v>
      </c>
      <c r="AT421" s="149" t="s">
        <v>70</v>
      </c>
      <c r="AU421" s="149" t="s">
        <v>79</v>
      </c>
      <c r="AY421" s="142" t="s">
        <v>146</v>
      </c>
      <c r="BK421" s="150">
        <f>SUM(BK422:BK440)</f>
        <v>5010.9100000000008</v>
      </c>
    </row>
    <row r="422" spans="1:65" s="2" customFormat="1" ht="37.9" customHeight="1">
      <c r="A422" s="30"/>
      <c r="B422" s="153"/>
      <c r="C422" s="154" t="s">
        <v>355</v>
      </c>
      <c r="D422" s="154" t="s">
        <v>149</v>
      </c>
      <c r="E422" s="155" t="s">
        <v>910</v>
      </c>
      <c r="F422" s="156" t="s">
        <v>911</v>
      </c>
      <c r="G422" s="157" t="s">
        <v>376</v>
      </c>
      <c r="H422" s="158">
        <v>28.68</v>
      </c>
      <c r="I422" s="159">
        <v>19.440000000000001</v>
      </c>
      <c r="J422" s="159">
        <f>ROUND(I422*H422,2)</f>
        <v>557.54</v>
      </c>
      <c r="K422" s="160"/>
      <c r="L422" s="31"/>
      <c r="M422" s="161" t="s">
        <v>1</v>
      </c>
      <c r="N422" s="162" t="s">
        <v>37</v>
      </c>
      <c r="O422" s="163">
        <v>0.90941000000000005</v>
      </c>
      <c r="P422" s="163">
        <f>O422*H422</f>
        <v>26.081878800000002</v>
      </c>
      <c r="Q422" s="163">
        <v>4.1638999999999999E-3</v>
      </c>
      <c r="R422" s="163">
        <f>Q422*H422</f>
        <v>0.119420652</v>
      </c>
      <c r="S422" s="163">
        <v>0</v>
      </c>
      <c r="T422" s="164">
        <f>S422*H422</f>
        <v>0</v>
      </c>
      <c r="U422" s="30"/>
      <c r="V422" s="30"/>
      <c r="W422" s="30"/>
      <c r="X422" s="30"/>
      <c r="Y422" s="30"/>
      <c r="Z422" s="30"/>
      <c r="AA422" s="30"/>
      <c r="AB422" s="30"/>
      <c r="AC422" s="30"/>
      <c r="AD422" s="30"/>
      <c r="AE422" s="30"/>
      <c r="AR422" s="165" t="s">
        <v>209</v>
      </c>
      <c r="AT422" s="165" t="s">
        <v>149</v>
      </c>
      <c r="AU422" s="165" t="s">
        <v>94</v>
      </c>
      <c r="AY422" s="18" t="s">
        <v>146</v>
      </c>
      <c r="BE422" s="166">
        <f>IF(N422="základná",J422,0)</f>
        <v>0</v>
      </c>
      <c r="BF422" s="166">
        <f>IF(N422="znížená",J422,0)</f>
        <v>557.54</v>
      </c>
      <c r="BG422" s="166">
        <f>IF(N422="zákl. prenesená",J422,0)</f>
        <v>0</v>
      </c>
      <c r="BH422" s="166">
        <f>IF(N422="zníž. prenesená",J422,0)</f>
        <v>0</v>
      </c>
      <c r="BI422" s="166">
        <f>IF(N422="nulová",J422,0)</f>
        <v>0</v>
      </c>
      <c r="BJ422" s="18" t="s">
        <v>94</v>
      </c>
      <c r="BK422" s="166">
        <f>ROUND(I422*H422,2)</f>
        <v>557.54</v>
      </c>
      <c r="BL422" s="18" t="s">
        <v>209</v>
      </c>
      <c r="BM422" s="165" t="s">
        <v>554</v>
      </c>
    </row>
    <row r="423" spans="1:65" s="2" customFormat="1" ht="37.9" customHeight="1">
      <c r="A423" s="30"/>
      <c r="B423" s="153"/>
      <c r="C423" s="154" t="s">
        <v>555</v>
      </c>
      <c r="D423" s="154" t="s">
        <v>149</v>
      </c>
      <c r="E423" s="155" t="s">
        <v>912</v>
      </c>
      <c r="F423" s="156" t="s">
        <v>913</v>
      </c>
      <c r="G423" s="157" t="s">
        <v>376</v>
      </c>
      <c r="H423" s="158">
        <v>30.67</v>
      </c>
      <c r="I423" s="159">
        <v>19.82</v>
      </c>
      <c r="J423" s="159">
        <f>ROUND(I423*H423,2)</f>
        <v>607.88</v>
      </c>
      <c r="K423" s="160"/>
      <c r="L423" s="31"/>
      <c r="M423" s="161" t="s">
        <v>1</v>
      </c>
      <c r="N423" s="162" t="s">
        <v>37</v>
      </c>
      <c r="O423" s="163">
        <v>1.0672200000000001</v>
      </c>
      <c r="P423" s="163">
        <f>O423*H423</f>
        <v>32.731637400000004</v>
      </c>
      <c r="Q423" s="163">
        <v>3.249577E-3</v>
      </c>
      <c r="R423" s="163">
        <f>Q423*H423</f>
        <v>9.966452659000001E-2</v>
      </c>
      <c r="S423" s="163">
        <v>0</v>
      </c>
      <c r="T423" s="164">
        <f>S423*H423</f>
        <v>0</v>
      </c>
      <c r="U423" s="30"/>
      <c r="V423" s="30"/>
      <c r="W423" s="30"/>
      <c r="X423" s="30"/>
      <c r="Y423" s="30"/>
      <c r="Z423" s="30"/>
      <c r="AA423" s="30"/>
      <c r="AB423" s="30"/>
      <c r="AC423" s="30"/>
      <c r="AD423" s="30"/>
      <c r="AE423" s="30"/>
      <c r="AR423" s="165" t="s">
        <v>209</v>
      </c>
      <c r="AT423" s="165" t="s">
        <v>149</v>
      </c>
      <c r="AU423" s="165" t="s">
        <v>94</v>
      </c>
      <c r="AY423" s="18" t="s">
        <v>146</v>
      </c>
      <c r="BE423" s="166">
        <f>IF(N423="základná",J423,0)</f>
        <v>0</v>
      </c>
      <c r="BF423" s="166">
        <f>IF(N423="znížená",J423,0)</f>
        <v>607.88</v>
      </c>
      <c r="BG423" s="166">
        <f>IF(N423="zákl. prenesená",J423,0)</f>
        <v>0</v>
      </c>
      <c r="BH423" s="166">
        <f>IF(N423="zníž. prenesená",J423,0)</f>
        <v>0</v>
      </c>
      <c r="BI423" s="166">
        <f>IF(N423="nulová",J423,0)</f>
        <v>0</v>
      </c>
      <c r="BJ423" s="18" t="s">
        <v>94</v>
      </c>
      <c r="BK423" s="166">
        <f>ROUND(I423*H423,2)</f>
        <v>607.88</v>
      </c>
      <c r="BL423" s="18" t="s">
        <v>209</v>
      </c>
      <c r="BM423" s="165" t="s">
        <v>558</v>
      </c>
    </row>
    <row r="424" spans="1:65" s="2" customFormat="1" ht="24.2" customHeight="1">
      <c r="A424" s="30"/>
      <c r="B424" s="153"/>
      <c r="C424" s="154" t="s">
        <v>358</v>
      </c>
      <c r="D424" s="154" t="s">
        <v>149</v>
      </c>
      <c r="E424" s="155" t="s">
        <v>914</v>
      </c>
      <c r="F424" s="156" t="s">
        <v>915</v>
      </c>
      <c r="G424" s="157" t="s">
        <v>376</v>
      </c>
      <c r="H424" s="158">
        <v>36.799999999999997</v>
      </c>
      <c r="I424" s="159">
        <v>1.29</v>
      </c>
      <c r="J424" s="159">
        <f>ROUND(I424*H424,2)</f>
        <v>47.47</v>
      </c>
      <c r="K424" s="160"/>
      <c r="L424" s="31"/>
      <c r="M424" s="161" t="s">
        <v>1</v>
      </c>
      <c r="N424" s="162" t="s">
        <v>37</v>
      </c>
      <c r="O424" s="163">
        <v>0.12</v>
      </c>
      <c r="P424" s="163">
        <f>O424*H424</f>
        <v>4.4159999999999995</v>
      </c>
      <c r="Q424" s="163">
        <v>0</v>
      </c>
      <c r="R424" s="163">
        <f>Q424*H424</f>
        <v>0</v>
      </c>
      <c r="S424" s="163">
        <v>2.8700000000000002E-3</v>
      </c>
      <c r="T424" s="164">
        <f>S424*H424</f>
        <v>0.105616</v>
      </c>
      <c r="U424" s="30"/>
      <c r="V424" s="30"/>
      <c r="W424" s="30"/>
      <c r="X424" s="30"/>
      <c r="Y424" s="30"/>
      <c r="Z424" s="30"/>
      <c r="AA424" s="30"/>
      <c r="AB424" s="30"/>
      <c r="AC424" s="30"/>
      <c r="AD424" s="30"/>
      <c r="AE424" s="30"/>
      <c r="AR424" s="165" t="s">
        <v>209</v>
      </c>
      <c r="AT424" s="165" t="s">
        <v>149</v>
      </c>
      <c r="AU424" s="165" t="s">
        <v>94</v>
      </c>
      <c r="AY424" s="18" t="s">
        <v>146</v>
      </c>
      <c r="BE424" s="166">
        <f>IF(N424="základná",J424,0)</f>
        <v>0</v>
      </c>
      <c r="BF424" s="166">
        <f>IF(N424="znížená",J424,0)</f>
        <v>47.47</v>
      </c>
      <c r="BG424" s="166">
        <f>IF(N424="zákl. prenesená",J424,0)</f>
        <v>0</v>
      </c>
      <c r="BH424" s="166">
        <f>IF(N424="zníž. prenesená",J424,0)</f>
        <v>0</v>
      </c>
      <c r="BI424" s="166">
        <f>IF(N424="nulová",J424,0)</f>
        <v>0</v>
      </c>
      <c r="BJ424" s="18" t="s">
        <v>94</v>
      </c>
      <c r="BK424" s="166">
        <f>ROUND(I424*H424,2)</f>
        <v>47.47</v>
      </c>
      <c r="BL424" s="18" t="s">
        <v>209</v>
      </c>
      <c r="BM424" s="165" t="s">
        <v>561</v>
      </c>
    </row>
    <row r="425" spans="1:65" s="15" customFormat="1" ht="22.5">
      <c r="B425" s="182"/>
      <c r="D425" s="168" t="s">
        <v>153</v>
      </c>
      <c r="E425" s="183" t="s">
        <v>1</v>
      </c>
      <c r="F425" s="184" t="s">
        <v>916</v>
      </c>
      <c r="H425" s="183" t="s">
        <v>1</v>
      </c>
      <c r="L425" s="182"/>
      <c r="M425" s="185"/>
      <c r="N425" s="186"/>
      <c r="O425" s="186"/>
      <c r="P425" s="186"/>
      <c r="Q425" s="186"/>
      <c r="R425" s="186"/>
      <c r="S425" s="186"/>
      <c r="T425" s="187"/>
      <c r="AT425" s="183" t="s">
        <v>153</v>
      </c>
      <c r="AU425" s="183" t="s">
        <v>94</v>
      </c>
      <c r="AV425" s="15" t="s">
        <v>79</v>
      </c>
      <c r="AW425" s="15" t="s">
        <v>28</v>
      </c>
      <c r="AX425" s="15" t="s">
        <v>71</v>
      </c>
      <c r="AY425" s="183" t="s">
        <v>146</v>
      </c>
    </row>
    <row r="426" spans="1:65" s="13" customFormat="1" ht="11.25">
      <c r="B426" s="167"/>
      <c r="D426" s="168" t="s">
        <v>153</v>
      </c>
      <c r="E426" s="169" t="s">
        <v>1</v>
      </c>
      <c r="F426" s="170" t="s">
        <v>917</v>
      </c>
      <c r="H426" s="171">
        <v>36.799999999999997</v>
      </c>
      <c r="L426" s="167"/>
      <c r="M426" s="172"/>
      <c r="N426" s="173"/>
      <c r="O426" s="173"/>
      <c r="P426" s="173"/>
      <c r="Q426" s="173"/>
      <c r="R426" s="173"/>
      <c r="S426" s="173"/>
      <c r="T426" s="174"/>
      <c r="AT426" s="169" t="s">
        <v>153</v>
      </c>
      <c r="AU426" s="169" t="s">
        <v>94</v>
      </c>
      <c r="AV426" s="13" t="s">
        <v>94</v>
      </c>
      <c r="AW426" s="13" t="s">
        <v>28</v>
      </c>
      <c r="AX426" s="13" t="s">
        <v>71</v>
      </c>
      <c r="AY426" s="169" t="s">
        <v>146</v>
      </c>
    </row>
    <row r="427" spans="1:65" s="14" customFormat="1" ht="11.25">
      <c r="B427" s="175"/>
      <c r="D427" s="168" t="s">
        <v>153</v>
      </c>
      <c r="E427" s="176" t="s">
        <v>1</v>
      </c>
      <c r="F427" s="177" t="s">
        <v>156</v>
      </c>
      <c r="H427" s="178">
        <v>36.799999999999997</v>
      </c>
      <c r="L427" s="175"/>
      <c r="M427" s="179"/>
      <c r="N427" s="180"/>
      <c r="O427" s="180"/>
      <c r="P427" s="180"/>
      <c r="Q427" s="180"/>
      <c r="R427" s="180"/>
      <c r="S427" s="180"/>
      <c r="T427" s="181"/>
      <c r="AT427" s="176" t="s">
        <v>153</v>
      </c>
      <c r="AU427" s="176" t="s">
        <v>94</v>
      </c>
      <c r="AV427" s="14" t="s">
        <v>147</v>
      </c>
      <c r="AW427" s="14" t="s">
        <v>28</v>
      </c>
      <c r="AX427" s="14" t="s">
        <v>79</v>
      </c>
      <c r="AY427" s="176" t="s">
        <v>146</v>
      </c>
    </row>
    <row r="428" spans="1:65" s="2" customFormat="1" ht="24.2" customHeight="1">
      <c r="A428" s="30"/>
      <c r="B428" s="153"/>
      <c r="C428" s="154" t="s">
        <v>564</v>
      </c>
      <c r="D428" s="154" t="s">
        <v>149</v>
      </c>
      <c r="E428" s="155" t="s">
        <v>918</v>
      </c>
      <c r="F428" s="156" t="s">
        <v>919</v>
      </c>
      <c r="G428" s="157" t="s">
        <v>376</v>
      </c>
      <c r="H428" s="158">
        <v>36.799999999999997</v>
      </c>
      <c r="I428" s="159">
        <v>20.98</v>
      </c>
      <c r="J428" s="159">
        <f>ROUND(I428*H428,2)</f>
        <v>772.06</v>
      </c>
      <c r="K428" s="160"/>
      <c r="L428" s="31"/>
      <c r="M428" s="161" t="s">
        <v>1</v>
      </c>
      <c r="N428" s="162" t="s">
        <v>37</v>
      </c>
      <c r="O428" s="163">
        <v>0.79734000000000005</v>
      </c>
      <c r="P428" s="163">
        <f>O428*H428</f>
        <v>29.342112</v>
      </c>
      <c r="Q428" s="163">
        <v>4.3464799999999998E-3</v>
      </c>
      <c r="R428" s="163">
        <f>Q428*H428</f>
        <v>0.15995046399999999</v>
      </c>
      <c r="S428" s="163">
        <v>0</v>
      </c>
      <c r="T428" s="164">
        <f>S428*H428</f>
        <v>0</v>
      </c>
      <c r="U428" s="30"/>
      <c r="V428" s="30"/>
      <c r="W428" s="30"/>
      <c r="X428" s="30"/>
      <c r="Y428" s="30"/>
      <c r="Z428" s="30"/>
      <c r="AA428" s="30"/>
      <c r="AB428" s="30"/>
      <c r="AC428" s="30"/>
      <c r="AD428" s="30"/>
      <c r="AE428" s="30"/>
      <c r="AR428" s="165" t="s">
        <v>209</v>
      </c>
      <c r="AT428" s="165" t="s">
        <v>149</v>
      </c>
      <c r="AU428" s="165" t="s">
        <v>94</v>
      </c>
      <c r="AY428" s="18" t="s">
        <v>146</v>
      </c>
      <c r="BE428" s="166">
        <f>IF(N428="základná",J428,0)</f>
        <v>0</v>
      </c>
      <c r="BF428" s="166">
        <f>IF(N428="znížená",J428,0)</f>
        <v>772.06</v>
      </c>
      <c r="BG428" s="166">
        <f>IF(N428="zákl. prenesená",J428,0)</f>
        <v>0</v>
      </c>
      <c r="BH428" s="166">
        <f>IF(N428="zníž. prenesená",J428,0)</f>
        <v>0</v>
      </c>
      <c r="BI428" s="166">
        <f>IF(N428="nulová",J428,0)</f>
        <v>0</v>
      </c>
      <c r="BJ428" s="18" t="s">
        <v>94</v>
      </c>
      <c r="BK428" s="166">
        <f>ROUND(I428*H428,2)</f>
        <v>772.06</v>
      </c>
      <c r="BL428" s="18" t="s">
        <v>209</v>
      </c>
      <c r="BM428" s="165" t="s">
        <v>567</v>
      </c>
    </row>
    <row r="429" spans="1:65" s="15" customFormat="1" ht="11.25">
      <c r="B429" s="182"/>
      <c r="D429" s="168" t="s">
        <v>153</v>
      </c>
      <c r="E429" s="183" t="s">
        <v>1</v>
      </c>
      <c r="F429" s="184" t="s">
        <v>920</v>
      </c>
      <c r="H429" s="183" t="s">
        <v>1</v>
      </c>
      <c r="L429" s="182"/>
      <c r="M429" s="185"/>
      <c r="N429" s="186"/>
      <c r="O429" s="186"/>
      <c r="P429" s="186"/>
      <c r="Q429" s="186"/>
      <c r="R429" s="186"/>
      <c r="S429" s="186"/>
      <c r="T429" s="187"/>
      <c r="AT429" s="183" t="s">
        <v>153</v>
      </c>
      <c r="AU429" s="183" t="s">
        <v>94</v>
      </c>
      <c r="AV429" s="15" t="s">
        <v>79</v>
      </c>
      <c r="AW429" s="15" t="s">
        <v>28</v>
      </c>
      <c r="AX429" s="15" t="s">
        <v>71</v>
      </c>
      <c r="AY429" s="183" t="s">
        <v>146</v>
      </c>
    </row>
    <row r="430" spans="1:65" s="13" customFormat="1" ht="11.25">
      <c r="B430" s="167"/>
      <c r="D430" s="168" t="s">
        <v>153</v>
      </c>
      <c r="E430" s="169" t="s">
        <v>1</v>
      </c>
      <c r="F430" s="170" t="s">
        <v>917</v>
      </c>
      <c r="H430" s="171">
        <v>36.799999999999997</v>
      </c>
      <c r="L430" s="167"/>
      <c r="M430" s="172"/>
      <c r="N430" s="173"/>
      <c r="O430" s="173"/>
      <c r="P430" s="173"/>
      <c r="Q430" s="173"/>
      <c r="R430" s="173"/>
      <c r="S430" s="173"/>
      <c r="T430" s="174"/>
      <c r="AT430" s="169" t="s">
        <v>153</v>
      </c>
      <c r="AU430" s="169" t="s">
        <v>94</v>
      </c>
      <c r="AV430" s="13" t="s">
        <v>94</v>
      </c>
      <c r="AW430" s="13" t="s">
        <v>28</v>
      </c>
      <c r="AX430" s="13" t="s">
        <v>71</v>
      </c>
      <c r="AY430" s="169" t="s">
        <v>146</v>
      </c>
    </row>
    <row r="431" spans="1:65" s="14" customFormat="1" ht="11.25">
      <c r="B431" s="175"/>
      <c r="D431" s="168" t="s">
        <v>153</v>
      </c>
      <c r="E431" s="176" t="s">
        <v>1</v>
      </c>
      <c r="F431" s="177" t="s">
        <v>156</v>
      </c>
      <c r="H431" s="178">
        <v>36.799999999999997</v>
      </c>
      <c r="L431" s="175"/>
      <c r="M431" s="179"/>
      <c r="N431" s="180"/>
      <c r="O431" s="180"/>
      <c r="P431" s="180"/>
      <c r="Q431" s="180"/>
      <c r="R431" s="180"/>
      <c r="S431" s="180"/>
      <c r="T431" s="181"/>
      <c r="AT431" s="176" t="s">
        <v>153</v>
      </c>
      <c r="AU431" s="176" t="s">
        <v>94</v>
      </c>
      <c r="AV431" s="14" t="s">
        <v>147</v>
      </c>
      <c r="AW431" s="14" t="s">
        <v>28</v>
      </c>
      <c r="AX431" s="14" t="s">
        <v>79</v>
      </c>
      <c r="AY431" s="176" t="s">
        <v>146</v>
      </c>
    </row>
    <row r="432" spans="1:65" s="2" customFormat="1" ht="24.2" customHeight="1">
      <c r="A432" s="30"/>
      <c r="B432" s="153"/>
      <c r="C432" s="154" t="s">
        <v>362</v>
      </c>
      <c r="D432" s="154" t="s">
        <v>149</v>
      </c>
      <c r="E432" s="155" t="s">
        <v>921</v>
      </c>
      <c r="F432" s="156" t="s">
        <v>922</v>
      </c>
      <c r="G432" s="157" t="s">
        <v>376</v>
      </c>
      <c r="H432" s="158">
        <v>195.9</v>
      </c>
      <c r="I432" s="159">
        <v>14.67</v>
      </c>
      <c r="J432" s="159">
        <f>ROUND(I432*H432,2)</f>
        <v>2873.85</v>
      </c>
      <c r="K432" s="160"/>
      <c r="L432" s="31"/>
      <c r="M432" s="161" t="s">
        <v>1</v>
      </c>
      <c r="N432" s="162" t="s">
        <v>37</v>
      </c>
      <c r="O432" s="163">
        <v>0.57011000000000001</v>
      </c>
      <c r="P432" s="163">
        <f>O432*H432</f>
        <v>111.684549</v>
      </c>
      <c r="Q432" s="163">
        <v>2.9125639999999999E-3</v>
      </c>
      <c r="R432" s="163">
        <f>Q432*H432</f>
        <v>0.57057128759999998</v>
      </c>
      <c r="S432" s="163">
        <v>0</v>
      </c>
      <c r="T432" s="164">
        <f>S432*H432</f>
        <v>0</v>
      </c>
      <c r="U432" s="30"/>
      <c r="V432" s="30"/>
      <c r="W432" s="30"/>
      <c r="X432" s="30"/>
      <c r="Y432" s="30"/>
      <c r="Z432" s="30"/>
      <c r="AA432" s="30"/>
      <c r="AB432" s="30"/>
      <c r="AC432" s="30"/>
      <c r="AD432" s="30"/>
      <c r="AE432" s="30"/>
      <c r="AR432" s="165" t="s">
        <v>209</v>
      </c>
      <c r="AT432" s="165" t="s">
        <v>149</v>
      </c>
      <c r="AU432" s="165" t="s">
        <v>94</v>
      </c>
      <c r="AY432" s="18" t="s">
        <v>146</v>
      </c>
      <c r="BE432" s="166">
        <f>IF(N432="základná",J432,0)</f>
        <v>0</v>
      </c>
      <c r="BF432" s="166">
        <f>IF(N432="znížená",J432,0)</f>
        <v>2873.85</v>
      </c>
      <c r="BG432" s="166">
        <f>IF(N432="zákl. prenesená",J432,0)</f>
        <v>0</v>
      </c>
      <c r="BH432" s="166">
        <f>IF(N432="zníž. prenesená",J432,0)</f>
        <v>0</v>
      </c>
      <c r="BI432" s="166">
        <f>IF(N432="nulová",J432,0)</f>
        <v>0</v>
      </c>
      <c r="BJ432" s="18" t="s">
        <v>94</v>
      </c>
      <c r="BK432" s="166">
        <f>ROUND(I432*H432,2)</f>
        <v>2873.85</v>
      </c>
      <c r="BL432" s="18" t="s">
        <v>209</v>
      </c>
      <c r="BM432" s="165" t="s">
        <v>572</v>
      </c>
    </row>
    <row r="433" spans="1:65" s="15" customFormat="1" ht="11.25">
      <c r="B433" s="182"/>
      <c r="D433" s="168" t="s">
        <v>153</v>
      </c>
      <c r="E433" s="183" t="s">
        <v>1</v>
      </c>
      <c r="F433" s="184" t="s">
        <v>923</v>
      </c>
      <c r="H433" s="183" t="s">
        <v>1</v>
      </c>
      <c r="L433" s="182"/>
      <c r="M433" s="185"/>
      <c r="N433" s="186"/>
      <c r="O433" s="186"/>
      <c r="P433" s="186"/>
      <c r="Q433" s="186"/>
      <c r="R433" s="186"/>
      <c r="S433" s="186"/>
      <c r="T433" s="187"/>
      <c r="AT433" s="183" t="s">
        <v>153</v>
      </c>
      <c r="AU433" s="183" t="s">
        <v>94</v>
      </c>
      <c r="AV433" s="15" t="s">
        <v>79</v>
      </c>
      <c r="AW433" s="15" t="s">
        <v>28</v>
      </c>
      <c r="AX433" s="15" t="s">
        <v>71</v>
      </c>
      <c r="AY433" s="183" t="s">
        <v>146</v>
      </c>
    </row>
    <row r="434" spans="1:65" s="13" customFormat="1" ht="11.25">
      <c r="B434" s="167"/>
      <c r="D434" s="168" t="s">
        <v>153</v>
      </c>
      <c r="E434" s="169" t="s">
        <v>1</v>
      </c>
      <c r="F434" s="170" t="s">
        <v>924</v>
      </c>
      <c r="H434" s="171">
        <v>195.9</v>
      </c>
      <c r="L434" s="167"/>
      <c r="M434" s="172"/>
      <c r="N434" s="173"/>
      <c r="O434" s="173"/>
      <c r="P434" s="173"/>
      <c r="Q434" s="173"/>
      <c r="R434" s="173"/>
      <c r="S434" s="173"/>
      <c r="T434" s="174"/>
      <c r="AT434" s="169" t="s">
        <v>153</v>
      </c>
      <c r="AU434" s="169" t="s">
        <v>94</v>
      </c>
      <c r="AV434" s="13" t="s">
        <v>94</v>
      </c>
      <c r="AW434" s="13" t="s">
        <v>28</v>
      </c>
      <c r="AX434" s="13" t="s">
        <v>71</v>
      </c>
      <c r="AY434" s="169" t="s">
        <v>146</v>
      </c>
    </row>
    <row r="435" spans="1:65" s="14" customFormat="1" ht="11.25">
      <c r="B435" s="175"/>
      <c r="D435" s="168" t="s">
        <v>153</v>
      </c>
      <c r="E435" s="176" t="s">
        <v>1</v>
      </c>
      <c r="F435" s="177" t="s">
        <v>156</v>
      </c>
      <c r="H435" s="178">
        <v>195.9</v>
      </c>
      <c r="L435" s="175"/>
      <c r="M435" s="179"/>
      <c r="N435" s="180"/>
      <c r="O435" s="180"/>
      <c r="P435" s="180"/>
      <c r="Q435" s="180"/>
      <c r="R435" s="180"/>
      <c r="S435" s="180"/>
      <c r="T435" s="181"/>
      <c r="AT435" s="176" t="s">
        <v>153</v>
      </c>
      <c r="AU435" s="176" t="s">
        <v>94</v>
      </c>
      <c r="AV435" s="14" t="s">
        <v>147</v>
      </c>
      <c r="AW435" s="14" t="s">
        <v>28</v>
      </c>
      <c r="AX435" s="14" t="s">
        <v>79</v>
      </c>
      <c r="AY435" s="176" t="s">
        <v>146</v>
      </c>
    </row>
    <row r="436" spans="1:65" s="2" customFormat="1" ht="24.2" customHeight="1">
      <c r="A436" s="30"/>
      <c r="B436" s="153"/>
      <c r="C436" s="154" t="s">
        <v>573</v>
      </c>
      <c r="D436" s="154" t="s">
        <v>149</v>
      </c>
      <c r="E436" s="155" t="s">
        <v>925</v>
      </c>
      <c r="F436" s="156" t="s">
        <v>926</v>
      </c>
      <c r="G436" s="157" t="s">
        <v>376</v>
      </c>
      <c r="H436" s="158">
        <v>6</v>
      </c>
      <c r="I436" s="159">
        <v>9.7799999999999994</v>
      </c>
      <c r="J436" s="159">
        <f>ROUND(I436*H436,2)</f>
        <v>58.68</v>
      </c>
      <c r="K436" s="160"/>
      <c r="L436" s="31"/>
      <c r="M436" s="161" t="s">
        <v>1</v>
      </c>
      <c r="N436" s="162" t="s">
        <v>37</v>
      </c>
      <c r="O436" s="163">
        <v>0.39560000000000001</v>
      </c>
      <c r="P436" s="163">
        <f>O436*H436</f>
        <v>2.3736000000000002</v>
      </c>
      <c r="Q436" s="163">
        <v>1.81532E-3</v>
      </c>
      <c r="R436" s="163">
        <f>Q436*H436</f>
        <v>1.0891919999999999E-2</v>
      </c>
      <c r="S436" s="163">
        <v>0</v>
      </c>
      <c r="T436" s="164">
        <f>S436*H436</f>
        <v>0</v>
      </c>
      <c r="U436" s="30"/>
      <c r="V436" s="30"/>
      <c r="W436" s="30"/>
      <c r="X436" s="30"/>
      <c r="Y436" s="30"/>
      <c r="Z436" s="30"/>
      <c r="AA436" s="30"/>
      <c r="AB436" s="30"/>
      <c r="AC436" s="30"/>
      <c r="AD436" s="30"/>
      <c r="AE436" s="30"/>
      <c r="AR436" s="165" t="s">
        <v>209</v>
      </c>
      <c r="AT436" s="165" t="s">
        <v>149</v>
      </c>
      <c r="AU436" s="165" t="s">
        <v>94</v>
      </c>
      <c r="AY436" s="18" t="s">
        <v>146</v>
      </c>
      <c r="BE436" s="166">
        <f>IF(N436="základná",J436,0)</f>
        <v>0</v>
      </c>
      <c r="BF436" s="166">
        <f>IF(N436="znížená",J436,0)</f>
        <v>58.68</v>
      </c>
      <c r="BG436" s="166">
        <f>IF(N436="zákl. prenesená",J436,0)</f>
        <v>0</v>
      </c>
      <c r="BH436" s="166">
        <f>IF(N436="zníž. prenesená",J436,0)</f>
        <v>0</v>
      </c>
      <c r="BI436" s="166">
        <f>IF(N436="nulová",J436,0)</f>
        <v>0</v>
      </c>
      <c r="BJ436" s="18" t="s">
        <v>94</v>
      </c>
      <c r="BK436" s="166">
        <f>ROUND(I436*H436,2)</f>
        <v>58.68</v>
      </c>
      <c r="BL436" s="18" t="s">
        <v>209</v>
      </c>
      <c r="BM436" s="165" t="s">
        <v>576</v>
      </c>
    </row>
    <row r="437" spans="1:65" s="15" customFormat="1" ht="22.5">
      <c r="B437" s="182"/>
      <c r="D437" s="168" t="s">
        <v>153</v>
      </c>
      <c r="E437" s="183" t="s">
        <v>1</v>
      </c>
      <c r="F437" s="184" t="s">
        <v>927</v>
      </c>
      <c r="H437" s="183" t="s">
        <v>1</v>
      </c>
      <c r="L437" s="182"/>
      <c r="M437" s="185"/>
      <c r="N437" s="186"/>
      <c r="O437" s="186"/>
      <c r="P437" s="186"/>
      <c r="Q437" s="186"/>
      <c r="R437" s="186"/>
      <c r="S437" s="186"/>
      <c r="T437" s="187"/>
      <c r="AT437" s="183" t="s">
        <v>153</v>
      </c>
      <c r="AU437" s="183" t="s">
        <v>94</v>
      </c>
      <c r="AV437" s="15" t="s">
        <v>79</v>
      </c>
      <c r="AW437" s="15" t="s">
        <v>28</v>
      </c>
      <c r="AX437" s="15" t="s">
        <v>71</v>
      </c>
      <c r="AY437" s="183" t="s">
        <v>146</v>
      </c>
    </row>
    <row r="438" spans="1:65" s="13" customFormat="1" ht="11.25">
      <c r="B438" s="167"/>
      <c r="D438" s="168" t="s">
        <v>153</v>
      </c>
      <c r="E438" s="169" t="s">
        <v>1</v>
      </c>
      <c r="F438" s="170" t="s">
        <v>634</v>
      </c>
      <c r="H438" s="171">
        <v>6</v>
      </c>
      <c r="L438" s="167"/>
      <c r="M438" s="172"/>
      <c r="N438" s="173"/>
      <c r="O438" s="173"/>
      <c r="P438" s="173"/>
      <c r="Q438" s="173"/>
      <c r="R438" s="173"/>
      <c r="S438" s="173"/>
      <c r="T438" s="174"/>
      <c r="AT438" s="169" t="s">
        <v>153</v>
      </c>
      <c r="AU438" s="169" t="s">
        <v>94</v>
      </c>
      <c r="AV438" s="13" t="s">
        <v>94</v>
      </c>
      <c r="AW438" s="13" t="s">
        <v>28</v>
      </c>
      <c r="AX438" s="13" t="s">
        <v>71</v>
      </c>
      <c r="AY438" s="169" t="s">
        <v>146</v>
      </c>
    </row>
    <row r="439" spans="1:65" s="14" customFormat="1" ht="11.25">
      <c r="B439" s="175"/>
      <c r="D439" s="168" t="s">
        <v>153</v>
      </c>
      <c r="E439" s="176" t="s">
        <v>1</v>
      </c>
      <c r="F439" s="177" t="s">
        <v>156</v>
      </c>
      <c r="H439" s="178">
        <v>6</v>
      </c>
      <c r="L439" s="175"/>
      <c r="M439" s="179"/>
      <c r="N439" s="180"/>
      <c r="O439" s="180"/>
      <c r="P439" s="180"/>
      <c r="Q439" s="180"/>
      <c r="R439" s="180"/>
      <c r="S439" s="180"/>
      <c r="T439" s="181"/>
      <c r="AT439" s="176" t="s">
        <v>153</v>
      </c>
      <c r="AU439" s="176" t="s">
        <v>94</v>
      </c>
      <c r="AV439" s="14" t="s">
        <v>147</v>
      </c>
      <c r="AW439" s="14" t="s">
        <v>28</v>
      </c>
      <c r="AX439" s="14" t="s">
        <v>79</v>
      </c>
      <c r="AY439" s="176" t="s">
        <v>146</v>
      </c>
    </row>
    <row r="440" spans="1:65" s="2" customFormat="1" ht="24.2" customHeight="1">
      <c r="A440" s="30"/>
      <c r="B440" s="153"/>
      <c r="C440" s="154" t="s">
        <v>365</v>
      </c>
      <c r="D440" s="154" t="s">
        <v>149</v>
      </c>
      <c r="E440" s="155" t="s">
        <v>652</v>
      </c>
      <c r="F440" s="156" t="s">
        <v>653</v>
      </c>
      <c r="G440" s="157" t="s">
        <v>412</v>
      </c>
      <c r="H440" s="158">
        <v>49.174999999999997</v>
      </c>
      <c r="I440" s="159">
        <v>1.9</v>
      </c>
      <c r="J440" s="159">
        <f>ROUND(I440*H440,2)</f>
        <v>93.43</v>
      </c>
      <c r="K440" s="160"/>
      <c r="L440" s="31"/>
      <c r="M440" s="161" t="s">
        <v>1</v>
      </c>
      <c r="N440" s="162" t="s">
        <v>37</v>
      </c>
      <c r="O440" s="163">
        <v>0</v>
      </c>
      <c r="P440" s="163">
        <f>O440*H440</f>
        <v>0</v>
      </c>
      <c r="Q440" s="163">
        <v>0</v>
      </c>
      <c r="R440" s="163">
        <f>Q440*H440</f>
        <v>0</v>
      </c>
      <c r="S440" s="163">
        <v>0</v>
      </c>
      <c r="T440" s="164">
        <f>S440*H440</f>
        <v>0</v>
      </c>
      <c r="U440" s="30"/>
      <c r="V440" s="30"/>
      <c r="W440" s="30"/>
      <c r="X440" s="30"/>
      <c r="Y440" s="30"/>
      <c r="Z440" s="30"/>
      <c r="AA440" s="30"/>
      <c r="AB440" s="30"/>
      <c r="AC440" s="30"/>
      <c r="AD440" s="30"/>
      <c r="AE440" s="30"/>
      <c r="AR440" s="165" t="s">
        <v>209</v>
      </c>
      <c r="AT440" s="165" t="s">
        <v>149</v>
      </c>
      <c r="AU440" s="165" t="s">
        <v>94</v>
      </c>
      <c r="AY440" s="18" t="s">
        <v>146</v>
      </c>
      <c r="BE440" s="166">
        <f>IF(N440="základná",J440,0)</f>
        <v>0</v>
      </c>
      <c r="BF440" s="166">
        <f>IF(N440="znížená",J440,0)</f>
        <v>93.43</v>
      </c>
      <c r="BG440" s="166">
        <f>IF(N440="zákl. prenesená",J440,0)</f>
        <v>0</v>
      </c>
      <c r="BH440" s="166">
        <f>IF(N440="zníž. prenesená",J440,0)</f>
        <v>0</v>
      </c>
      <c r="BI440" s="166">
        <f>IF(N440="nulová",J440,0)</f>
        <v>0</v>
      </c>
      <c r="BJ440" s="18" t="s">
        <v>94</v>
      </c>
      <c r="BK440" s="166">
        <f>ROUND(I440*H440,2)</f>
        <v>93.43</v>
      </c>
      <c r="BL440" s="18" t="s">
        <v>209</v>
      </c>
      <c r="BM440" s="165" t="s">
        <v>581</v>
      </c>
    </row>
    <row r="441" spans="1:65" s="12" customFormat="1" ht="22.9" customHeight="1">
      <c r="B441" s="141"/>
      <c r="D441" s="142" t="s">
        <v>70</v>
      </c>
      <c r="E441" s="151" t="s">
        <v>655</v>
      </c>
      <c r="F441" s="151" t="s">
        <v>656</v>
      </c>
      <c r="J441" s="152">
        <f>BK441</f>
        <v>8641.8100000000013</v>
      </c>
      <c r="L441" s="141"/>
      <c r="M441" s="145"/>
      <c r="N441" s="146"/>
      <c r="O441" s="146"/>
      <c r="P441" s="147">
        <f>SUM(P442:P472)</f>
        <v>28.262799999999999</v>
      </c>
      <c r="Q441" s="146"/>
      <c r="R441" s="147">
        <f>SUM(R442:R472)</f>
        <v>3.4269999999999999E-3</v>
      </c>
      <c r="S441" s="146"/>
      <c r="T441" s="148">
        <f>SUM(T442:T472)</f>
        <v>0</v>
      </c>
      <c r="AR441" s="142" t="s">
        <v>94</v>
      </c>
      <c r="AT441" s="149" t="s">
        <v>70</v>
      </c>
      <c r="AU441" s="149" t="s">
        <v>79</v>
      </c>
      <c r="AY441" s="142" t="s">
        <v>146</v>
      </c>
      <c r="BK441" s="150">
        <f>SUM(BK442:BK472)</f>
        <v>8641.8100000000013</v>
      </c>
    </row>
    <row r="442" spans="1:65" s="2" customFormat="1" ht="37.9" customHeight="1">
      <c r="A442" s="30"/>
      <c r="B442" s="153"/>
      <c r="C442" s="154" t="s">
        <v>582</v>
      </c>
      <c r="D442" s="154" t="s">
        <v>149</v>
      </c>
      <c r="E442" s="155" t="s">
        <v>928</v>
      </c>
      <c r="F442" s="156" t="s">
        <v>929</v>
      </c>
      <c r="G442" s="157" t="s">
        <v>546</v>
      </c>
      <c r="H442" s="158">
        <v>7</v>
      </c>
      <c r="I442" s="159">
        <v>18.78</v>
      </c>
      <c r="J442" s="159">
        <f>ROUND(I442*H442,2)</f>
        <v>131.46</v>
      </c>
      <c r="K442" s="160"/>
      <c r="L442" s="31"/>
      <c r="M442" s="161" t="s">
        <v>1</v>
      </c>
      <c r="N442" s="162" t="s">
        <v>37</v>
      </c>
      <c r="O442" s="163">
        <v>0.35008</v>
      </c>
      <c r="P442" s="163">
        <f>O442*H442</f>
        <v>2.4505599999999998</v>
      </c>
      <c r="Q442" s="163">
        <v>2.2100000000000001E-4</v>
      </c>
      <c r="R442" s="163">
        <f>Q442*H442</f>
        <v>1.547E-3</v>
      </c>
      <c r="S442" s="163">
        <v>0</v>
      </c>
      <c r="T442" s="164">
        <f>S442*H442</f>
        <v>0</v>
      </c>
      <c r="U442" s="30"/>
      <c r="V442" s="30"/>
      <c r="W442" s="30"/>
      <c r="X442" s="30"/>
      <c r="Y442" s="30"/>
      <c r="Z442" s="30"/>
      <c r="AA442" s="30"/>
      <c r="AB442" s="30"/>
      <c r="AC442" s="30"/>
      <c r="AD442" s="30"/>
      <c r="AE442" s="30"/>
      <c r="AR442" s="165" t="s">
        <v>209</v>
      </c>
      <c r="AT442" s="165" t="s">
        <v>149</v>
      </c>
      <c r="AU442" s="165" t="s">
        <v>94</v>
      </c>
      <c r="AY442" s="18" t="s">
        <v>146</v>
      </c>
      <c r="BE442" s="166">
        <f>IF(N442="základná",J442,0)</f>
        <v>0</v>
      </c>
      <c r="BF442" s="166">
        <f>IF(N442="znížená",J442,0)</f>
        <v>131.46</v>
      </c>
      <c r="BG442" s="166">
        <f>IF(N442="zákl. prenesená",J442,0)</f>
        <v>0</v>
      </c>
      <c r="BH442" s="166">
        <f>IF(N442="zníž. prenesená",J442,0)</f>
        <v>0</v>
      </c>
      <c r="BI442" s="166">
        <f>IF(N442="nulová",J442,0)</f>
        <v>0</v>
      </c>
      <c r="BJ442" s="18" t="s">
        <v>94</v>
      </c>
      <c r="BK442" s="166">
        <f>ROUND(I442*H442,2)</f>
        <v>131.46</v>
      </c>
      <c r="BL442" s="18" t="s">
        <v>209</v>
      </c>
      <c r="BM442" s="165" t="s">
        <v>585</v>
      </c>
    </row>
    <row r="443" spans="1:65" s="15" customFormat="1" ht="11.25">
      <c r="B443" s="182"/>
      <c r="D443" s="168" t="s">
        <v>153</v>
      </c>
      <c r="E443" s="183" t="s">
        <v>1</v>
      </c>
      <c r="F443" s="184" t="s">
        <v>930</v>
      </c>
      <c r="H443" s="183" t="s">
        <v>1</v>
      </c>
      <c r="L443" s="182"/>
      <c r="M443" s="185"/>
      <c r="N443" s="186"/>
      <c r="O443" s="186"/>
      <c r="P443" s="186"/>
      <c r="Q443" s="186"/>
      <c r="R443" s="186"/>
      <c r="S443" s="186"/>
      <c r="T443" s="187"/>
      <c r="AT443" s="183" t="s">
        <v>153</v>
      </c>
      <c r="AU443" s="183" t="s">
        <v>94</v>
      </c>
      <c r="AV443" s="15" t="s">
        <v>79</v>
      </c>
      <c r="AW443" s="15" t="s">
        <v>28</v>
      </c>
      <c r="AX443" s="15" t="s">
        <v>71</v>
      </c>
      <c r="AY443" s="183" t="s">
        <v>146</v>
      </c>
    </row>
    <row r="444" spans="1:65" s="13" customFormat="1" ht="11.25">
      <c r="B444" s="167"/>
      <c r="D444" s="168" t="s">
        <v>153</v>
      </c>
      <c r="E444" s="169" t="s">
        <v>1</v>
      </c>
      <c r="F444" s="170" t="s">
        <v>931</v>
      </c>
      <c r="H444" s="171">
        <v>3</v>
      </c>
      <c r="L444" s="167"/>
      <c r="M444" s="172"/>
      <c r="N444" s="173"/>
      <c r="O444" s="173"/>
      <c r="P444" s="173"/>
      <c r="Q444" s="173"/>
      <c r="R444" s="173"/>
      <c r="S444" s="173"/>
      <c r="T444" s="174"/>
      <c r="AT444" s="169" t="s">
        <v>153</v>
      </c>
      <c r="AU444" s="169" t="s">
        <v>94</v>
      </c>
      <c r="AV444" s="13" t="s">
        <v>94</v>
      </c>
      <c r="AW444" s="13" t="s">
        <v>28</v>
      </c>
      <c r="AX444" s="13" t="s">
        <v>71</v>
      </c>
      <c r="AY444" s="169" t="s">
        <v>146</v>
      </c>
    </row>
    <row r="445" spans="1:65" s="15" customFormat="1" ht="11.25">
      <c r="B445" s="182"/>
      <c r="D445" s="168" t="s">
        <v>153</v>
      </c>
      <c r="E445" s="183" t="s">
        <v>1</v>
      </c>
      <c r="F445" s="184" t="s">
        <v>932</v>
      </c>
      <c r="H445" s="183" t="s">
        <v>1</v>
      </c>
      <c r="L445" s="182"/>
      <c r="M445" s="185"/>
      <c r="N445" s="186"/>
      <c r="O445" s="186"/>
      <c r="P445" s="186"/>
      <c r="Q445" s="186"/>
      <c r="R445" s="186"/>
      <c r="S445" s="186"/>
      <c r="T445" s="187"/>
      <c r="AT445" s="183" t="s">
        <v>153</v>
      </c>
      <c r="AU445" s="183" t="s">
        <v>94</v>
      </c>
      <c r="AV445" s="15" t="s">
        <v>79</v>
      </c>
      <c r="AW445" s="15" t="s">
        <v>28</v>
      </c>
      <c r="AX445" s="15" t="s">
        <v>71</v>
      </c>
      <c r="AY445" s="183" t="s">
        <v>146</v>
      </c>
    </row>
    <row r="446" spans="1:65" s="13" customFormat="1" ht="11.25">
      <c r="B446" s="167"/>
      <c r="D446" s="168" t="s">
        <v>153</v>
      </c>
      <c r="E446" s="169" t="s">
        <v>1</v>
      </c>
      <c r="F446" s="170" t="s">
        <v>933</v>
      </c>
      <c r="H446" s="171">
        <v>4</v>
      </c>
      <c r="L446" s="167"/>
      <c r="M446" s="172"/>
      <c r="N446" s="173"/>
      <c r="O446" s="173"/>
      <c r="P446" s="173"/>
      <c r="Q446" s="173"/>
      <c r="R446" s="173"/>
      <c r="S446" s="173"/>
      <c r="T446" s="174"/>
      <c r="AT446" s="169" t="s">
        <v>153</v>
      </c>
      <c r="AU446" s="169" t="s">
        <v>94</v>
      </c>
      <c r="AV446" s="13" t="s">
        <v>94</v>
      </c>
      <c r="AW446" s="13" t="s">
        <v>28</v>
      </c>
      <c r="AX446" s="13" t="s">
        <v>71</v>
      </c>
      <c r="AY446" s="169" t="s">
        <v>146</v>
      </c>
    </row>
    <row r="447" spans="1:65" s="14" customFormat="1" ht="11.25">
      <c r="B447" s="175"/>
      <c r="D447" s="168" t="s">
        <v>153</v>
      </c>
      <c r="E447" s="176" t="s">
        <v>1</v>
      </c>
      <c r="F447" s="177" t="s">
        <v>156</v>
      </c>
      <c r="H447" s="178">
        <v>7</v>
      </c>
      <c r="L447" s="175"/>
      <c r="M447" s="179"/>
      <c r="N447" s="180"/>
      <c r="O447" s="180"/>
      <c r="P447" s="180"/>
      <c r="Q447" s="180"/>
      <c r="R447" s="180"/>
      <c r="S447" s="180"/>
      <c r="T447" s="181"/>
      <c r="AT447" s="176" t="s">
        <v>153</v>
      </c>
      <c r="AU447" s="176" t="s">
        <v>94</v>
      </c>
      <c r="AV447" s="14" t="s">
        <v>147</v>
      </c>
      <c r="AW447" s="14" t="s">
        <v>28</v>
      </c>
      <c r="AX447" s="14" t="s">
        <v>79</v>
      </c>
      <c r="AY447" s="176" t="s">
        <v>146</v>
      </c>
    </row>
    <row r="448" spans="1:65" s="2" customFormat="1" ht="37.9" customHeight="1">
      <c r="A448" s="30"/>
      <c r="B448" s="153"/>
      <c r="C448" s="154" t="s">
        <v>369</v>
      </c>
      <c r="D448" s="154" t="s">
        <v>149</v>
      </c>
      <c r="E448" s="155" t="s">
        <v>934</v>
      </c>
      <c r="F448" s="156" t="s">
        <v>935</v>
      </c>
      <c r="G448" s="157" t="s">
        <v>546</v>
      </c>
      <c r="H448" s="158">
        <v>6</v>
      </c>
      <c r="I448" s="159">
        <v>34.659999999999997</v>
      </c>
      <c r="J448" s="159">
        <f>ROUND(I448*H448,2)</f>
        <v>207.96</v>
      </c>
      <c r="K448" s="160"/>
      <c r="L448" s="31"/>
      <c r="M448" s="161" t="s">
        <v>1</v>
      </c>
      <c r="N448" s="162" t="s">
        <v>37</v>
      </c>
      <c r="O448" s="163">
        <v>0.45028000000000001</v>
      </c>
      <c r="P448" s="163">
        <f>O448*H448</f>
        <v>2.7016800000000001</v>
      </c>
      <c r="Q448" s="163">
        <v>2.3499999999999999E-4</v>
      </c>
      <c r="R448" s="163">
        <f>Q448*H448</f>
        <v>1.41E-3</v>
      </c>
      <c r="S448" s="163">
        <v>0</v>
      </c>
      <c r="T448" s="164">
        <f>S448*H448</f>
        <v>0</v>
      </c>
      <c r="U448" s="30"/>
      <c r="V448" s="30"/>
      <c r="W448" s="30"/>
      <c r="X448" s="30"/>
      <c r="Y448" s="30"/>
      <c r="Z448" s="30"/>
      <c r="AA448" s="30"/>
      <c r="AB448" s="30"/>
      <c r="AC448" s="30"/>
      <c r="AD448" s="30"/>
      <c r="AE448" s="30"/>
      <c r="AR448" s="165" t="s">
        <v>209</v>
      </c>
      <c r="AT448" s="165" t="s">
        <v>149</v>
      </c>
      <c r="AU448" s="165" t="s">
        <v>94</v>
      </c>
      <c r="AY448" s="18" t="s">
        <v>146</v>
      </c>
      <c r="BE448" s="166">
        <f>IF(N448="základná",J448,0)</f>
        <v>0</v>
      </c>
      <c r="BF448" s="166">
        <f>IF(N448="znížená",J448,0)</f>
        <v>207.96</v>
      </c>
      <c r="BG448" s="166">
        <f>IF(N448="zákl. prenesená",J448,0)</f>
        <v>0</v>
      </c>
      <c r="BH448" s="166">
        <f>IF(N448="zníž. prenesená",J448,0)</f>
        <v>0</v>
      </c>
      <c r="BI448" s="166">
        <f>IF(N448="nulová",J448,0)</f>
        <v>0</v>
      </c>
      <c r="BJ448" s="18" t="s">
        <v>94</v>
      </c>
      <c r="BK448" s="166">
        <f>ROUND(I448*H448,2)</f>
        <v>207.96</v>
      </c>
      <c r="BL448" s="18" t="s">
        <v>209</v>
      </c>
      <c r="BM448" s="165" t="s">
        <v>588</v>
      </c>
    </row>
    <row r="449" spans="1:65" s="15" customFormat="1" ht="11.25">
      <c r="B449" s="182"/>
      <c r="D449" s="168" t="s">
        <v>153</v>
      </c>
      <c r="E449" s="183" t="s">
        <v>1</v>
      </c>
      <c r="F449" s="184" t="s">
        <v>930</v>
      </c>
      <c r="H449" s="183" t="s">
        <v>1</v>
      </c>
      <c r="L449" s="182"/>
      <c r="M449" s="185"/>
      <c r="N449" s="186"/>
      <c r="O449" s="186"/>
      <c r="P449" s="186"/>
      <c r="Q449" s="186"/>
      <c r="R449" s="186"/>
      <c r="S449" s="186"/>
      <c r="T449" s="187"/>
      <c r="AT449" s="183" t="s">
        <v>153</v>
      </c>
      <c r="AU449" s="183" t="s">
        <v>94</v>
      </c>
      <c r="AV449" s="15" t="s">
        <v>79</v>
      </c>
      <c r="AW449" s="15" t="s">
        <v>28</v>
      </c>
      <c r="AX449" s="15" t="s">
        <v>71</v>
      </c>
      <c r="AY449" s="183" t="s">
        <v>146</v>
      </c>
    </row>
    <row r="450" spans="1:65" s="13" customFormat="1" ht="11.25">
      <c r="B450" s="167"/>
      <c r="D450" s="168" t="s">
        <v>153</v>
      </c>
      <c r="E450" s="169" t="s">
        <v>1</v>
      </c>
      <c r="F450" s="170" t="s">
        <v>634</v>
      </c>
      <c r="H450" s="171">
        <v>6</v>
      </c>
      <c r="L450" s="167"/>
      <c r="M450" s="172"/>
      <c r="N450" s="173"/>
      <c r="O450" s="173"/>
      <c r="P450" s="173"/>
      <c r="Q450" s="173"/>
      <c r="R450" s="173"/>
      <c r="S450" s="173"/>
      <c r="T450" s="174"/>
      <c r="AT450" s="169" t="s">
        <v>153</v>
      </c>
      <c r="AU450" s="169" t="s">
        <v>94</v>
      </c>
      <c r="AV450" s="13" t="s">
        <v>94</v>
      </c>
      <c r="AW450" s="13" t="s">
        <v>28</v>
      </c>
      <c r="AX450" s="13" t="s">
        <v>71</v>
      </c>
      <c r="AY450" s="169" t="s">
        <v>146</v>
      </c>
    </row>
    <row r="451" spans="1:65" s="14" customFormat="1" ht="11.25">
      <c r="B451" s="175"/>
      <c r="D451" s="168" t="s">
        <v>153</v>
      </c>
      <c r="E451" s="176" t="s">
        <v>1</v>
      </c>
      <c r="F451" s="177" t="s">
        <v>156</v>
      </c>
      <c r="H451" s="178">
        <v>6</v>
      </c>
      <c r="L451" s="175"/>
      <c r="M451" s="179"/>
      <c r="N451" s="180"/>
      <c r="O451" s="180"/>
      <c r="P451" s="180"/>
      <c r="Q451" s="180"/>
      <c r="R451" s="180"/>
      <c r="S451" s="180"/>
      <c r="T451" s="181"/>
      <c r="AT451" s="176" t="s">
        <v>153</v>
      </c>
      <c r="AU451" s="176" t="s">
        <v>94</v>
      </c>
      <c r="AV451" s="14" t="s">
        <v>147</v>
      </c>
      <c r="AW451" s="14" t="s">
        <v>28</v>
      </c>
      <c r="AX451" s="14" t="s">
        <v>79</v>
      </c>
      <c r="AY451" s="176" t="s">
        <v>146</v>
      </c>
    </row>
    <row r="452" spans="1:65" s="2" customFormat="1" ht="37.9" customHeight="1">
      <c r="A452" s="30"/>
      <c r="B452" s="153"/>
      <c r="C452" s="154" t="s">
        <v>589</v>
      </c>
      <c r="D452" s="154" t="s">
        <v>149</v>
      </c>
      <c r="E452" s="155" t="s">
        <v>936</v>
      </c>
      <c r="F452" s="156" t="s">
        <v>937</v>
      </c>
      <c r="G452" s="157" t="s">
        <v>546</v>
      </c>
      <c r="H452" s="158">
        <v>2</v>
      </c>
      <c r="I452" s="159">
        <v>82.68</v>
      </c>
      <c r="J452" s="159">
        <f>ROUND(I452*H452,2)</f>
        <v>165.36</v>
      </c>
      <c r="K452" s="160"/>
      <c r="L452" s="31"/>
      <c r="M452" s="161" t="s">
        <v>1</v>
      </c>
      <c r="N452" s="162" t="s">
        <v>37</v>
      </c>
      <c r="O452" s="163">
        <v>0.45028000000000001</v>
      </c>
      <c r="P452" s="163">
        <f>O452*H452</f>
        <v>0.90056000000000003</v>
      </c>
      <c r="Q452" s="163">
        <v>2.3499999999999999E-4</v>
      </c>
      <c r="R452" s="163">
        <f>Q452*H452</f>
        <v>4.6999999999999999E-4</v>
      </c>
      <c r="S452" s="163">
        <v>0</v>
      </c>
      <c r="T452" s="164">
        <f>S452*H452</f>
        <v>0</v>
      </c>
      <c r="U452" s="30"/>
      <c r="V452" s="30"/>
      <c r="W452" s="30"/>
      <c r="X452" s="30"/>
      <c r="Y452" s="30"/>
      <c r="Z452" s="30"/>
      <c r="AA452" s="30"/>
      <c r="AB452" s="30"/>
      <c r="AC452" s="30"/>
      <c r="AD452" s="30"/>
      <c r="AE452" s="30"/>
      <c r="AR452" s="165" t="s">
        <v>209</v>
      </c>
      <c r="AT452" s="165" t="s">
        <v>149</v>
      </c>
      <c r="AU452" s="165" t="s">
        <v>94</v>
      </c>
      <c r="AY452" s="18" t="s">
        <v>146</v>
      </c>
      <c r="BE452" s="166">
        <f>IF(N452="základná",J452,0)</f>
        <v>0</v>
      </c>
      <c r="BF452" s="166">
        <f>IF(N452="znížená",J452,0)</f>
        <v>165.36</v>
      </c>
      <c r="BG452" s="166">
        <f>IF(N452="zákl. prenesená",J452,0)</f>
        <v>0</v>
      </c>
      <c r="BH452" s="166">
        <f>IF(N452="zníž. prenesená",J452,0)</f>
        <v>0</v>
      </c>
      <c r="BI452" s="166">
        <f>IF(N452="nulová",J452,0)</f>
        <v>0</v>
      </c>
      <c r="BJ452" s="18" t="s">
        <v>94</v>
      </c>
      <c r="BK452" s="166">
        <f>ROUND(I452*H452,2)</f>
        <v>165.36</v>
      </c>
      <c r="BL452" s="18" t="s">
        <v>209</v>
      </c>
      <c r="BM452" s="165" t="s">
        <v>592</v>
      </c>
    </row>
    <row r="453" spans="1:65" s="15" customFormat="1" ht="11.25">
      <c r="B453" s="182"/>
      <c r="D453" s="168" t="s">
        <v>153</v>
      </c>
      <c r="E453" s="183" t="s">
        <v>1</v>
      </c>
      <c r="F453" s="184" t="s">
        <v>930</v>
      </c>
      <c r="H453" s="183" t="s">
        <v>1</v>
      </c>
      <c r="L453" s="182"/>
      <c r="M453" s="185"/>
      <c r="N453" s="186"/>
      <c r="O453" s="186"/>
      <c r="P453" s="186"/>
      <c r="Q453" s="186"/>
      <c r="R453" s="186"/>
      <c r="S453" s="186"/>
      <c r="T453" s="187"/>
      <c r="AT453" s="183" t="s">
        <v>153</v>
      </c>
      <c r="AU453" s="183" t="s">
        <v>94</v>
      </c>
      <c r="AV453" s="15" t="s">
        <v>79</v>
      </c>
      <c r="AW453" s="15" t="s">
        <v>28</v>
      </c>
      <c r="AX453" s="15" t="s">
        <v>71</v>
      </c>
      <c r="AY453" s="183" t="s">
        <v>146</v>
      </c>
    </row>
    <row r="454" spans="1:65" s="13" customFormat="1" ht="11.25">
      <c r="B454" s="167"/>
      <c r="D454" s="168" t="s">
        <v>153</v>
      </c>
      <c r="E454" s="169" t="s">
        <v>1</v>
      </c>
      <c r="F454" s="170" t="s">
        <v>938</v>
      </c>
      <c r="H454" s="171">
        <v>2</v>
      </c>
      <c r="L454" s="167"/>
      <c r="M454" s="172"/>
      <c r="N454" s="173"/>
      <c r="O454" s="173"/>
      <c r="P454" s="173"/>
      <c r="Q454" s="173"/>
      <c r="R454" s="173"/>
      <c r="S454" s="173"/>
      <c r="T454" s="174"/>
      <c r="AT454" s="169" t="s">
        <v>153</v>
      </c>
      <c r="AU454" s="169" t="s">
        <v>94</v>
      </c>
      <c r="AV454" s="13" t="s">
        <v>94</v>
      </c>
      <c r="AW454" s="13" t="s">
        <v>28</v>
      </c>
      <c r="AX454" s="13" t="s">
        <v>71</v>
      </c>
      <c r="AY454" s="169" t="s">
        <v>146</v>
      </c>
    </row>
    <row r="455" spans="1:65" s="14" customFormat="1" ht="11.25">
      <c r="B455" s="175"/>
      <c r="D455" s="168" t="s">
        <v>153</v>
      </c>
      <c r="E455" s="176" t="s">
        <v>1</v>
      </c>
      <c r="F455" s="177" t="s">
        <v>156</v>
      </c>
      <c r="H455" s="178">
        <v>2</v>
      </c>
      <c r="L455" s="175"/>
      <c r="M455" s="179"/>
      <c r="N455" s="180"/>
      <c r="O455" s="180"/>
      <c r="P455" s="180"/>
      <c r="Q455" s="180"/>
      <c r="R455" s="180"/>
      <c r="S455" s="180"/>
      <c r="T455" s="181"/>
      <c r="AT455" s="176" t="s">
        <v>153</v>
      </c>
      <c r="AU455" s="176" t="s">
        <v>94</v>
      </c>
      <c r="AV455" s="14" t="s">
        <v>147</v>
      </c>
      <c r="AW455" s="14" t="s">
        <v>28</v>
      </c>
      <c r="AX455" s="14" t="s">
        <v>79</v>
      </c>
      <c r="AY455" s="176" t="s">
        <v>146</v>
      </c>
    </row>
    <row r="456" spans="1:65" s="2" customFormat="1" ht="49.15" customHeight="1">
      <c r="A456" s="30"/>
      <c r="B456" s="153"/>
      <c r="C456" s="154" t="s">
        <v>372</v>
      </c>
      <c r="D456" s="154" t="s">
        <v>149</v>
      </c>
      <c r="E456" s="155" t="s">
        <v>939</v>
      </c>
      <c r="F456" s="156" t="s">
        <v>940</v>
      </c>
      <c r="G456" s="157" t="s">
        <v>632</v>
      </c>
      <c r="H456" s="158">
        <v>1</v>
      </c>
      <c r="I456" s="159">
        <v>2056.5300000000002</v>
      </c>
      <c r="J456" s="159">
        <f t="shared" ref="J456:J461" si="10">ROUND(I456*H456,2)</f>
        <v>2056.5300000000002</v>
      </c>
      <c r="K456" s="160"/>
      <c r="L456" s="31"/>
      <c r="M456" s="161" t="s">
        <v>1</v>
      </c>
      <c r="N456" s="162" t="s">
        <v>37</v>
      </c>
      <c r="O456" s="163">
        <v>0</v>
      </c>
      <c r="P456" s="163">
        <f t="shared" ref="P456:P461" si="11">O456*H456</f>
        <v>0</v>
      </c>
      <c r="Q456" s="163">
        <v>0</v>
      </c>
      <c r="R456" s="163">
        <f t="shared" ref="R456:R461" si="12">Q456*H456</f>
        <v>0</v>
      </c>
      <c r="S456" s="163">
        <v>0</v>
      </c>
      <c r="T456" s="164">
        <f t="shared" ref="T456:T461" si="13">S456*H456</f>
        <v>0</v>
      </c>
      <c r="U456" s="30"/>
      <c r="V456" s="30"/>
      <c r="W456" s="30"/>
      <c r="X456" s="30"/>
      <c r="Y456" s="30"/>
      <c r="Z456" s="30"/>
      <c r="AA456" s="30"/>
      <c r="AB456" s="30"/>
      <c r="AC456" s="30"/>
      <c r="AD456" s="30"/>
      <c r="AE456" s="30"/>
      <c r="AR456" s="165" t="s">
        <v>209</v>
      </c>
      <c r="AT456" s="165" t="s">
        <v>149</v>
      </c>
      <c r="AU456" s="165" t="s">
        <v>94</v>
      </c>
      <c r="AY456" s="18" t="s">
        <v>146</v>
      </c>
      <c r="BE456" s="166">
        <f t="shared" ref="BE456:BE461" si="14">IF(N456="základná",J456,0)</f>
        <v>0</v>
      </c>
      <c r="BF456" s="166">
        <f t="shared" ref="BF456:BF461" si="15">IF(N456="znížená",J456,0)</f>
        <v>2056.5300000000002</v>
      </c>
      <c r="BG456" s="166">
        <f t="shared" ref="BG456:BG461" si="16">IF(N456="zákl. prenesená",J456,0)</f>
        <v>0</v>
      </c>
      <c r="BH456" s="166">
        <f t="shared" ref="BH456:BH461" si="17">IF(N456="zníž. prenesená",J456,0)</f>
        <v>0</v>
      </c>
      <c r="BI456" s="166">
        <f t="shared" ref="BI456:BI461" si="18">IF(N456="nulová",J456,0)</f>
        <v>0</v>
      </c>
      <c r="BJ456" s="18" t="s">
        <v>94</v>
      </c>
      <c r="BK456" s="166">
        <f t="shared" ref="BK456:BK461" si="19">ROUND(I456*H456,2)</f>
        <v>2056.5300000000002</v>
      </c>
      <c r="BL456" s="18" t="s">
        <v>209</v>
      </c>
      <c r="BM456" s="165" t="s">
        <v>595</v>
      </c>
    </row>
    <row r="457" spans="1:65" s="2" customFormat="1" ht="49.15" customHeight="1">
      <c r="A457" s="30"/>
      <c r="B457" s="153"/>
      <c r="C457" s="154" t="s">
        <v>596</v>
      </c>
      <c r="D457" s="154" t="s">
        <v>149</v>
      </c>
      <c r="E457" s="155" t="s">
        <v>941</v>
      </c>
      <c r="F457" s="156" t="s">
        <v>942</v>
      </c>
      <c r="G457" s="157" t="s">
        <v>632</v>
      </c>
      <c r="H457" s="158">
        <v>1</v>
      </c>
      <c r="I457" s="159">
        <v>2009.52</v>
      </c>
      <c r="J457" s="159">
        <f t="shared" si="10"/>
        <v>2009.52</v>
      </c>
      <c r="K457" s="160"/>
      <c r="L457" s="31"/>
      <c r="M457" s="161" t="s">
        <v>1</v>
      </c>
      <c r="N457" s="162" t="s">
        <v>37</v>
      </c>
      <c r="O457" s="163">
        <v>0</v>
      </c>
      <c r="P457" s="163">
        <f t="shared" si="11"/>
        <v>0</v>
      </c>
      <c r="Q457" s="163">
        <v>0</v>
      </c>
      <c r="R457" s="163">
        <f t="shared" si="12"/>
        <v>0</v>
      </c>
      <c r="S457" s="163">
        <v>0</v>
      </c>
      <c r="T457" s="164">
        <f t="shared" si="13"/>
        <v>0</v>
      </c>
      <c r="U457" s="30"/>
      <c r="V457" s="30"/>
      <c r="W457" s="30"/>
      <c r="X457" s="30"/>
      <c r="Y457" s="30"/>
      <c r="Z457" s="30"/>
      <c r="AA457" s="30"/>
      <c r="AB457" s="30"/>
      <c r="AC457" s="30"/>
      <c r="AD457" s="30"/>
      <c r="AE457" s="30"/>
      <c r="AR457" s="165" t="s">
        <v>209</v>
      </c>
      <c r="AT457" s="165" t="s">
        <v>149</v>
      </c>
      <c r="AU457" s="165" t="s">
        <v>94</v>
      </c>
      <c r="AY457" s="18" t="s">
        <v>146</v>
      </c>
      <c r="BE457" s="166">
        <f t="shared" si="14"/>
        <v>0</v>
      </c>
      <c r="BF457" s="166">
        <f t="shared" si="15"/>
        <v>2009.52</v>
      </c>
      <c r="BG457" s="166">
        <f t="shared" si="16"/>
        <v>0</v>
      </c>
      <c r="BH457" s="166">
        <f t="shared" si="17"/>
        <v>0</v>
      </c>
      <c r="BI457" s="166">
        <f t="shared" si="18"/>
        <v>0</v>
      </c>
      <c r="BJ457" s="18" t="s">
        <v>94</v>
      </c>
      <c r="BK457" s="166">
        <f t="shared" si="19"/>
        <v>2009.52</v>
      </c>
      <c r="BL457" s="18" t="s">
        <v>209</v>
      </c>
      <c r="BM457" s="165" t="s">
        <v>599</v>
      </c>
    </row>
    <row r="458" spans="1:65" s="2" customFormat="1" ht="49.15" customHeight="1">
      <c r="A458" s="30"/>
      <c r="B458" s="153"/>
      <c r="C458" s="154" t="s">
        <v>377</v>
      </c>
      <c r="D458" s="154" t="s">
        <v>149</v>
      </c>
      <c r="E458" s="155" t="s">
        <v>943</v>
      </c>
      <c r="F458" s="156" t="s">
        <v>944</v>
      </c>
      <c r="G458" s="157" t="s">
        <v>632</v>
      </c>
      <c r="H458" s="158">
        <v>1</v>
      </c>
      <c r="I458" s="159">
        <v>1944.89</v>
      </c>
      <c r="J458" s="159">
        <f t="shared" si="10"/>
        <v>1944.89</v>
      </c>
      <c r="K458" s="160"/>
      <c r="L458" s="31"/>
      <c r="M458" s="161" t="s">
        <v>1</v>
      </c>
      <c r="N458" s="162" t="s">
        <v>37</v>
      </c>
      <c r="O458" s="163">
        <v>0</v>
      </c>
      <c r="P458" s="163">
        <f t="shared" si="11"/>
        <v>0</v>
      </c>
      <c r="Q458" s="163">
        <v>0</v>
      </c>
      <c r="R458" s="163">
        <f t="shared" si="12"/>
        <v>0</v>
      </c>
      <c r="S458" s="163">
        <v>0</v>
      </c>
      <c r="T458" s="164">
        <f t="shared" si="13"/>
        <v>0</v>
      </c>
      <c r="U458" s="30"/>
      <c r="V458" s="30"/>
      <c r="W458" s="30"/>
      <c r="X458" s="30"/>
      <c r="Y458" s="30"/>
      <c r="Z458" s="30"/>
      <c r="AA458" s="30"/>
      <c r="AB458" s="30"/>
      <c r="AC458" s="30"/>
      <c r="AD458" s="30"/>
      <c r="AE458" s="30"/>
      <c r="AR458" s="165" t="s">
        <v>209</v>
      </c>
      <c r="AT458" s="165" t="s">
        <v>149</v>
      </c>
      <c r="AU458" s="165" t="s">
        <v>94</v>
      </c>
      <c r="AY458" s="18" t="s">
        <v>146</v>
      </c>
      <c r="BE458" s="166">
        <f t="shared" si="14"/>
        <v>0</v>
      </c>
      <c r="BF458" s="166">
        <f t="shared" si="15"/>
        <v>1944.89</v>
      </c>
      <c r="BG458" s="166">
        <f t="shared" si="16"/>
        <v>0</v>
      </c>
      <c r="BH458" s="166">
        <f t="shared" si="17"/>
        <v>0</v>
      </c>
      <c r="BI458" s="166">
        <f t="shared" si="18"/>
        <v>0</v>
      </c>
      <c r="BJ458" s="18" t="s">
        <v>94</v>
      </c>
      <c r="BK458" s="166">
        <f t="shared" si="19"/>
        <v>1944.89</v>
      </c>
      <c r="BL458" s="18" t="s">
        <v>209</v>
      </c>
      <c r="BM458" s="165" t="s">
        <v>602</v>
      </c>
    </row>
    <row r="459" spans="1:65" s="2" customFormat="1" ht="49.15" customHeight="1">
      <c r="A459" s="30"/>
      <c r="B459" s="153"/>
      <c r="C459" s="154" t="s">
        <v>603</v>
      </c>
      <c r="D459" s="154" t="s">
        <v>149</v>
      </c>
      <c r="E459" s="155" t="s">
        <v>945</v>
      </c>
      <c r="F459" s="156" t="s">
        <v>946</v>
      </c>
      <c r="G459" s="157" t="s">
        <v>632</v>
      </c>
      <c r="H459" s="158">
        <v>1</v>
      </c>
      <c r="I459" s="159">
        <v>1351.42</v>
      </c>
      <c r="J459" s="159">
        <f t="shared" si="10"/>
        <v>1351.42</v>
      </c>
      <c r="K459" s="160"/>
      <c r="L459" s="31"/>
      <c r="M459" s="161" t="s">
        <v>1</v>
      </c>
      <c r="N459" s="162" t="s">
        <v>37</v>
      </c>
      <c r="O459" s="163">
        <v>0</v>
      </c>
      <c r="P459" s="163">
        <f t="shared" si="11"/>
        <v>0</v>
      </c>
      <c r="Q459" s="163">
        <v>0</v>
      </c>
      <c r="R459" s="163">
        <f t="shared" si="12"/>
        <v>0</v>
      </c>
      <c r="S459" s="163">
        <v>0</v>
      </c>
      <c r="T459" s="164">
        <f t="shared" si="13"/>
        <v>0</v>
      </c>
      <c r="U459" s="30"/>
      <c r="V459" s="30"/>
      <c r="W459" s="30"/>
      <c r="X459" s="30"/>
      <c r="Y459" s="30"/>
      <c r="Z459" s="30"/>
      <c r="AA459" s="30"/>
      <c r="AB459" s="30"/>
      <c r="AC459" s="30"/>
      <c r="AD459" s="30"/>
      <c r="AE459" s="30"/>
      <c r="AR459" s="165" t="s">
        <v>209</v>
      </c>
      <c r="AT459" s="165" t="s">
        <v>149</v>
      </c>
      <c r="AU459" s="165" t="s">
        <v>94</v>
      </c>
      <c r="AY459" s="18" t="s">
        <v>146</v>
      </c>
      <c r="BE459" s="166">
        <f t="shared" si="14"/>
        <v>0</v>
      </c>
      <c r="BF459" s="166">
        <f t="shared" si="15"/>
        <v>1351.42</v>
      </c>
      <c r="BG459" s="166">
        <f t="shared" si="16"/>
        <v>0</v>
      </c>
      <c r="BH459" s="166">
        <f t="shared" si="17"/>
        <v>0</v>
      </c>
      <c r="BI459" s="166">
        <f t="shared" si="18"/>
        <v>0</v>
      </c>
      <c r="BJ459" s="18" t="s">
        <v>94</v>
      </c>
      <c r="BK459" s="166">
        <f t="shared" si="19"/>
        <v>1351.42</v>
      </c>
      <c r="BL459" s="18" t="s">
        <v>209</v>
      </c>
      <c r="BM459" s="165" t="s">
        <v>606</v>
      </c>
    </row>
    <row r="460" spans="1:65" s="2" customFormat="1" ht="24.2" customHeight="1">
      <c r="A460" s="30"/>
      <c r="B460" s="153"/>
      <c r="C460" s="154" t="s">
        <v>382</v>
      </c>
      <c r="D460" s="154" t="s">
        <v>149</v>
      </c>
      <c r="E460" s="155" t="s">
        <v>947</v>
      </c>
      <c r="F460" s="156" t="s">
        <v>948</v>
      </c>
      <c r="G460" s="157" t="s">
        <v>632</v>
      </c>
      <c r="H460" s="158">
        <v>2</v>
      </c>
      <c r="I460" s="159">
        <v>91.25</v>
      </c>
      <c r="J460" s="159">
        <f t="shared" si="10"/>
        <v>182.5</v>
      </c>
      <c r="K460" s="160"/>
      <c r="L460" s="31"/>
      <c r="M460" s="161" t="s">
        <v>1</v>
      </c>
      <c r="N460" s="162" t="s">
        <v>37</v>
      </c>
      <c r="O460" s="163">
        <v>8.48</v>
      </c>
      <c r="P460" s="163">
        <f t="shared" si="11"/>
        <v>16.96</v>
      </c>
      <c r="Q460" s="163">
        <v>0</v>
      </c>
      <c r="R460" s="163">
        <f t="shared" si="12"/>
        <v>0</v>
      </c>
      <c r="S460" s="163">
        <v>0</v>
      </c>
      <c r="T460" s="164">
        <f t="shared" si="13"/>
        <v>0</v>
      </c>
      <c r="U460" s="30"/>
      <c r="V460" s="30"/>
      <c r="W460" s="30"/>
      <c r="X460" s="30"/>
      <c r="Y460" s="30"/>
      <c r="Z460" s="30"/>
      <c r="AA460" s="30"/>
      <c r="AB460" s="30"/>
      <c r="AC460" s="30"/>
      <c r="AD460" s="30"/>
      <c r="AE460" s="30"/>
      <c r="AR460" s="165" t="s">
        <v>209</v>
      </c>
      <c r="AT460" s="165" t="s">
        <v>149</v>
      </c>
      <c r="AU460" s="165" t="s">
        <v>94</v>
      </c>
      <c r="AY460" s="18" t="s">
        <v>146</v>
      </c>
      <c r="BE460" s="166">
        <f t="shared" si="14"/>
        <v>0</v>
      </c>
      <c r="BF460" s="166">
        <f t="shared" si="15"/>
        <v>182.5</v>
      </c>
      <c r="BG460" s="166">
        <f t="shared" si="16"/>
        <v>0</v>
      </c>
      <c r="BH460" s="166">
        <f t="shared" si="17"/>
        <v>0</v>
      </c>
      <c r="BI460" s="166">
        <f t="shared" si="18"/>
        <v>0</v>
      </c>
      <c r="BJ460" s="18" t="s">
        <v>94</v>
      </c>
      <c r="BK460" s="166">
        <f t="shared" si="19"/>
        <v>182.5</v>
      </c>
      <c r="BL460" s="18" t="s">
        <v>209</v>
      </c>
      <c r="BM460" s="165" t="s">
        <v>609</v>
      </c>
    </row>
    <row r="461" spans="1:65" s="2" customFormat="1" ht="24.2" customHeight="1">
      <c r="A461" s="30"/>
      <c r="B461" s="153"/>
      <c r="C461" s="154" t="s">
        <v>610</v>
      </c>
      <c r="D461" s="154" t="s">
        <v>149</v>
      </c>
      <c r="E461" s="155" t="s">
        <v>949</v>
      </c>
      <c r="F461" s="156" t="s">
        <v>950</v>
      </c>
      <c r="G461" s="157" t="s">
        <v>632</v>
      </c>
      <c r="H461" s="158">
        <v>15</v>
      </c>
      <c r="I461" s="159">
        <v>3.76</v>
      </c>
      <c r="J461" s="159">
        <f t="shared" si="10"/>
        <v>56.4</v>
      </c>
      <c r="K461" s="160"/>
      <c r="L461" s="31"/>
      <c r="M461" s="161" t="s">
        <v>1</v>
      </c>
      <c r="N461" s="162" t="s">
        <v>37</v>
      </c>
      <c r="O461" s="163">
        <v>0.35</v>
      </c>
      <c r="P461" s="163">
        <f t="shared" si="11"/>
        <v>5.25</v>
      </c>
      <c r="Q461" s="163">
        <v>0</v>
      </c>
      <c r="R461" s="163">
        <f t="shared" si="12"/>
        <v>0</v>
      </c>
      <c r="S461" s="163">
        <v>0</v>
      </c>
      <c r="T461" s="164">
        <f t="shared" si="13"/>
        <v>0</v>
      </c>
      <c r="U461" s="30"/>
      <c r="V461" s="30"/>
      <c r="W461" s="30"/>
      <c r="X461" s="30"/>
      <c r="Y461" s="30"/>
      <c r="Z461" s="30"/>
      <c r="AA461" s="30"/>
      <c r="AB461" s="30"/>
      <c r="AC461" s="30"/>
      <c r="AD461" s="30"/>
      <c r="AE461" s="30"/>
      <c r="AR461" s="165" t="s">
        <v>209</v>
      </c>
      <c r="AT461" s="165" t="s">
        <v>149</v>
      </c>
      <c r="AU461" s="165" t="s">
        <v>94</v>
      </c>
      <c r="AY461" s="18" t="s">
        <v>146</v>
      </c>
      <c r="BE461" s="166">
        <f t="shared" si="14"/>
        <v>0</v>
      </c>
      <c r="BF461" s="166">
        <f t="shared" si="15"/>
        <v>56.4</v>
      </c>
      <c r="BG461" s="166">
        <f t="shared" si="16"/>
        <v>0</v>
      </c>
      <c r="BH461" s="166">
        <f t="shared" si="17"/>
        <v>0</v>
      </c>
      <c r="BI461" s="166">
        <f t="shared" si="18"/>
        <v>0</v>
      </c>
      <c r="BJ461" s="18" t="s">
        <v>94</v>
      </c>
      <c r="BK461" s="166">
        <f t="shared" si="19"/>
        <v>56.4</v>
      </c>
      <c r="BL461" s="18" t="s">
        <v>209</v>
      </c>
      <c r="BM461" s="165" t="s">
        <v>613</v>
      </c>
    </row>
    <row r="462" spans="1:65" s="15" customFormat="1" ht="11.25">
      <c r="B462" s="182"/>
      <c r="D462" s="168" t="s">
        <v>153</v>
      </c>
      <c r="E462" s="183" t="s">
        <v>1</v>
      </c>
      <c r="F462" s="184" t="s">
        <v>225</v>
      </c>
      <c r="H462" s="183" t="s">
        <v>1</v>
      </c>
      <c r="L462" s="182"/>
      <c r="M462" s="185"/>
      <c r="N462" s="186"/>
      <c r="O462" s="186"/>
      <c r="P462" s="186"/>
      <c r="Q462" s="186"/>
      <c r="R462" s="186"/>
      <c r="S462" s="186"/>
      <c r="T462" s="187"/>
      <c r="AT462" s="183" t="s">
        <v>153</v>
      </c>
      <c r="AU462" s="183" t="s">
        <v>94</v>
      </c>
      <c r="AV462" s="15" t="s">
        <v>79</v>
      </c>
      <c r="AW462" s="15" t="s">
        <v>28</v>
      </c>
      <c r="AX462" s="15" t="s">
        <v>71</v>
      </c>
      <c r="AY462" s="183" t="s">
        <v>146</v>
      </c>
    </row>
    <row r="463" spans="1:65" s="13" customFormat="1" ht="11.25">
      <c r="B463" s="167"/>
      <c r="D463" s="168" t="s">
        <v>153</v>
      </c>
      <c r="E463" s="169" t="s">
        <v>1</v>
      </c>
      <c r="F463" s="170" t="s">
        <v>931</v>
      </c>
      <c r="H463" s="171">
        <v>3</v>
      </c>
      <c r="L463" s="167"/>
      <c r="M463" s="172"/>
      <c r="N463" s="173"/>
      <c r="O463" s="173"/>
      <c r="P463" s="173"/>
      <c r="Q463" s="173"/>
      <c r="R463" s="173"/>
      <c r="S463" s="173"/>
      <c r="T463" s="174"/>
      <c r="AT463" s="169" t="s">
        <v>153</v>
      </c>
      <c r="AU463" s="169" t="s">
        <v>94</v>
      </c>
      <c r="AV463" s="13" t="s">
        <v>94</v>
      </c>
      <c r="AW463" s="13" t="s">
        <v>28</v>
      </c>
      <c r="AX463" s="13" t="s">
        <v>71</v>
      </c>
      <c r="AY463" s="169" t="s">
        <v>146</v>
      </c>
    </row>
    <row r="464" spans="1:65" s="15" customFormat="1" ht="11.25">
      <c r="B464" s="182"/>
      <c r="D464" s="168" t="s">
        <v>153</v>
      </c>
      <c r="E464" s="183" t="s">
        <v>1</v>
      </c>
      <c r="F464" s="184" t="s">
        <v>216</v>
      </c>
      <c r="H464" s="183" t="s">
        <v>1</v>
      </c>
      <c r="L464" s="182"/>
      <c r="M464" s="185"/>
      <c r="N464" s="186"/>
      <c r="O464" s="186"/>
      <c r="P464" s="186"/>
      <c r="Q464" s="186"/>
      <c r="R464" s="186"/>
      <c r="S464" s="186"/>
      <c r="T464" s="187"/>
      <c r="AT464" s="183" t="s">
        <v>153</v>
      </c>
      <c r="AU464" s="183" t="s">
        <v>94</v>
      </c>
      <c r="AV464" s="15" t="s">
        <v>79</v>
      </c>
      <c r="AW464" s="15" t="s">
        <v>28</v>
      </c>
      <c r="AX464" s="15" t="s">
        <v>71</v>
      </c>
      <c r="AY464" s="183" t="s">
        <v>146</v>
      </c>
    </row>
    <row r="465" spans="1:65" s="13" customFormat="1" ht="11.25">
      <c r="B465" s="167"/>
      <c r="D465" s="168" t="s">
        <v>153</v>
      </c>
      <c r="E465" s="169" t="s">
        <v>1</v>
      </c>
      <c r="F465" s="170" t="s">
        <v>933</v>
      </c>
      <c r="H465" s="171">
        <v>4</v>
      </c>
      <c r="L465" s="167"/>
      <c r="M465" s="172"/>
      <c r="N465" s="173"/>
      <c r="O465" s="173"/>
      <c r="P465" s="173"/>
      <c r="Q465" s="173"/>
      <c r="R465" s="173"/>
      <c r="S465" s="173"/>
      <c r="T465" s="174"/>
      <c r="AT465" s="169" t="s">
        <v>153</v>
      </c>
      <c r="AU465" s="169" t="s">
        <v>94</v>
      </c>
      <c r="AV465" s="13" t="s">
        <v>94</v>
      </c>
      <c r="AW465" s="13" t="s">
        <v>28</v>
      </c>
      <c r="AX465" s="13" t="s">
        <v>71</v>
      </c>
      <c r="AY465" s="169" t="s">
        <v>146</v>
      </c>
    </row>
    <row r="466" spans="1:65" s="15" customFormat="1" ht="11.25">
      <c r="B466" s="182"/>
      <c r="D466" s="168" t="s">
        <v>153</v>
      </c>
      <c r="E466" s="183" t="s">
        <v>1</v>
      </c>
      <c r="F466" s="184" t="s">
        <v>219</v>
      </c>
      <c r="H466" s="183" t="s">
        <v>1</v>
      </c>
      <c r="L466" s="182"/>
      <c r="M466" s="185"/>
      <c r="N466" s="186"/>
      <c r="O466" s="186"/>
      <c r="P466" s="186"/>
      <c r="Q466" s="186"/>
      <c r="R466" s="186"/>
      <c r="S466" s="186"/>
      <c r="T466" s="187"/>
      <c r="AT466" s="183" t="s">
        <v>153</v>
      </c>
      <c r="AU466" s="183" t="s">
        <v>94</v>
      </c>
      <c r="AV466" s="15" t="s">
        <v>79</v>
      </c>
      <c r="AW466" s="15" t="s">
        <v>28</v>
      </c>
      <c r="AX466" s="15" t="s">
        <v>71</v>
      </c>
      <c r="AY466" s="183" t="s">
        <v>146</v>
      </c>
    </row>
    <row r="467" spans="1:65" s="13" customFormat="1" ht="11.25">
      <c r="B467" s="167"/>
      <c r="D467" s="168" t="s">
        <v>153</v>
      </c>
      <c r="E467" s="169" t="s">
        <v>1</v>
      </c>
      <c r="F467" s="170" t="s">
        <v>951</v>
      </c>
      <c r="H467" s="171">
        <v>8</v>
      </c>
      <c r="L467" s="167"/>
      <c r="M467" s="172"/>
      <c r="N467" s="173"/>
      <c r="O467" s="173"/>
      <c r="P467" s="173"/>
      <c r="Q467" s="173"/>
      <c r="R467" s="173"/>
      <c r="S467" s="173"/>
      <c r="T467" s="174"/>
      <c r="AT467" s="169" t="s">
        <v>153</v>
      </c>
      <c r="AU467" s="169" t="s">
        <v>94</v>
      </c>
      <c r="AV467" s="13" t="s">
        <v>94</v>
      </c>
      <c r="AW467" s="13" t="s">
        <v>28</v>
      </c>
      <c r="AX467" s="13" t="s">
        <v>71</v>
      </c>
      <c r="AY467" s="169" t="s">
        <v>146</v>
      </c>
    </row>
    <row r="468" spans="1:65" s="14" customFormat="1" ht="11.25">
      <c r="B468" s="175"/>
      <c r="D468" s="168" t="s">
        <v>153</v>
      </c>
      <c r="E468" s="176" t="s">
        <v>1</v>
      </c>
      <c r="F468" s="177" t="s">
        <v>156</v>
      </c>
      <c r="H468" s="178">
        <v>15</v>
      </c>
      <c r="L468" s="175"/>
      <c r="M468" s="179"/>
      <c r="N468" s="180"/>
      <c r="O468" s="180"/>
      <c r="P468" s="180"/>
      <c r="Q468" s="180"/>
      <c r="R468" s="180"/>
      <c r="S468" s="180"/>
      <c r="T468" s="181"/>
      <c r="AT468" s="176" t="s">
        <v>153</v>
      </c>
      <c r="AU468" s="176" t="s">
        <v>94</v>
      </c>
      <c r="AV468" s="14" t="s">
        <v>147</v>
      </c>
      <c r="AW468" s="14" t="s">
        <v>28</v>
      </c>
      <c r="AX468" s="14" t="s">
        <v>79</v>
      </c>
      <c r="AY468" s="176" t="s">
        <v>146</v>
      </c>
    </row>
    <row r="469" spans="1:65" s="2" customFormat="1" ht="16.5" customHeight="1">
      <c r="A469" s="30"/>
      <c r="B469" s="153"/>
      <c r="C469" s="154" t="s">
        <v>396</v>
      </c>
      <c r="D469" s="154" t="s">
        <v>149</v>
      </c>
      <c r="E469" s="155" t="s">
        <v>952</v>
      </c>
      <c r="F469" s="156" t="s">
        <v>953</v>
      </c>
      <c r="G469" s="157" t="s">
        <v>376</v>
      </c>
      <c r="H469" s="158">
        <v>10.74</v>
      </c>
      <c r="I469" s="159">
        <v>41.13</v>
      </c>
      <c r="J469" s="159">
        <f>ROUND(I469*H469,2)</f>
        <v>441.74</v>
      </c>
      <c r="K469" s="160"/>
      <c r="L469" s="31"/>
      <c r="M469" s="161" t="s">
        <v>1</v>
      </c>
      <c r="N469" s="162" t="s">
        <v>37</v>
      </c>
      <c r="O469" s="163">
        <v>0</v>
      </c>
      <c r="P469" s="163">
        <f>O469*H469</f>
        <v>0</v>
      </c>
      <c r="Q469" s="163">
        <v>0</v>
      </c>
      <c r="R469" s="163">
        <f>Q469*H469</f>
        <v>0</v>
      </c>
      <c r="S469" s="163">
        <v>0</v>
      </c>
      <c r="T469" s="164">
        <f>S469*H469</f>
        <v>0</v>
      </c>
      <c r="U469" s="30"/>
      <c r="V469" s="30"/>
      <c r="W469" s="30"/>
      <c r="X469" s="30"/>
      <c r="Y469" s="30"/>
      <c r="Z469" s="30"/>
      <c r="AA469" s="30"/>
      <c r="AB469" s="30"/>
      <c r="AC469" s="30"/>
      <c r="AD469" s="30"/>
      <c r="AE469" s="30"/>
      <c r="AR469" s="165" t="s">
        <v>209</v>
      </c>
      <c r="AT469" s="165" t="s">
        <v>149</v>
      </c>
      <c r="AU469" s="165" t="s">
        <v>94</v>
      </c>
      <c r="AY469" s="18" t="s">
        <v>146</v>
      </c>
      <c r="BE469" s="166">
        <f>IF(N469="základná",J469,0)</f>
        <v>0</v>
      </c>
      <c r="BF469" s="166">
        <f>IF(N469="znížená",J469,0)</f>
        <v>441.74</v>
      </c>
      <c r="BG469" s="166">
        <f>IF(N469="zákl. prenesená",J469,0)</f>
        <v>0</v>
      </c>
      <c r="BH469" s="166">
        <f>IF(N469="zníž. prenesená",J469,0)</f>
        <v>0</v>
      </c>
      <c r="BI469" s="166">
        <f>IF(N469="nulová",J469,0)</f>
        <v>0</v>
      </c>
      <c r="BJ469" s="18" t="s">
        <v>94</v>
      </c>
      <c r="BK469" s="166">
        <f>ROUND(I469*H469,2)</f>
        <v>441.74</v>
      </c>
      <c r="BL469" s="18" t="s">
        <v>209</v>
      </c>
      <c r="BM469" s="165" t="s">
        <v>616</v>
      </c>
    </row>
    <row r="470" spans="1:65" s="13" customFormat="1" ht="11.25">
      <c r="B470" s="167"/>
      <c r="D470" s="168" t="s">
        <v>153</v>
      </c>
      <c r="E470" s="169" t="s">
        <v>1</v>
      </c>
      <c r="F470" s="170" t="s">
        <v>954</v>
      </c>
      <c r="H470" s="171">
        <v>10.74</v>
      </c>
      <c r="L470" s="167"/>
      <c r="M470" s="172"/>
      <c r="N470" s="173"/>
      <c r="O470" s="173"/>
      <c r="P470" s="173"/>
      <c r="Q470" s="173"/>
      <c r="R470" s="173"/>
      <c r="S470" s="173"/>
      <c r="T470" s="174"/>
      <c r="AT470" s="169" t="s">
        <v>153</v>
      </c>
      <c r="AU470" s="169" t="s">
        <v>94</v>
      </c>
      <c r="AV470" s="13" t="s">
        <v>94</v>
      </c>
      <c r="AW470" s="13" t="s">
        <v>28</v>
      </c>
      <c r="AX470" s="13" t="s">
        <v>71</v>
      </c>
      <c r="AY470" s="169" t="s">
        <v>146</v>
      </c>
    </row>
    <row r="471" spans="1:65" s="14" customFormat="1" ht="11.25">
      <c r="B471" s="175"/>
      <c r="D471" s="168" t="s">
        <v>153</v>
      </c>
      <c r="E471" s="176" t="s">
        <v>1</v>
      </c>
      <c r="F471" s="177" t="s">
        <v>156</v>
      </c>
      <c r="H471" s="178">
        <v>10.74</v>
      </c>
      <c r="L471" s="175"/>
      <c r="M471" s="179"/>
      <c r="N471" s="180"/>
      <c r="O471" s="180"/>
      <c r="P471" s="180"/>
      <c r="Q471" s="180"/>
      <c r="R471" s="180"/>
      <c r="S471" s="180"/>
      <c r="T471" s="181"/>
      <c r="AT471" s="176" t="s">
        <v>153</v>
      </c>
      <c r="AU471" s="176" t="s">
        <v>94</v>
      </c>
      <c r="AV471" s="14" t="s">
        <v>147</v>
      </c>
      <c r="AW471" s="14" t="s">
        <v>28</v>
      </c>
      <c r="AX471" s="14" t="s">
        <v>79</v>
      </c>
      <c r="AY471" s="176" t="s">
        <v>146</v>
      </c>
    </row>
    <row r="472" spans="1:65" s="2" customFormat="1" ht="24.2" customHeight="1">
      <c r="A472" s="30"/>
      <c r="B472" s="153"/>
      <c r="C472" s="154" t="s">
        <v>617</v>
      </c>
      <c r="D472" s="154" t="s">
        <v>149</v>
      </c>
      <c r="E472" s="155" t="s">
        <v>681</v>
      </c>
      <c r="F472" s="156" t="s">
        <v>682</v>
      </c>
      <c r="G472" s="157" t="s">
        <v>412</v>
      </c>
      <c r="H472" s="158">
        <v>85.477999999999994</v>
      </c>
      <c r="I472" s="159">
        <v>1.1000000000000001</v>
      </c>
      <c r="J472" s="159">
        <f>ROUND(I472*H472,2)</f>
        <v>94.03</v>
      </c>
      <c r="K472" s="160"/>
      <c r="L472" s="31"/>
      <c r="M472" s="161" t="s">
        <v>1</v>
      </c>
      <c r="N472" s="162" t="s">
        <v>37</v>
      </c>
      <c r="O472" s="163">
        <v>0</v>
      </c>
      <c r="P472" s="163">
        <f>O472*H472</f>
        <v>0</v>
      </c>
      <c r="Q472" s="163">
        <v>0</v>
      </c>
      <c r="R472" s="163">
        <f>Q472*H472</f>
        <v>0</v>
      </c>
      <c r="S472" s="163">
        <v>0</v>
      </c>
      <c r="T472" s="164">
        <f>S472*H472</f>
        <v>0</v>
      </c>
      <c r="U472" s="30"/>
      <c r="V472" s="30"/>
      <c r="W472" s="30"/>
      <c r="X472" s="30"/>
      <c r="Y472" s="30"/>
      <c r="Z472" s="30"/>
      <c r="AA472" s="30"/>
      <c r="AB472" s="30"/>
      <c r="AC472" s="30"/>
      <c r="AD472" s="30"/>
      <c r="AE472" s="30"/>
      <c r="AR472" s="165" t="s">
        <v>209</v>
      </c>
      <c r="AT472" s="165" t="s">
        <v>149</v>
      </c>
      <c r="AU472" s="165" t="s">
        <v>94</v>
      </c>
      <c r="AY472" s="18" t="s">
        <v>146</v>
      </c>
      <c r="BE472" s="166">
        <f>IF(N472="základná",J472,0)</f>
        <v>0</v>
      </c>
      <c r="BF472" s="166">
        <f>IF(N472="znížená",J472,0)</f>
        <v>94.03</v>
      </c>
      <c r="BG472" s="166">
        <f>IF(N472="zákl. prenesená",J472,0)</f>
        <v>0</v>
      </c>
      <c r="BH472" s="166">
        <f>IF(N472="zníž. prenesená",J472,0)</f>
        <v>0</v>
      </c>
      <c r="BI472" s="166">
        <f>IF(N472="nulová",J472,0)</f>
        <v>0</v>
      </c>
      <c r="BJ472" s="18" t="s">
        <v>94</v>
      </c>
      <c r="BK472" s="166">
        <f>ROUND(I472*H472,2)</f>
        <v>94.03</v>
      </c>
      <c r="BL472" s="18" t="s">
        <v>209</v>
      </c>
      <c r="BM472" s="165" t="s">
        <v>620</v>
      </c>
    </row>
    <row r="473" spans="1:65" s="12" customFormat="1" ht="22.9" customHeight="1">
      <c r="B473" s="141"/>
      <c r="D473" s="142" t="s">
        <v>70</v>
      </c>
      <c r="E473" s="151" t="s">
        <v>955</v>
      </c>
      <c r="F473" s="151" t="s">
        <v>956</v>
      </c>
      <c r="J473" s="152">
        <f>BK473</f>
        <v>45930.81</v>
      </c>
      <c r="L473" s="141"/>
      <c r="M473" s="145"/>
      <c r="N473" s="146"/>
      <c r="O473" s="146"/>
      <c r="P473" s="147">
        <f>SUM(P474:P476)</f>
        <v>0</v>
      </c>
      <c r="Q473" s="146"/>
      <c r="R473" s="147">
        <f>SUM(R474:R476)</f>
        <v>0</v>
      </c>
      <c r="S473" s="146"/>
      <c r="T473" s="148">
        <f>SUM(T474:T476)</f>
        <v>0</v>
      </c>
      <c r="AR473" s="142" t="s">
        <v>94</v>
      </c>
      <c r="AT473" s="149" t="s">
        <v>70</v>
      </c>
      <c r="AU473" s="149" t="s">
        <v>79</v>
      </c>
      <c r="AY473" s="142" t="s">
        <v>146</v>
      </c>
      <c r="BK473" s="150">
        <f>SUM(BK474:BK476)</f>
        <v>45930.81</v>
      </c>
    </row>
    <row r="474" spans="1:65" s="2" customFormat="1" ht="37.9" customHeight="1">
      <c r="A474" s="30"/>
      <c r="B474" s="153"/>
      <c r="C474" s="154" t="s">
        <v>400</v>
      </c>
      <c r="D474" s="154" t="s">
        <v>149</v>
      </c>
      <c r="E474" s="155" t="s">
        <v>957</v>
      </c>
      <c r="F474" s="156" t="s">
        <v>958</v>
      </c>
      <c r="G474" s="157" t="s">
        <v>159</v>
      </c>
      <c r="H474" s="158">
        <v>710.65800000000002</v>
      </c>
      <c r="I474" s="159">
        <v>39.17</v>
      </c>
      <c r="J474" s="159">
        <f>ROUND(I474*H474,2)</f>
        <v>27836.47</v>
      </c>
      <c r="K474" s="160"/>
      <c r="L474" s="31"/>
      <c r="M474" s="161" t="s">
        <v>1</v>
      </c>
      <c r="N474" s="162" t="s">
        <v>37</v>
      </c>
      <c r="O474" s="163">
        <v>0</v>
      </c>
      <c r="P474" s="163">
        <f>O474*H474</f>
        <v>0</v>
      </c>
      <c r="Q474" s="163">
        <v>0</v>
      </c>
      <c r="R474" s="163">
        <f>Q474*H474</f>
        <v>0</v>
      </c>
      <c r="S474" s="163">
        <v>0</v>
      </c>
      <c r="T474" s="164">
        <f>S474*H474</f>
        <v>0</v>
      </c>
      <c r="U474" s="30"/>
      <c r="V474" s="30"/>
      <c r="W474" s="30"/>
      <c r="X474" s="30"/>
      <c r="Y474" s="30"/>
      <c r="Z474" s="30"/>
      <c r="AA474" s="30"/>
      <c r="AB474" s="30"/>
      <c r="AC474" s="30"/>
      <c r="AD474" s="30"/>
      <c r="AE474" s="30"/>
      <c r="AR474" s="165" t="s">
        <v>209</v>
      </c>
      <c r="AT474" s="165" t="s">
        <v>149</v>
      </c>
      <c r="AU474" s="165" t="s">
        <v>94</v>
      </c>
      <c r="AY474" s="18" t="s">
        <v>146</v>
      </c>
      <c r="BE474" s="166">
        <f>IF(N474="základná",J474,0)</f>
        <v>0</v>
      </c>
      <c r="BF474" s="166">
        <f>IF(N474="znížená",J474,0)</f>
        <v>27836.47</v>
      </c>
      <c r="BG474" s="166">
        <f>IF(N474="zákl. prenesená",J474,0)</f>
        <v>0</v>
      </c>
      <c r="BH474" s="166">
        <f>IF(N474="zníž. prenesená",J474,0)</f>
        <v>0</v>
      </c>
      <c r="BI474" s="166">
        <f>IF(N474="nulová",J474,0)</f>
        <v>0</v>
      </c>
      <c r="BJ474" s="18" t="s">
        <v>94</v>
      </c>
      <c r="BK474" s="166">
        <f>ROUND(I474*H474,2)</f>
        <v>27836.47</v>
      </c>
      <c r="BL474" s="18" t="s">
        <v>209</v>
      </c>
      <c r="BM474" s="165" t="s">
        <v>623</v>
      </c>
    </row>
    <row r="475" spans="1:65" s="2" customFormat="1" ht="16.5" customHeight="1">
      <c r="A475" s="30"/>
      <c r="B475" s="153"/>
      <c r="C475" s="188" t="s">
        <v>624</v>
      </c>
      <c r="D475" s="188" t="s">
        <v>206</v>
      </c>
      <c r="E475" s="189" t="s">
        <v>959</v>
      </c>
      <c r="F475" s="190" t="s">
        <v>960</v>
      </c>
      <c r="G475" s="191" t="s">
        <v>159</v>
      </c>
      <c r="H475" s="192">
        <v>731.97799999999995</v>
      </c>
      <c r="I475" s="193">
        <v>23.5</v>
      </c>
      <c r="J475" s="193">
        <f>ROUND(I475*H475,2)</f>
        <v>17201.48</v>
      </c>
      <c r="K475" s="194"/>
      <c r="L475" s="195"/>
      <c r="M475" s="196" t="s">
        <v>1</v>
      </c>
      <c r="N475" s="197" t="s">
        <v>37</v>
      </c>
      <c r="O475" s="163">
        <v>0</v>
      </c>
      <c r="P475" s="163">
        <f>O475*H475</f>
        <v>0</v>
      </c>
      <c r="Q475" s="163">
        <v>0</v>
      </c>
      <c r="R475" s="163">
        <f>Q475*H475</f>
        <v>0</v>
      </c>
      <c r="S475" s="163">
        <v>0</v>
      </c>
      <c r="T475" s="164">
        <f>S475*H475</f>
        <v>0</v>
      </c>
      <c r="U475" s="30"/>
      <c r="V475" s="30"/>
      <c r="W475" s="30"/>
      <c r="X475" s="30"/>
      <c r="Y475" s="30"/>
      <c r="Z475" s="30"/>
      <c r="AA475" s="30"/>
      <c r="AB475" s="30"/>
      <c r="AC475" s="30"/>
      <c r="AD475" s="30"/>
      <c r="AE475" s="30"/>
      <c r="AR475" s="165" t="s">
        <v>277</v>
      </c>
      <c r="AT475" s="165" t="s">
        <v>206</v>
      </c>
      <c r="AU475" s="165" t="s">
        <v>94</v>
      </c>
      <c r="AY475" s="18" t="s">
        <v>146</v>
      </c>
      <c r="BE475" s="166">
        <f>IF(N475="základná",J475,0)</f>
        <v>0</v>
      </c>
      <c r="BF475" s="166">
        <f>IF(N475="znížená",J475,0)</f>
        <v>17201.48</v>
      </c>
      <c r="BG475" s="166">
        <f>IF(N475="zákl. prenesená",J475,0)</f>
        <v>0</v>
      </c>
      <c r="BH475" s="166">
        <f>IF(N475="zníž. prenesená",J475,0)</f>
        <v>0</v>
      </c>
      <c r="BI475" s="166">
        <f>IF(N475="nulová",J475,0)</f>
        <v>0</v>
      </c>
      <c r="BJ475" s="18" t="s">
        <v>94</v>
      </c>
      <c r="BK475" s="166">
        <f>ROUND(I475*H475,2)</f>
        <v>17201.48</v>
      </c>
      <c r="BL475" s="18" t="s">
        <v>209</v>
      </c>
      <c r="BM475" s="165" t="s">
        <v>627</v>
      </c>
    </row>
    <row r="476" spans="1:65" s="2" customFormat="1" ht="24.2" customHeight="1">
      <c r="A476" s="30"/>
      <c r="B476" s="153"/>
      <c r="C476" s="154" t="s">
        <v>413</v>
      </c>
      <c r="D476" s="154" t="s">
        <v>149</v>
      </c>
      <c r="E476" s="155" t="s">
        <v>961</v>
      </c>
      <c r="F476" s="156" t="s">
        <v>962</v>
      </c>
      <c r="G476" s="157" t="s">
        <v>412</v>
      </c>
      <c r="H476" s="158">
        <v>450.38</v>
      </c>
      <c r="I476" s="159">
        <v>1.9824523000000001</v>
      </c>
      <c r="J476" s="159">
        <f>ROUND(I476*H476,2)</f>
        <v>892.86</v>
      </c>
      <c r="K476" s="160"/>
      <c r="L476" s="31"/>
      <c r="M476" s="161" t="s">
        <v>1</v>
      </c>
      <c r="N476" s="162" t="s">
        <v>37</v>
      </c>
      <c r="O476" s="163">
        <v>0</v>
      </c>
      <c r="P476" s="163">
        <f>O476*H476</f>
        <v>0</v>
      </c>
      <c r="Q476" s="163">
        <v>0</v>
      </c>
      <c r="R476" s="163">
        <f>Q476*H476</f>
        <v>0</v>
      </c>
      <c r="S476" s="163">
        <v>0</v>
      </c>
      <c r="T476" s="164">
        <f>S476*H476</f>
        <v>0</v>
      </c>
      <c r="U476" s="30"/>
      <c r="V476" s="30"/>
      <c r="W476" s="30"/>
      <c r="X476" s="30"/>
      <c r="Y476" s="30"/>
      <c r="Z476" s="30"/>
      <c r="AA476" s="30"/>
      <c r="AB476" s="30"/>
      <c r="AC476" s="30"/>
      <c r="AD476" s="30"/>
      <c r="AE476" s="30"/>
      <c r="AR476" s="165" t="s">
        <v>209</v>
      </c>
      <c r="AT476" s="165" t="s">
        <v>149</v>
      </c>
      <c r="AU476" s="165" t="s">
        <v>94</v>
      </c>
      <c r="AY476" s="18" t="s">
        <v>146</v>
      </c>
      <c r="BE476" s="166">
        <f>IF(N476="základná",J476,0)</f>
        <v>0</v>
      </c>
      <c r="BF476" s="166">
        <f>IF(N476="znížená",J476,0)</f>
        <v>892.86</v>
      </c>
      <c r="BG476" s="166">
        <f>IF(N476="zákl. prenesená",J476,0)</f>
        <v>0</v>
      </c>
      <c r="BH476" s="166">
        <f>IF(N476="zníž. prenesená",J476,0)</f>
        <v>0</v>
      </c>
      <c r="BI476" s="166">
        <f>IF(N476="nulová",J476,0)</f>
        <v>0</v>
      </c>
      <c r="BJ476" s="18" t="s">
        <v>94</v>
      </c>
      <c r="BK476" s="166">
        <f>ROUND(I476*H476,2)</f>
        <v>892.86</v>
      </c>
      <c r="BL476" s="18" t="s">
        <v>209</v>
      </c>
      <c r="BM476" s="165" t="s">
        <v>633</v>
      </c>
    </row>
    <row r="477" spans="1:65" s="12" customFormat="1" ht="22.9" customHeight="1">
      <c r="B477" s="141"/>
      <c r="D477" s="142" t="s">
        <v>70</v>
      </c>
      <c r="E477" s="151" t="s">
        <v>963</v>
      </c>
      <c r="F477" s="151" t="s">
        <v>964</v>
      </c>
      <c r="J477" s="152">
        <f>BK477</f>
        <v>46.690000000000005</v>
      </c>
      <c r="L477" s="141"/>
      <c r="M477" s="145"/>
      <c r="N477" s="146"/>
      <c r="O477" s="146"/>
      <c r="P477" s="147">
        <f>SUM(P478:P485)</f>
        <v>0.11879999999999999</v>
      </c>
      <c r="Q477" s="146"/>
      <c r="R477" s="147">
        <f>SUM(R478:R485)</f>
        <v>3.9600000000000003E-4</v>
      </c>
      <c r="S477" s="146"/>
      <c r="T477" s="148">
        <f>SUM(T478:T485)</f>
        <v>0</v>
      </c>
      <c r="AR477" s="142" t="s">
        <v>94</v>
      </c>
      <c r="AT477" s="149" t="s">
        <v>70</v>
      </c>
      <c r="AU477" s="149" t="s">
        <v>79</v>
      </c>
      <c r="AY477" s="142" t="s">
        <v>146</v>
      </c>
      <c r="BK477" s="150">
        <f>SUM(BK478:BK485)</f>
        <v>46.690000000000005</v>
      </c>
    </row>
    <row r="478" spans="1:65" s="2" customFormat="1" ht="24.2" customHeight="1">
      <c r="A478" s="30"/>
      <c r="B478" s="153"/>
      <c r="C478" s="154" t="s">
        <v>635</v>
      </c>
      <c r="D478" s="154" t="s">
        <v>149</v>
      </c>
      <c r="E478" s="155" t="s">
        <v>965</v>
      </c>
      <c r="F478" s="156" t="s">
        <v>966</v>
      </c>
      <c r="G478" s="157" t="s">
        <v>159</v>
      </c>
      <c r="H478" s="158">
        <v>3.96</v>
      </c>
      <c r="I478" s="159">
        <v>0.6</v>
      </c>
      <c r="J478" s="159">
        <f>ROUND(I478*H478,2)</f>
        <v>2.38</v>
      </c>
      <c r="K478" s="160"/>
      <c r="L478" s="31"/>
      <c r="M478" s="161" t="s">
        <v>1</v>
      </c>
      <c r="N478" s="162" t="s">
        <v>37</v>
      </c>
      <c r="O478" s="163">
        <v>0.03</v>
      </c>
      <c r="P478" s="163">
        <f>O478*H478</f>
        <v>0.11879999999999999</v>
      </c>
      <c r="Q478" s="163">
        <v>1E-4</v>
      </c>
      <c r="R478" s="163">
        <f>Q478*H478</f>
        <v>3.9600000000000003E-4</v>
      </c>
      <c r="S478" s="163">
        <v>0</v>
      </c>
      <c r="T478" s="164">
        <f>S478*H478</f>
        <v>0</v>
      </c>
      <c r="U478" s="30"/>
      <c r="V478" s="30"/>
      <c r="W478" s="30"/>
      <c r="X478" s="30"/>
      <c r="Y478" s="30"/>
      <c r="Z478" s="30"/>
      <c r="AA478" s="30"/>
      <c r="AB478" s="30"/>
      <c r="AC478" s="30"/>
      <c r="AD478" s="30"/>
      <c r="AE478" s="30"/>
      <c r="AR478" s="165" t="s">
        <v>209</v>
      </c>
      <c r="AT478" s="165" t="s">
        <v>149</v>
      </c>
      <c r="AU478" s="165" t="s">
        <v>94</v>
      </c>
      <c r="AY478" s="18" t="s">
        <v>146</v>
      </c>
      <c r="BE478" s="166">
        <f>IF(N478="základná",J478,0)</f>
        <v>0</v>
      </c>
      <c r="BF478" s="166">
        <f>IF(N478="znížená",J478,0)</f>
        <v>2.38</v>
      </c>
      <c r="BG478" s="166">
        <f>IF(N478="zákl. prenesená",J478,0)</f>
        <v>0</v>
      </c>
      <c r="BH478" s="166">
        <f>IF(N478="zníž. prenesená",J478,0)</f>
        <v>0</v>
      </c>
      <c r="BI478" s="166">
        <f>IF(N478="nulová",J478,0)</f>
        <v>0</v>
      </c>
      <c r="BJ478" s="18" t="s">
        <v>94</v>
      </c>
      <c r="BK478" s="166">
        <f>ROUND(I478*H478,2)</f>
        <v>2.38</v>
      </c>
      <c r="BL478" s="18" t="s">
        <v>209</v>
      </c>
      <c r="BM478" s="165" t="s">
        <v>638</v>
      </c>
    </row>
    <row r="479" spans="1:65" s="15" customFormat="1" ht="11.25">
      <c r="B479" s="182"/>
      <c r="D479" s="168" t="s">
        <v>153</v>
      </c>
      <c r="E479" s="183" t="s">
        <v>1</v>
      </c>
      <c r="F479" s="184" t="s">
        <v>967</v>
      </c>
      <c r="H479" s="183" t="s">
        <v>1</v>
      </c>
      <c r="L479" s="182"/>
      <c r="M479" s="185"/>
      <c r="N479" s="186"/>
      <c r="O479" s="186"/>
      <c r="P479" s="186"/>
      <c r="Q479" s="186"/>
      <c r="R479" s="186"/>
      <c r="S479" s="186"/>
      <c r="T479" s="187"/>
      <c r="AT479" s="183" t="s">
        <v>153</v>
      </c>
      <c r="AU479" s="183" t="s">
        <v>94</v>
      </c>
      <c r="AV479" s="15" t="s">
        <v>79</v>
      </c>
      <c r="AW479" s="15" t="s">
        <v>28</v>
      </c>
      <c r="AX479" s="15" t="s">
        <v>71</v>
      </c>
      <c r="AY479" s="183" t="s">
        <v>146</v>
      </c>
    </row>
    <row r="480" spans="1:65" s="13" customFormat="1" ht="11.25">
      <c r="B480" s="167"/>
      <c r="D480" s="168" t="s">
        <v>153</v>
      </c>
      <c r="E480" s="169" t="s">
        <v>1</v>
      </c>
      <c r="F480" s="170" t="s">
        <v>968</v>
      </c>
      <c r="H480" s="171">
        <v>3.96</v>
      </c>
      <c r="L480" s="167"/>
      <c r="M480" s="172"/>
      <c r="N480" s="173"/>
      <c r="O480" s="173"/>
      <c r="P480" s="173"/>
      <c r="Q480" s="173"/>
      <c r="R480" s="173"/>
      <c r="S480" s="173"/>
      <c r="T480" s="174"/>
      <c r="AT480" s="169" t="s">
        <v>153</v>
      </c>
      <c r="AU480" s="169" t="s">
        <v>94</v>
      </c>
      <c r="AV480" s="13" t="s">
        <v>94</v>
      </c>
      <c r="AW480" s="13" t="s">
        <v>28</v>
      </c>
      <c r="AX480" s="13" t="s">
        <v>71</v>
      </c>
      <c r="AY480" s="169" t="s">
        <v>146</v>
      </c>
    </row>
    <row r="481" spans="1:65" s="14" customFormat="1" ht="11.25">
      <c r="B481" s="175"/>
      <c r="D481" s="168" t="s">
        <v>153</v>
      </c>
      <c r="E481" s="176" t="s">
        <v>1</v>
      </c>
      <c r="F481" s="177" t="s">
        <v>156</v>
      </c>
      <c r="H481" s="178">
        <v>3.96</v>
      </c>
      <c r="L481" s="175"/>
      <c r="M481" s="179"/>
      <c r="N481" s="180"/>
      <c r="O481" s="180"/>
      <c r="P481" s="180"/>
      <c r="Q481" s="180"/>
      <c r="R481" s="180"/>
      <c r="S481" s="180"/>
      <c r="T481" s="181"/>
      <c r="AT481" s="176" t="s">
        <v>153</v>
      </c>
      <c r="AU481" s="176" t="s">
        <v>94</v>
      </c>
      <c r="AV481" s="14" t="s">
        <v>147</v>
      </c>
      <c r="AW481" s="14" t="s">
        <v>28</v>
      </c>
      <c r="AX481" s="14" t="s">
        <v>79</v>
      </c>
      <c r="AY481" s="176" t="s">
        <v>146</v>
      </c>
    </row>
    <row r="482" spans="1:65" s="2" customFormat="1" ht="37.9" customHeight="1">
      <c r="A482" s="30"/>
      <c r="B482" s="153"/>
      <c r="C482" s="154" t="s">
        <v>418</v>
      </c>
      <c r="D482" s="154" t="s">
        <v>149</v>
      </c>
      <c r="E482" s="155" t="s">
        <v>969</v>
      </c>
      <c r="F482" s="156" t="s">
        <v>970</v>
      </c>
      <c r="G482" s="157" t="s">
        <v>159</v>
      </c>
      <c r="H482" s="158">
        <v>3.96</v>
      </c>
      <c r="I482" s="159">
        <v>11.19</v>
      </c>
      <c r="J482" s="159">
        <f>ROUND(I482*H482,2)</f>
        <v>44.31</v>
      </c>
      <c r="K482" s="160"/>
      <c r="L482" s="31"/>
      <c r="M482" s="161" t="s">
        <v>1</v>
      </c>
      <c r="N482" s="162" t="s">
        <v>37</v>
      </c>
      <c r="O482" s="163">
        <v>0</v>
      </c>
      <c r="P482" s="163">
        <f>O482*H482</f>
        <v>0</v>
      </c>
      <c r="Q482" s="163">
        <v>0</v>
      </c>
      <c r="R482" s="163">
        <f>Q482*H482</f>
        <v>0</v>
      </c>
      <c r="S482" s="163">
        <v>0</v>
      </c>
      <c r="T482" s="164">
        <f>S482*H482</f>
        <v>0</v>
      </c>
      <c r="U482" s="30"/>
      <c r="V482" s="30"/>
      <c r="W482" s="30"/>
      <c r="X482" s="30"/>
      <c r="Y482" s="30"/>
      <c r="Z482" s="30"/>
      <c r="AA482" s="30"/>
      <c r="AB482" s="30"/>
      <c r="AC482" s="30"/>
      <c r="AD482" s="30"/>
      <c r="AE482" s="30"/>
      <c r="AR482" s="165" t="s">
        <v>209</v>
      </c>
      <c r="AT482" s="165" t="s">
        <v>149</v>
      </c>
      <c r="AU482" s="165" t="s">
        <v>94</v>
      </c>
      <c r="AY482" s="18" t="s">
        <v>146</v>
      </c>
      <c r="BE482" s="166">
        <f>IF(N482="základná",J482,0)</f>
        <v>0</v>
      </c>
      <c r="BF482" s="166">
        <f>IF(N482="znížená",J482,0)</f>
        <v>44.31</v>
      </c>
      <c r="BG482" s="166">
        <f>IF(N482="zákl. prenesená",J482,0)</f>
        <v>0</v>
      </c>
      <c r="BH482" s="166">
        <f>IF(N482="zníž. prenesená",J482,0)</f>
        <v>0</v>
      </c>
      <c r="BI482" s="166">
        <f>IF(N482="nulová",J482,0)</f>
        <v>0</v>
      </c>
      <c r="BJ482" s="18" t="s">
        <v>94</v>
      </c>
      <c r="BK482" s="166">
        <f>ROUND(I482*H482,2)</f>
        <v>44.31</v>
      </c>
      <c r="BL482" s="18" t="s">
        <v>209</v>
      </c>
      <c r="BM482" s="165" t="s">
        <v>654</v>
      </c>
    </row>
    <row r="483" spans="1:65" s="15" customFormat="1" ht="11.25">
      <c r="B483" s="182"/>
      <c r="D483" s="168" t="s">
        <v>153</v>
      </c>
      <c r="E483" s="183" t="s">
        <v>1</v>
      </c>
      <c r="F483" s="184" t="s">
        <v>967</v>
      </c>
      <c r="H483" s="183" t="s">
        <v>1</v>
      </c>
      <c r="L483" s="182"/>
      <c r="M483" s="185"/>
      <c r="N483" s="186"/>
      <c r="O483" s="186"/>
      <c r="P483" s="186"/>
      <c r="Q483" s="186"/>
      <c r="R483" s="186"/>
      <c r="S483" s="186"/>
      <c r="T483" s="187"/>
      <c r="AT483" s="183" t="s">
        <v>153</v>
      </c>
      <c r="AU483" s="183" t="s">
        <v>94</v>
      </c>
      <c r="AV483" s="15" t="s">
        <v>79</v>
      </c>
      <c r="AW483" s="15" t="s">
        <v>28</v>
      </c>
      <c r="AX483" s="15" t="s">
        <v>71</v>
      </c>
      <c r="AY483" s="183" t="s">
        <v>146</v>
      </c>
    </row>
    <row r="484" spans="1:65" s="13" customFormat="1" ht="11.25">
      <c r="B484" s="167"/>
      <c r="D484" s="168" t="s">
        <v>153</v>
      </c>
      <c r="E484" s="169" t="s">
        <v>1</v>
      </c>
      <c r="F484" s="170" t="s">
        <v>968</v>
      </c>
      <c r="H484" s="171">
        <v>3.96</v>
      </c>
      <c r="L484" s="167"/>
      <c r="M484" s="172"/>
      <c r="N484" s="173"/>
      <c r="O484" s="173"/>
      <c r="P484" s="173"/>
      <c r="Q484" s="173"/>
      <c r="R484" s="173"/>
      <c r="S484" s="173"/>
      <c r="T484" s="174"/>
      <c r="AT484" s="169" t="s">
        <v>153</v>
      </c>
      <c r="AU484" s="169" t="s">
        <v>94</v>
      </c>
      <c r="AV484" s="13" t="s">
        <v>94</v>
      </c>
      <c r="AW484" s="13" t="s">
        <v>28</v>
      </c>
      <c r="AX484" s="13" t="s">
        <v>71</v>
      </c>
      <c r="AY484" s="169" t="s">
        <v>146</v>
      </c>
    </row>
    <row r="485" spans="1:65" s="14" customFormat="1" ht="11.25">
      <c r="B485" s="175"/>
      <c r="D485" s="168" t="s">
        <v>153</v>
      </c>
      <c r="E485" s="176" t="s">
        <v>1</v>
      </c>
      <c r="F485" s="177" t="s">
        <v>156</v>
      </c>
      <c r="H485" s="178">
        <v>3.96</v>
      </c>
      <c r="L485" s="175"/>
      <c r="M485" s="179"/>
      <c r="N485" s="180"/>
      <c r="O485" s="180"/>
      <c r="P485" s="180"/>
      <c r="Q485" s="180"/>
      <c r="R485" s="180"/>
      <c r="S485" s="180"/>
      <c r="T485" s="181"/>
      <c r="AT485" s="176" t="s">
        <v>153</v>
      </c>
      <c r="AU485" s="176" t="s">
        <v>94</v>
      </c>
      <c r="AV485" s="14" t="s">
        <v>147</v>
      </c>
      <c r="AW485" s="14" t="s">
        <v>28</v>
      </c>
      <c r="AX485" s="14" t="s">
        <v>79</v>
      </c>
      <c r="AY485" s="176" t="s">
        <v>146</v>
      </c>
    </row>
    <row r="486" spans="1:65" s="12" customFormat="1" ht="25.9" customHeight="1">
      <c r="B486" s="141"/>
      <c r="D486" s="142" t="s">
        <v>70</v>
      </c>
      <c r="E486" s="143" t="s">
        <v>206</v>
      </c>
      <c r="F486" s="143" t="s">
        <v>971</v>
      </c>
      <c r="J486" s="144">
        <f>BK486</f>
        <v>1587.6</v>
      </c>
      <c r="L486" s="141"/>
      <c r="M486" s="145"/>
      <c r="N486" s="146"/>
      <c r="O486" s="146"/>
      <c r="P486" s="147">
        <f>P487</f>
        <v>0</v>
      </c>
      <c r="Q486" s="146"/>
      <c r="R486" s="147">
        <f>R487</f>
        <v>0</v>
      </c>
      <c r="S486" s="146"/>
      <c r="T486" s="148">
        <f>T487</f>
        <v>0</v>
      </c>
      <c r="AR486" s="142" t="s">
        <v>162</v>
      </c>
      <c r="AT486" s="149" t="s">
        <v>70</v>
      </c>
      <c r="AU486" s="149" t="s">
        <v>71</v>
      </c>
      <c r="AY486" s="142" t="s">
        <v>146</v>
      </c>
      <c r="BK486" s="150">
        <f>BK487</f>
        <v>1587.6</v>
      </c>
    </row>
    <row r="487" spans="1:65" s="12" customFormat="1" ht="22.9" customHeight="1">
      <c r="B487" s="141"/>
      <c r="D487" s="142" t="s">
        <v>70</v>
      </c>
      <c r="E487" s="151" t="s">
        <v>972</v>
      </c>
      <c r="F487" s="151" t="s">
        <v>973</v>
      </c>
      <c r="J487" s="152">
        <f>BK487</f>
        <v>1587.6</v>
      </c>
      <c r="L487" s="141"/>
      <c r="M487" s="145"/>
      <c r="N487" s="146"/>
      <c r="O487" s="146"/>
      <c r="P487" s="147">
        <f>P488</f>
        <v>0</v>
      </c>
      <c r="Q487" s="146"/>
      <c r="R487" s="147">
        <f>R488</f>
        <v>0</v>
      </c>
      <c r="S487" s="146"/>
      <c r="T487" s="148">
        <f>T488</f>
        <v>0</v>
      </c>
      <c r="AR487" s="142" t="s">
        <v>162</v>
      </c>
      <c r="AT487" s="149" t="s">
        <v>70</v>
      </c>
      <c r="AU487" s="149" t="s">
        <v>79</v>
      </c>
      <c r="AY487" s="142" t="s">
        <v>146</v>
      </c>
      <c r="BK487" s="150">
        <f>BK488</f>
        <v>1587.6</v>
      </c>
    </row>
    <row r="488" spans="1:65" s="2" customFormat="1" ht="16.5" customHeight="1">
      <c r="A488" s="30"/>
      <c r="B488" s="153"/>
      <c r="C488" s="154" t="s">
        <v>657</v>
      </c>
      <c r="D488" s="154" t="s">
        <v>149</v>
      </c>
      <c r="E488" s="155" t="s">
        <v>974</v>
      </c>
      <c r="F488" s="156" t="s">
        <v>975</v>
      </c>
      <c r="G488" s="157" t="s">
        <v>376</v>
      </c>
      <c r="H488" s="158">
        <v>540</v>
      </c>
      <c r="I488" s="159">
        <v>2.94</v>
      </c>
      <c r="J488" s="159">
        <f>ROUND(I488*H488,2)</f>
        <v>1587.6</v>
      </c>
      <c r="K488" s="160"/>
      <c r="L488" s="31"/>
      <c r="M488" s="161" t="s">
        <v>1</v>
      </c>
      <c r="N488" s="162" t="s">
        <v>37</v>
      </c>
      <c r="O488" s="163">
        <v>0</v>
      </c>
      <c r="P488" s="163">
        <f>O488*H488</f>
        <v>0</v>
      </c>
      <c r="Q488" s="163">
        <v>0</v>
      </c>
      <c r="R488" s="163">
        <f>Q488*H488</f>
        <v>0</v>
      </c>
      <c r="S488" s="163">
        <v>0</v>
      </c>
      <c r="T488" s="164">
        <f>S488*H488</f>
        <v>0</v>
      </c>
      <c r="U488" s="30"/>
      <c r="V488" s="30"/>
      <c r="W488" s="30"/>
      <c r="X488" s="30"/>
      <c r="Y488" s="30"/>
      <c r="Z488" s="30"/>
      <c r="AA488" s="30"/>
      <c r="AB488" s="30"/>
      <c r="AC488" s="30"/>
      <c r="AD488" s="30"/>
      <c r="AE488" s="30"/>
      <c r="AR488" s="165" t="s">
        <v>358</v>
      </c>
      <c r="AT488" s="165" t="s">
        <v>149</v>
      </c>
      <c r="AU488" s="165" t="s">
        <v>94</v>
      </c>
      <c r="AY488" s="18" t="s">
        <v>146</v>
      </c>
      <c r="BE488" s="166">
        <f>IF(N488="základná",J488,0)</f>
        <v>0</v>
      </c>
      <c r="BF488" s="166">
        <f>IF(N488="znížená",J488,0)</f>
        <v>1587.6</v>
      </c>
      <c r="BG488" s="166">
        <f>IF(N488="zákl. prenesená",J488,0)</f>
        <v>0</v>
      </c>
      <c r="BH488" s="166">
        <f>IF(N488="zníž. prenesená",J488,0)</f>
        <v>0</v>
      </c>
      <c r="BI488" s="166">
        <f>IF(N488="nulová",J488,0)</f>
        <v>0</v>
      </c>
      <c r="BJ488" s="18" t="s">
        <v>94</v>
      </c>
      <c r="BK488" s="166">
        <f>ROUND(I488*H488,2)</f>
        <v>1587.6</v>
      </c>
      <c r="BL488" s="18" t="s">
        <v>358</v>
      </c>
      <c r="BM488" s="165" t="s">
        <v>660</v>
      </c>
    </row>
    <row r="489" spans="1:65" s="12" customFormat="1" ht="25.9" customHeight="1">
      <c r="B489" s="141"/>
      <c r="D489" s="142" t="s">
        <v>70</v>
      </c>
      <c r="E489" s="143" t="s">
        <v>976</v>
      </c>
      <c r="F489" s="143" t="s">
        <v>977</v>
      </c>
      <c r="J489" s="144">
        <f>BK489</f>
        <v>895.19999999999993</v>
      </c>
      <c r="L489" s="141"/>
      <c r="M489" s="145"/>
      <c r="N489" s="146"/>
      <c r="O489" s="146"/>
      <c r="P489" s="147">
        <f>SUM(P490:P494)</f>
        <v>42.64</v>
      </c>
      <c r="Q489" s="146"/>
      <c r="R489" s="147">
        <f>SUM(R490:R494)</f>
        <v>0</v>
      </c>
      <c r="S489" s="146"/>
      <c r="T489" s="148">
        <f>SUM(T490:T494)</f>
        <v>0</v>
      </c>
      <c r="AR489" s="142" t="s">
        <v>147</v>
      </c>
      <c r="AT489" s="149" t="s">
        <v>70</v>
      </c>
      <c r="AU489" s="149" t="s">
        <v>71</v>
      </c>
      <c r="AY489" s="142" t="s">
        <v>146</v>
      </c>
      <c r="BK489" s="150">
        <f>SUM(BK490:BK494)</f>
        <v>895.19999999999993</v>
      </c>
    </row>
    <row r="490" spans="1:65" s="2" customFormat="1" ht="33" customHeight="1">
      <c r="A490" s="30"/>
      <c r="B490" s="153"/>
      <c r="C490" s="154" t="s">
        <v>432</v>
      </c>
      <c r="D490" s="154" t="s">
        <v>149</v>
      </c>
      <c r="E490" s="155" t="s">
        <v>978</v>
      </c>
      <c r="F490" s="156" t="s">
        <v>979</v>
      </c>
      <c r="G490" s="157" t="s">
        <v>980</v>
      </c>
      <c r="H490" s="158">
        <v>32</v>
      </c>
      <c r="I490" s="159">
        <v>22.38</v>
      </c>
      <c r="J490" s="159">
        <f>ROUND(I490*H490,2)</f>
        <v>716.16</v>
      </c>
      <c r="K490" s="160"/>
      <c r="L490" s="31"/>
      <c r="M490" s="161" t="s">
        <v>1</v>
      </c>
      <c r="N490" s="162" t="s">
        <v>37</v>
      </c>
      <c r="O490" s="163">
        <v>1.06</v>
      </c>
      <c r="P490" s="163">
        <f>O490*H490</f>
        <v>33.92</v>
      </c>
      <c r="Q490" s="163">
        <v>0</v>
      </c>
      <c r="R490" s="163">
        <f>Q490*H490</f>
        <v>0</v>
      </c>
      <c r="S490" s="163">
        <v>0</v>
      </c>
      <c r="T490" s="164">
        <f>S490*H490</f>
        <v>0</v>
      </c>
      <c r="U490" s="30"/>
      <c r="V490" s="30"/>
      <c r="W490" s="30"/>
      <c r="X490" s="30"/>
      <c r="Y490" s="30"/>
      <c r="Z490" s="30"/>
      <c r="AA490" s="30"/>
      <c r="AB490" s="30"/>
      <c r="AC490" s="30"/>
      <c r="AD490" s="30"/>
      <c r="AE490" s="30"/>
      <c r="AR490" s="165" t="s">
        <v>981</v>
      </c>
      <c r="AT490" s="165" t="s">
        <v>149</v>
      </c>
      <c r="AU490" s="165" t="s">
        <v>79</v>
      </c>
      <c r="AY490" s="18" t="s">
        <v>146</v>
      </c>
      <c r="BE490" s="166">
        <f>IF(N490="základná",J490,0)</f>
        <v>0</v>
      </c>
      <c r="BF490" s="166">
        <f>IF(N490="znížená",J490,0)</f>
        <v>716.16</v>
      </c>
      <c r="BG490" s="166">
        <f>IF(N490="zákl. prenesená",J490,0)</f>
        <v>0</v>
      </c>
      <c r="BH490" s="166">
        <f>IF(N490="zníž. prenesená",J490,0)</f>
        <v>0</v>
      </c>
      <c r="BI490" s="166">
        <f>IF(N490="nulová",J490,0)</f>
        <v>0</v>
      </c>
      <c r="BJ490" s="18" t="s">
        <v>94</v>
      </c>
      <c r="BK490" s="166">
        <f>ROUND(I490*H490,2)</f>
        <v>716.16</v>
      </c>
      <c r="BL490" s="18" t="s">
        <v>981</v>
      </c>
      <c r="BM490" s="165" t="s">
        <v>663</v>
      </c>
    </row>
    <row r="491" spans="1:65" s="2" customFormat="1" ht="37.9" customHeight="1">
      <c r="A491" s="30"/>
      <c r="B491" s="153"/>
      <c r="C491" s="154" t="s">
        <v>664</v>
      </c>
      <c r="D491" s="154" t="s">
        <v>149</v>
      </c>
      <c r="E491" s="155" t="s">
        <v>982</v>
      </c>
      <c r="F491" s="156" t="s">
        <v>983</v>
      </c>
      <c r="G491" s="157" t="s">
        <v>980</v>
      </c>
      <c r="H491" s="158">
        <v>8</v>
      </c>
      <c r="I491" s="159">
        <v>22.38</v>
      </c>
      <c r="J491" s="159">
        <f>ROUND(I491*H491,2)</f>
        <v>179.04</v>
      </c>
      <c r="K491" s="160"/>
      <c r="L491" s="31"/>
      <c r="M491" s="161" t="s">
        <v>1</v>
      </c>
      <c r="N491" s="162" t="s">
        <v>37</v>
      </c>
      <c r="O491" s="163">
        <v>1.0900000000000001</v>
      </c>
      <c r="P491" s="163">
        <f>O491*H491</f>
        <v>8.7200000000000006</v>
      </c>
      <c r="Q491" s="163">
        <v>0</v>
      </c>
      <c r="R491" s="163">
        <f>Q491*H491</f>
        <v>0</v>
      </c>
      <c r="S491" s="163">
        <v>0</v>
      </c>
      <c r="T491" s="164">
        <f>S491*H491</f>
        <v>0</v>
      </c>
      <c r="U491" s="30"/>
      <c r="V491" s="30"/>
      <c r="W491" s="30"/>
      <c r="X491" s="30"/>
      <c r="Y491" s="30"/>
      <c r="Z491" s="30"/>
      <c r="AA491" s="30"/>
      <c r="AB491" s="30"/>
      <c r="AC491" s="30"/>
      <c r="AD491" s="30"/>
      <c r="AE491" s="30"/>
      <c r="AR491" s="165" t="s">
        <v>981</v>
      </c>
      <c r="AT491" s="165" t="s">
        <v>149</v>
      </c>
      <c r="AU491" s="165" t="s">
        <v>79</v>
      </c>
      <c r="AY491" s="18" t="s">
        <v>146</v>
      </c>
      <c r="BE491" s="166">
        <f>IF(N491="základná",J491,0)</f>
        <v>0</v>
      </c>
      <c r="BF491" s="166">
        <f>IF(N491="znížená",J491,0)</f>
        <v>179.04</v>
      </c>
      <c r="BG491" s="166">
        <f>IF(N491="zákl. prenesená",J491,0)</f>
        <v>0</v>
      </c>
      <c r="BH491" s="166">
        <f>IF(N491="zníž. prenesená",J491,0)</f>
        <v>0</v>
      </c>
      <c r="BI491" s="166">
        <f>IF(N491="nulová",J491,0)</f>
        <v>0</v>
      </c>
      <c r="BJ491" s="18" t="s">
        <v>94</v>
      </c>
      <c r="BK491" s="166">
        <f>ROUND(I491*H491,2)</f>
        <v>179.04</v>
      </c>
      <c r="BL491" s="18" t="s">
        <v>981</v>
      </c>
      <c r="BM491" s="165" t="s">
        <v>667</v>
      </c>
    </row>
    <row r="492" spans="1:65" s="15" customFormat="1" ht="33.75">
      <c r="B492" s="182"/>
      <c r="D492" s="168" t="s">
        <v>153</v>
      </c>
      <c r="E492" s="183" t="s">
        <v>1</v>
      </c>
      <c r="F492" s="184" t="s">
        <v>984</v>
      </c>
      <c r="H492" s="183" t="s">
        <v>1</v>
      </c>
      <c r="L492" s="182"/>
      <c r="M492" s="185"/>
      <c r="N492" s="186"/>
      <c r="O492" s="186"/>
      <c r="P492" s="186"/>
      <c r="Q492" s="186"/>
      <c r="R492" s="186"/>
      <c r="S492" s="186"/>
      <c r="T492" s="187"/>
      <c r="AT492" s="183" t="s">
        <v>153</v>
      </c>
      <c r="AU492" s="183" t="s">
        <v>79</v>
      </c>
      <c r="AV492" s="15" t="s">
        <v>79</v>
      </c>
      <c r="AW492" s="15" t="s">
        <v>28</v>
      </c>
      <c r="AX492" s="15" t="s">
        <v>71</v>
      </c>
      <c r="AY492" s="183" t="s">
        <v>146</v>
      </c>
    </row>
    <row r="493" spans="1:65" s="13" customFormat="1" ht="11.25">
      <c r="B493" s="167"/>
      <c r="D493" s="168" t="s">
        <v>153</v>
      </c>
      <c r="E493" s="169" t="s">
        <v>1</v>
      </c>
      <c r="F493" s="170" t="s">
        <v>951</v>
      </c>
      <c r="H493" s="171">
        <v>8</v>
      </c>
      <c r="L493" s="167"/>
      <c r="M493" s="172"/>
      <c r="N493" s="173"/>
      <c r="O493" s="173"/>
      <c r="P493" s="173"/>
      <c r="Q493" s="173"/>
      <c r="R493" s="173"/>
      <c r="S493" s="173"/>
      <c r="T493" s="174"/>
      <c r="AT493" s="169" t="s">
        <v>153</v>
      </c>
      <c r="AU493" s="169" t="s">
        <v>79</v>
      </c>
      <c r="AV493" s="13" t="s">
        <v>94</v>
      </c>
      <c r="AW493" s="13" t="s">
        <v>28</v>
      </c>
      <c r="AX493" s="13" t="s">
        <v>71</v>
      </c>
      <c r="AY493" s="169" t="s">
        <v>146</v>
      </c>
    </row>
    <row r="494" spans="1:65" s="14" customFormat="1" ht="11.25">
      <c r="B494" s="175"/>
      <c r="D494" s="168" t="s">
        <v>153</v>
      </c>
      <c r="E494" s="176" t="s">
        <v>1</v>
      </c>
      <c r="F494" s="177" t="s">
        <v>156</v>
      </c>
      <c r="H494" s="178">
        <v>8</v>
      </c>
      <c r="L494" s="175"/>
      <c r="M494" s="209"/>
      <c r="N494" s="210"/>
      <c r="O494" s="210"/>
      <c r="P494" s="210"/>
      <c r="Q494" s="210"/>
      <c r="R494" s="210"/>
      <c r="S494" s="210"/>
      <c r="T494" s="211"/>
      <c r="AT494" s="176" t="s">
        <v>153</v>
      </c>
      <c r="AU494" s="176" t="s">
        <v>79</v>
      </c>
      <c r="AV494" s="14" t="s">
        <v>147</v>
      </c>
      <c r="AW494" s="14" t="s">
        <v>28</v>
      </c>
      <c r="AX494" s="14" t="s">
        <v>79</v>
      </c>
      <c r="AY494" s="176" t="s">
        <v>146</v>
      </c>
    </row>
    <row r="495" spans="1:65" s="2" customFormat="1" ht="6.95" customHeight="1">
      <c r="A495" s="30"/>
      <c r="B495" s="48"/>
      <c r="C495" s="49"/>
      <c r="D495" s="49"/>
      <c r="E495" s="49"/>
      <c r="F495" s="49"/>
      <c r="G495" s="49"/>
      <c r="H495" s="49"/>
      <c r="I495" s="49"/>
      <c r="J495" s="49"/>
      <c r="K495" s="49"/>
      <c r="L495" s="31"/>
      <c r="M495" s="30"/>
      <c r="O495" s="30"/>
      <c r="P495" s="30"/>
      <c r="Q495" s="30"/>
      <c r="R495" s="30"/>
      <c r="S495" s="30"/>
      <c r="T495" s="30"/>
      <c r="U495" s="30"/>
      <c r="V495" s="30"/>
      <c r="W495" s="30"/>
      <c r="X495" s="30"/>
      <c r="Y495" s="30"/>
      <c r="Z495" s="30"/>
      <c r="AA495" s="30"/>
      <c r="AB495" s="30"/>
      <c r="AC495" s="30"/>
      <c r="AD495" s="30"/>
      <c r="AE495" s="30"/>
    </row>
  </sheetData>
  <autoFilter ref="C133:K494" xr:uid="{00000000-0009-0000-0000-000002000000}"/>
  <mergeCells count="8">
    <mergeCell ref="E124:H124"/>
    <mergeCell ref="E126:H126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M441"/>
  <sheetViews>
    <sheetView showGridLines="0" workbookViewId="0">
      <selection activeCell="J127" sqref="J127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99"/>
    </row>
    <row r="2" spans="1:46" s="1" customFormat="1" ht="36.950000000000003" customHeight="1">
      <c r="L2" s="237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8" t="s">
        <v>86</v>
      </c>
    </row>
    <row r="3" spans="1:46" s="1" customFormat="1" ht="6.95" hidden="1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71</v>
      </c>
    </row>
    <row r="4" spans="1:46" s="1" customFormat="1" ht="24.95" hidden="1" customHeight="1">
      <c r="B4" s="21"/>
      <c r="D4" s="22" t="s">
        <v>112</v>
      </c>
      <c r="L4" s="21"/>
      <c r="M4" s="100" t="s">
        <v>9</v>
      </c>
      <c r="AT4" s="18" t="s">
        <v>3</v>
      </c>
    </row>
    <row r="5" spans="1:46" s="1" customFormat="1" ht="6.95" hidden="1" customHeight="1">
      <c r="B5" s="21"/>
      <c r="L5" s="21"/>
    </row>
    <row r="6" spans="1:46" s="1" customFormat="1" ht="12" hidden="1" customHeight="1">
      <c r="B6" s="21"/>
      <c r="D6" s="27" t="s">
        <v>13</v>
      </c>
      <c r="L6" s="21"/>
    </row>
    <row r="7" spans="1:46" s="1" customFormat="1" ht="26.25" hidden="1" customHeight="1">
      <c r="B7" s="21"/>
      <c r="E7" s="253" t="str">
        <f>'Rekapitulácia stavby'!K6</f>
        <v>Rekonštrukcia budovy škôlky - MŠ J. Halašu v Trenčíne - navýšenie rozpočtu</v>
      </c>
      <c r="F7" s="254"/>
      <c r="G7" s="254"/>
      <c r="H7" s="254"/>
      <c r="L7" s="21"/>
    </row>
    <row r="8" spans="1:46" s="2" customFormat="1" ht="12" hidden="1" customHeight="1">
      <c r="A8" s="30"/>
      <c r="B8" s="31"/>
      <c r="C8" s="30"/>
      <c r="D8" s="27" t="s">
        <v>113</v>
      </c>
      <c r="E8" s="30"/>
      <c r="F8" s="30"/>
      <c r="G8" s="30"/>
      <c r="H8" s="30"/>
      <c r="I8" s="30"/>
      <c r="J8" s="30"/>
      <c r="K8" s="30"/>
      <c r="L8" s="43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30" hidden="1" customHeight="1">
      <c r="A9" s="30"/>
      <c r="B9" s="31"/>
      <c r="C9" s="30"/>
      <c r="D9" s="30"/>
      <c r="E9" s="217" t="s">
        <v>985</v>
      </c>
      <c r="F9" s="255"/>
      <c r="G9" s="255"/>
      <c r="H9" s="255"/>
      <c r="I9" s="30"/>
      <c r="J9" s="30"/>
      <c r="K9" s="30"/>
      <c r="L9" s="43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1.25" hidden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3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hidden="1" customHeight="1">
      <c r="A11" s="30"/>
      <c r="B11" s="31"/>
      <c r="C11" s="30"/>
      <c r="D11" s="27" t="s">
        <v>15</v>
      </c>
      <c r="E11" s="30"/>
      <c r="F11" s="25" t="s">
        <v>1</v>
      </c>
      <c r="G11" s="30"/>
      <c r="H11" s="30"/>
      <c r="I11" s="27" t="s">
        <v>16</v>
      </c>
      <c r="J11" s="25" t="s">
        <v>1</v>
      </c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hidden="1" customHeight="1">
      <c r="A12" s="30"/>
      <c r="B12" s="31"/>
      <c r="C12" s="30"/>
      <c r="D12" s="27" t="s">
        <v>17</v>
      </c>
      <c r="E12" s="30"/>
      <c r="F12" s="25" t="s">
        <v>18</v>
      </c>
      <c r="G12" s="30"/>
      <c r="H12" s="30"/>
      <c r="I12" s="27" t="s">
        <v>19</v>
      </c>
      <c r="J12" s="56">
        <f>'Rekapitulácia stavby'!AN8</f>
        <v>0</v>
      </c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hidden="1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hidden="1" customHeight="1">
      <c r="A14" s="30"/>
      <c r="B14" s="31"/>
      <c r="C14" s="30"/>
      <c r="D14" s="27" t="s">
        <v>20</v>
      </c>
      <c r="E14" s="30"/>
      <c r="F14" s="30"/>
      <c r="G14" s="30"/>
      <c r="H14" s="30"/>
      <c r="I14" s="27" t="s">
        <v>21</v>
      </c>
      <c r="J14" s="25" t="s">
        <v>1</v>
      </c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hidden="1" customHeight="1">
      <c r="A15" s="30"/>
      <c r="B15" s="31"/>
      <c r="C15" s="30"/>
      <c r="D15" s="30"/>
      <c r="E15" s="25" t="s">
        <v>22</v>
      </c>
      <c r="F15" s="30"/>
      <c r="G15" s="30"/>
      <c r="H15" s="30"/>
      <c r="I15" s="27" t="s">
        <v>23</v>
      </c>
      <c r="J15" s="25" t="s">
        <v>1</v>
      </c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hidden="1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hidden="1" customHeight="1">
      <c r="A17" s="30"/>
      <c r="B17" s="31"/>
      <c r="C17" s="30"/>
      <c r="D17" s="27" t="s">
        <v>24</v>
      </c>
      <c r="E17" s="30"/>
      <c r="F17" s="30"/>
      <c r="G17" s="30"/>
      <c r="H17" s="30"/>
      <c r="I17" s="27" t="s">
        <v>21</v>
      </c>
      <c r="J17" s="25" t="s">
        <v>1</v>
      </c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hidden="1" customHeight="1">
      <c r="A18" s="30"/>
      <c r="B18" s="31"/>
      <c r="C18" s="30"/>
      <c r="D18" s="30"/>
      <c r="E18" s="25" t="s">
        <v>25</v>
      </c>
      <c r="F18" s="30"/>
      <c r="G18" s="30"/>
      <c r="H18" s="30"/>
      <c r="I18" s="27" t="s">
        <v>23</v>
      </c>
      <c r="J18" s="25" t="s">
        <v>1</v>
      </c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hidden="1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hidden="1" customHeight="1">
      <c r="A20" s="30"/>
      <c r="B20" s="31"/>
      <c r="C20" s="30"/>
      <c r="D20" s="27" t="s">
        <v>26</v>
      </c>
      <c r="E20" s="30"/>
      <c r="F20" s="30"/>
      <c r="G20" s="30"/>
      <c r="H20" s="30"/>
      <c r="I20" s="27" t="s">
        <v>21</v>
      </c>
      <c r="J20" s="25" t="str">
        <f>IF('Rekapitulácia stavby'!AN16="","",'Rekapitulácia stavby'!AN16)</f>
        <v/>
      </c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hidden="1" customHeight="1">
      <c r="A21" s="30"/>
      <c r="B21" s="31"/>
      <c r="C21" s="30"/>
      <c r="D21" s="30"/>
      <c r="E21" s="25" t="str">
        <f>IF('Rekapitulácia stavby'!E17="","",'Rekapitulácia stavby'!E17)</f>
        <v xml:space="preserve"> </v>
      </c>
      <c r="F21" s="30"/>
      <c r="G21" s="30"/>
      <c r="H21" s="30"/>
      <c r="I21" s="27" t="s">
        <v>23</v>
      </c>
      <c r="J21" s="25" t="str">
        <f>IF('Rekapitulácia stavby'!AN17="","",'Rekapitulácia stavby'!AN17)</f>
        <v/>
      </c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hidden="1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hidden="1" customHeight="1">
      <c r="A23" s="30"/>
      <c r="B23" s="31"/>
      <c r="C23" s="30"/>
      <c r="D23" s="27" t="s">
        <v>29</v>
      </c>
      <c r="E23" s="30"/>
      <c r="F23" s="30"/>
      <c r="G23" s="30"/>
      <c r="H23" s="30"/>
      <c r="I23" s="27" t="s">
        <v>21</v>
      </c>
      <c r="J23" s="25" t="str">
        <f>IF('Rekapitulácia stavby'!AN19="","",'Rekapitulácia stavby'!AN19)</f>
        <v/>
      </c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hidden="1" customHeight="1">
      <c r="A24" s="30"/>
      <c r="B24" s="31"/>
      <c r="C24" s="30"/>
      <c r="D24" s="30"/>
      <c r="E24" s="25" t="str">
        <f>IF('Rekapitulácia stavby'!E20="","",'Rekapitulácia stavby'!E20)</f>
        <v xml:space="preserve"> </v>
      </c>
      <c r="F24" s="30"/>
      <c r="G24" s="30"/>
      <c r="H24" s="30"/>
      <c r="I24" s="27" t="s">
        <v>23</v>
      </c>
      <c r="J24" s="25" t="str">
        <f>IF('Rekapitulácia stavby'!AN20="","",'Rekapitulácia stavby'!AN20)</f>
        <v/>
      </c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hidden="1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hidden="1" customHeight="1">
      <c r="A26" s="30"/>
      <c r="B26" s="31"/>
      <c r="C26" s="30"/>
      <c r="D26" s="27" t="s">
        <v>30</v>
      </c>
      <c r="E26" s="30"/>
      <c r="F26" s="30"/>
      <c r="G26" s="30"/>
      <c r="H26" s="30"/>
      <c r="I26" s="30"/>
      <c r="J26" s="30"/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hidden="1" customHeight="1">
      <c r="A27" s="101"/>
      <c r="B27" s="102"/>
      <c r="C27" s="101"/>
      <c r="D27" s="101"/>
      <c r="E27" s="223" t="s">
        <v>1</v>
      </c>
      <c r="F27" s="223"/>
      <c r="G27" s="223"/>
      <c r="H27" s="223"/>
      <c r="I27" s="101"/>
      <c r="J27" s="101"/>
      <c r="K27" s="101"/>
      <c r="L27" s="103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</row>
    <row r="28" spans="1:31" s="2" customFormat="1" ht="6.95" hidden="1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hidden="1" customHeight="1">
      <c r="A29" s="30"/>
      <c r="B29" s="31"/>
      <c r="C29" s="30"/>
      <c r="D29" s="67"/>
      <c r="E29" s="67"/>
      <c r="F29" s="67"/>
      <c r="G29" s="67"/>
      <c r="H29" s="67"/>
      <c r="I29" s="67"/>
      <c r="J29" s="67"/>
      <c r="K29" s="67"/>
      <c r="L29" s="43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hidden="1" customHeight="1">
      <c r="A30" s="30"/>
      <c r="B30" s="31"/>
      <c r="C30" s="30"/>
      <c r="D30" s="104" t="s">
        <v>31</v>
      </c>
      <c r="E30" s="30"/>
      <c r="F30" s="30"/>
      <c r="G30" s="30"/>
      <c r="H30" s="30"/>
      <c r="I30" s="30"/>
      <c r="J30" s="72">
        <f>ROUND(J133, 2)</f>
        <v>16945.490000000002</v>
      </c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hidden="1" customHeight="1">
      <c r="A31" s="30"/>
      <c r="B31" s="31"/>
      <c r="C31" s="30"/>
      <c r="D31" s="67"/>
      <c r="E31" s="67"/>
      <c r="F31" s="67"/>
      <c r="G31" s="67"/>
      <c r="H31" s="67"/>
      <c r="I31" s="67"/>
      <c r="J31" s="67"/>
      <c r="K31" s="67"/>
      <c r="L31" s="43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hidden="1" customHeight="1">
      <c r="A32" s="30"/>
      <c r="B32" s="31"/>
      <c r="C32" s="30"/>
      <c r="D32" s="30"/>
      <c r="E32" s="30"/>
      <c r="F32" s="34" t="s">
        <v>33</v>
      </c>
      <c r="G32" s="30"/>
      <c r="H32" s="30"/>
      <c r="I32" s="34" t="s">
        <v>32</v>
      </c>
      <c r="J32" s="34" t="s">
        <v>34</v>
      </c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hidden="1" customHeight="1">
      <c r="A33" s="30"/>
      <c r="B33" s="31"/>
      <c r="C33" s="30"/>
      <c r="D33" s="105" t="s">
        <v>35</v>
      </c>
      <c r="E33" s="36" t="s">
        <v>36</v>
      </c>
      <c r="F33" s="106">
        <f>ROUND((SUM(BE133:BE440)),  2)</f>
        <v>0</v>
      </c>
      <c r="G33" s="107"/>
      <c r="H33" s="107"/>
      <c r="I33" s="108">
        <v>0.2</v>
      </c>
      <c r="J33" s="106">
        <f>ROUND(((SUM(BE133:BE440))*I33),  2)</f>
        <v>0</v>
      </c>
      <c r="K33" s="30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hidden="1" customHeight="1">
      <c r="A34" s="30"/>
      <c r="B34" s="31"/>
      <c r="C34" s="30"/>
      <c r="D34" s="30"/>
      <c r="E34" s="36" t="s">
        <v>37</v>
      </c>
      <c r="F34" s="109">
        <f>ROUND((SUM(BF133:BF440)),  2)</f>
        <v>16945.490000000002</v>
      </c>
      <c r="G34" s="30"/>
      <c r="H34" s="30"/>
      <c r="I34" s="110">
        <v>0.2</v>
      </c>
      <c r="J34" s="109">
        <f>ROUND(((SUM(BF133:BF440))*I34),  2)</f>
        <v>3389.1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7" t="s">
        <v>38</v>
      </c>
      <c r="F35" s="109">
        <f>ROUND((SUM(BG133:BG440)),  2)</f>
        <v>0</v>
      </c>
      <c r="G35" s="30"/>
      <c r="H35" s="30"/>
      <c r="I35" s="110">
        <v>0.2</v>
      </c>
      <c r="J35" s="109">
        <f>0</f>
        <v>0</v>
      </c>
      <c r="K35" s="30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7" t="s">
        <v>39</v>
      </c>
      <c r="F36" s="109">
        <f>ROUND((SUM(BH133:BH440)),  2)</f>
        <v>0</v>
      </c>
      <c r="G36" s="30"/>
      <c r="H36" s="30"/>
      <c r="I36" s="110">
        <v>0.2</v>
      </c>
      <c r="J36" s="109">
        <f>0</f>
        <v>0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36" t="s">
        <v>40</v>
      </c>
      <c r="F37" s="106">
        <f>ROUND((SUM(BI133:BI440)),  2)</f>
        <v>0</v>
      </c>
      <c r="G37" s="107"/>
      <c r="H37" s="107"/>
      <c r="I37" s="108">
        <v>0</v>
      </c>
      <c r="J37" s="106">
        <f>0</f>
        <v>0</v>
      </c>
      <c r="K37" s="30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hidden="1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hidden="1" customHeight="1">
      <c r="A39" s="30"/>
      <c r="B39" s="31"/>
      <c r="C39" s="111"/>
      <c r="D39" s="112" t="s">
        <v>41</v>
      </c>
      <c r="E39" s="61"/>
      <c r="F39" s="61"/>
      <c r="G39" s="113" t="s">
        <v>42</v>
      </c>
      <c r="H39" s="114" t="s">
        <v>43</v>
      </c>
      <c r="I39" s="61"/>
      <c r="J39" s="115">
        <f>SUM(J30:J37)</f>
        <v>20334.59</v>
      </c>
      <c r="K39" s="116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hidden="1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hidden="1" customHeight="1">
      <c r="B41" s="21"/>
      <c r="L41" s="21"/>
    </row>
    <row r="42" spans="1:31" s="1" customFormat="1" ht="14.45" hidden="1" customHeight="1">
      <c r="B42" s="21"/>
      <c r="L42" s="21"/>
    </row>
    <row r="43" spans="1:31" s="1" customFormat="1" ht="14.45" hidden="1" customHeight="1">
      <c r="B43" s="21"/>
      <c r="L43" s="21"/>
    </row>
    <row r="44" spans="1:31" s="1" customFormat="1" ht="14.45" hidden="1" customHeight="1">
      <c r="B44" s="21"/>
      <c r="L44" s="21"/>
    </row>
    <row r="45" spans="1:31" s="1" customFormat="1" ht="14.45" hidden="1" customHeight="1">
      <c r="B45" s="21"/>
      <c r="L45" s="21"/>
    </row>
    <row r="46" spans="1:31" s="1" customFormat="1" ht="14.45" hidden="1" customHeight="1">
      <c r="B46" s="21"/>
      <c r="L46" s="21"/>
    </row>
    <row r="47" spans="1:31" s="1" customFormat="1" ht="14.45" hidden="1" customHeight="1">
      <c r="B47" s="21"/>
      <c r="L47" s="21"/>
    </row>
    <row r="48" spans="1:31" s="1" customFormat="1" ht="14.45" hidden="1" customHeight="1">
      <c r="B48" s="21"/>
      <c r="L48" s="21"/>
    </row>
    <row r="49" spans="1:31" s="1" customFormat="1" ht="14.45" hidden="1" customHeight="1">
      <c r="B49" s="21"/>
      <c r="L49" s="21"/>
    </row>
    <row r="50" spans="1:31" s="2" customFormat="1" ht="14.45" hidden="1" customHeight="1">
      <c r="B50" s="43"/>
      <c r="D50" s="44" t="s">
        <v>44</v>
      </c>
      <c r="E50" s="45"/>
      <c r="F50" s="45"/>
      <c r="G50" s="44" t="s">
        <v>45</v>
      </c>
      <c r="H50" s="45"/>
      <c r="I50" s="45"/>
      <c r="J50" s="45"/>
      <c r="K50" s="45"/>
      <c r="L50" s="43"/>
    </row>
    <row r="51" spans="1:31" ht="11.25" hidden="1">
      <c r="B51" s="21"/>
      <c r="L51" s="21"/>
    </row>
    <row r="52" spans="1:31" ht="11.25" hidden="1">
      <c r="B52" s="21"/>
      <c r="L52" s="21"/>
    </row>
    <row r="53" spans="1:31" ht="11.25" hidden="1">
      <c r="B53" s="21"/>
      <c r="L53" s="21"/>
    </row>
    <row r="54" spans="1:31" ht="11.25" hidden="1">
      <c r="B54" s="21"/>
      <c r="L54" s="21"/>
    </row>
    <row r="55" spans="1:31" ht="11.25" hidden="1">
      <c r="B55" s="21"/>
      <c r="L55" s="21"/>
    </row>
    <row r="56" spans="1:31" ht="11.25" hidden="1">
      <c r="B56" s="21"/>
      <c r="L56" s="21"/>
    </row>
    <row r="57" spans="1:31" ht="11.25" hidden="1">
      <c r="B57" s="21"/>
      <c r="L57" s="21"/>
    </row>
    <row r="58" spans="1:31" ht="11.25" hidden="1">
      <c r="B58" s="21"/>
      <c r="L58" s="21"/>
    </row>
    <row r="59" spans="1:31" ht="11.25" hidden="1">
      <c r="B59" s="21"/>
      <c r="L59" s="21"/>
    </row>
    <row r="60" spans="1:31" ht="11.25" hidden="1">
      <c r="B60" s="21"/>
      <c r="L60" s="21"/>
    </row>
    <row r="61" spans="1:31" s="2" customFormat="1" ht="12.75" hidden="1">
      <c r="A61" s="30"/>
      <c r="B61" s="31"/>
      <c r="C61" s="30"/>
      <c r="D61" s="46" t="s">
        <v>46</v>
      </c>
      <c r="E61" s="33"/>
      <c r="F61" s="117" t="s">
        <v>47</v>
      </c>
      <c r="G61" s="46" t="s">
        <v>46</v>
      </c>
      <c r="H61" s="33"/>
      <c r="I61" s="33"/>
      <c r="J61" s="118" t="s">
        <v>47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1.25" hidden="1">
      <c r="B62" s="21"/>
      <c r="L62" s="21"/>
    </row>
    <row r="63" spans="1:31" ht="11.25" hidden="1">
      <c r="B63" s="21"/>
      <c r="L63" s="21"/>
    </row>
    <row r="64" spans="1:31" ht="11.25" hidden="1">
      <c r="B64" s="21"/>
      <c r="L64" s="21"/>
    </row>
    <row r="65" spans="1:31" s="2" customFormat="1" ht="12.75" hidden="1">
      <c r="A65" s="30"/>
      <c r="B65" s="31"/>
      <c r="C65" s="30"/>
      <c r="D65" s="44" t="s">
        <v>48</v>
      </c>
      <c r="E65" s="47"/>
      <c r="F65" s="47"/>
      <c r="G65" s="44" t="s">
        <v>49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1.25" hidden="1">
      <c r="B66" s="21"/>
      <c r="L66" s="21"/>
    </row>
    <row r="67" spans="1:31" ht="11.25" hidden="1">
      <c r="B67" s="21"/>
      <c r="L67" s="21"/>
    </row>
    <row r="68" spans="1:31" ht="11.25" hidden="1">
      <c r="B68" s="21"/>
      <c r="L68" s="21"/>
    </row>
    <row r="69" spans="1:31" ht="11.25" hidden="1">
      <c r="B69" s="21"/>
      <c r="L69" s="21"/>
    </row>
    <row r="70" spans="1:31" ht="11.25" hidden="1">
      <c r="B70" s="21"/>
      <c r="L70" s="21"/>
    </row>
    <row r="71" spans="1:31" ht="11.25" hidden="1">
      <c r="B71" s="21"/>
      <c r="L71" s="21"/>
    </row>
    <row r="72" spans="1:31" ht="11.25" hidden="1">
      <c r="B72" s="21"/>
      <c r="L72" s="21"/>
    </row>
    <row r="73" spans="1:31" ht="11.25" hidden="1">
      <c r="B73" s="21"/>
      <c r="L73" s="21"/>
    </row>
    <row r="74" spans="1:31" ht="11.25" hidden="1">
      <c r="B74" s="21"/>
      <c r="L74" s="21"/>
    </row>
    <row r="75" spans="1:31" ht="11.25" hidden="1">
      <c r="B75" s="21"/>
      <c r="L75" s="21"/>
    </row>
    <row r="76" spans="1:31" s="2" customFormat="1" ht="12.75" hidden="1">
      <c r="A76" s="30"/>
      <c r="B76" s="31"/>
      <c r="C76" s="30"/>
      <c r="D76" s="46" t="s">
        <v>46</v>
      </c>
      <c r="E76" s="33"/>
      <c r="F76" s="117" t="s">
        <v>47</v>
      </c>
      <c r="G76" s="46" t="s">
        <v>46</v>
      </c>
      <c r="H76" s="33"/>
      <c r="I76" s="33"/>
      <c r="J76" s="118" t="s">
        <v>47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hidden="1" customHeight="1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ht="11.25" hidden="1"/>
    <row r="79" spans="1:31" ht="11.25" hidden="1"/>
    <row r="80" spans="1:31" ht="11.25" hidden="1"/>
    <row r="81" spans="1:47" s="2" customFormat="1" ht="6.95" hidden="1" customHeight="1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hidden="1" customHeight="1">
      <c r="A82" s="30"/>
      <c r="B82" s="31"/>
      <c r="C82" s="22" t="s">
        <v>115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hidden="1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hidden="1" customHeight="1">
      <c r="A84" s="30"/>
      <c r="B84" s="31"/>
      <c r="C84" s="27" t="s">
        <v>13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26.25" hidden="1" customHeight="1">
      <c r="A85" s="30"/>
      <c r="B85" s="31"/>
      <c r="C85" s="30"/>
      <c r="D85" s="30"/>
      <c r="E85" s="253" t="str">
        <f>E7</f>
        <v>Rekonštrukcia budovy škôlky - MŠ J. Halašu v Trenčíne - navýšenie rozpočtu</v>
      </c>
      <c r="F85" s="254"/>
      <c r="G85" s="254"/>
      <c r="H85" s="254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hidden="1" customHeight="1">
      <c r="A86" s="30"/>
      <c r="B86" s="31"/>
      <c r="C86" s="27" t="s">
        <v>113</v>
      </c>
      <c r="D86" s="30"/>
      <c r="E86" s="30"/>
      <c r="F86" s="30"/>
      <c r="G86" s="30"/>
      <c r="H86" s="30"/>
      <c r="I86" s="30"/>
      <c r="J86" s="30"/>
      <c r="K86" s="30"/>
      <c r="L86" s="43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30" hidden="1" customHeight="1">
      <c r="A87" s="30"/>
      <c r="B87" s="31"/>
      <c r="C87" s="30"/>
      <c r="D87" s="30"/>
      <c r="E87" s="217" t="str">
        <f>E9</f>
        <v>04 - Pavilón A,B,C,D,E,F - architektúra a statika - ON - OPRÁVNENÉ OSTATNÉ</v>
      </c>
      <c r="F87" s="255"/>
      <c r="G87" s="255"/>
      <c r="H87" s="255"/>
      <c r="I87" s="30"/>
      <c r="J87" s="30"/>
      <c r="K87" s="30"/>
      <c r="L87" s="43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hidden="1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3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hidden="1" customHeight="1">
      <c r="A89" s="30"/>
      <c r="B89" s="31"/>
      <c r="C89" s="27" t="s">
        <v>17</v>
      </c>
      <c r="D89" s="30"/>
      <c r="E89" s="30"/>
      <c r="F89" s="25" t="str">
        <f>F12</f>
        <v>Trenčín</v>
      </c>
      <c r="G89" s="30"/>
      <c r="H89" s="30"/>
      <c r="I89" s="27" t="s">
        <v>19</v>
      </c>
      <c r="J89" s="56">
        <f>IF(J12="","",J12)</f>
        <v>0</v>
      </c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hidden="1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hidden="1" customHeight="1">
      <c r="A91" s="30"/>
      <c r="B91" s="31"/>
      <c r="C91" s="27" t="s">
        <v>20</v>
      </c>
      <c r="D91" s="30"/>
      <c r="E91" s="30"/>
      <c r="F91" s="25" t="str">
        <f>E15</f>
        <v>Mesto Trenčín</v>
      </c>
      <c r="G91" s="30"/>
      <c r="H91" s="30"/>
      <c r="I91" s="27" t="s">
        <v>26</v>
      </c>
      <c r="J91" s="28" t="str">
        <f>E21</f>
        <v xml:space="preserve"> </v>
      </c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hidden="1" customHeight="1">
      <c r="A92" s="30"/>
      <c r="B92" s="31"/>
      <c r="C92" s="27" t="s">
        <v>24</v>
      </c>
      <c r="D92" s="30"/>
      <c r="E92" s="30"/>
      <c r="F92" s="25" t="str">
        <f>IF(E18="","",E18)</f>
        <v xml:space="preserve">SOAR sk, a.s., Žilina </v>
      </c>
      <c r="G92" s="30"/>
      <c r="H92" s="30"/>
      <c r="I92" s="27" t="s">
        <v>29</v>
      </c>
      <c r="J92" s="28" t="str">
        <f>E24</f>
        <v xml:space="preserve"> </v>
      </c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hidden="1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hidden="1" customHeight="1">
      <c r="A94" s="30"/>
      <c r="B94" s="31"/>
      <c r="C94" s="119" t="s">
        <v>116</v>
      </c>
      <c r="D94" s="111"/>
      <c r="E94" s="111"/>
      <c r="F94" s="111"/>
      <c r="G94" s="111"/>
      <c r="H94" s="111"/>
      <c r="I94" s="111"/>
      <c r="J94" s="120" t="s">
        <v>117</v>
      </c>
      <c r="K94" s="111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hidden="1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hidden="1" customHeight="1">
      <c r="A96" s="30"/>
      <c r="B96" s="31"/>
      <c r="C96" s="121" t="s">
        <v>118</v>
      </c>
      <c r="D96" s="30"/>
      <c r="E96" s="30"/>
      <c r="F96" s="30"/>
      <c r="G96" s="30"/>
      <c r="H96" s="30"/>
      <c r="I96" s="30"/>
      <c r="J96" s="72">
        <f>J133</f>
        <v>16945.490000000002</v>
      </c>
      <c r="K96" s="30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119</v>
      </c>
    </row>
    <row r="97" spans="2:12" s="9" customFormat="1" ht="24.95" hidden="1" customHeight="1">
      <c r="B97" s="122"/>
      <c r="D97" s="123" t="s">
        <v>120</v>
      </c>
      <c r="E97" s="124"/>
      <c r="F97" s="124"/>
      <c r="G97" s="124"/>
      <c r="H97" s="124"/>
      <c r="I97" s="124"/>
      <c r="J97" s="125">
        <f>J134</f>
        <v>5730.65</v>
      </c>
      <c r="L97" s="122"/>
    </row>
    <row r="98" spans="2:12" s="10" customFormat="1" ht="19.899999999999999" hidden="1" customHeight="1">
      <c r="B98" s="126"/>
      <c r="D98" s="127" t="s">
        <v>686</v>
      </c>
      <c r="E98" s="128"/>
      <c r="F98" s="128"/>
      <c r="G98" s="128"/>
      <c r="H98" s="128"/>
      <c r="I98" s="128"/>
      <c r="J98" s="129">
        <f>J135</f>
        <v>319.99</v>
      </c>
      <c r="L98" s="126"/>
    </row>
    <row r="99" spans="2:12" s="10" customFormat="1" ht="19.899999999999999" hidden="1" customHeight="1">
      <c r="B99" s="126"/>
      <c r="D99" s="127" t="s">
        <v>122</v>
      </c>
      <c r="E99" s="128"/>
      <c r="F99" s="128"/>
      <c r="G99" s="128"/>
      <c r="H99" s="128"/>
      <c r="I99" s="128"/>
      <c r="J99" s="129">
        <f>J151</f>
        <v>381.46</v>
      </c>
      <c r="L99" s="126"/>
    </row>
    <row r="100" spans="2:12" s="10" customFormat="1" ht="19.899999999999999" hidden="1" customHeight="1">
      <c r="B100" s="126"/>
      <c r="D100" s="127" t="s">
        <v>123</v>
      </c>
      <c r="E100" s="128"/>
      <c r="F100" s="128"/>
      <c r="G100" s="128"/>
      <c r="H100" s="128"/>
      <c r="I100" s="128"/>
      <c r="J100" s="129">
        <f>J172</f>
        <v>4996</v>
      </c>
      <c r="L100" s="126"/>
    </row>
    <row r="101" spans="2:12" s="10" customFormat="1" ht="19.899999999999999" hidden="1" customHeight="1">
      <c r="B101" s="126"/>
      <c r="D101" s="127" t="s">
        <v>124</v>
      </c>
      <c r="E101" s="128"/>
      <c r="F101" s="128"/>
      <c r="G101" s="128"/>
      <c r="H101" s="128"/>
      <c r="I101" s="128"/>
      <c r="J101" s="129">
        <f>J277</f>
        <v>33.200000000000003</v>
      </c>
      <c r="L101" s="126"/>
    </row>
    <row r="102" spans="2:12" s="9" customFormat="1" ht="24.95" hidden="1" customHeight="1">
      <c r="B102" s="122"/>
      <c r="D102" s="123" t="s">
        <v>986</v>
      </c>
      <c r="E102" s="124"/>
      <c r="F102" s="124"/>
      <c r="G102" s="124"/>
      <c r="H102" s="124"/>
      <c r="I102" s="124"/>
      <c r="J102" s="125">
        <f>J279</f>
        <v>419.76</v>
      </c>
      <c r="L102" s="122"/>
    </row>
    <row r="103" spans="2:12" s="10" customFormat="1" ht="19.899999999999999" hidden="1" customHeight="1">
      <c r="B103" s="126"/>
      <c r="D103" s="127" t="s">
        <v>128</v>
      </c>
      <c r="E103" s="128"/>
      <c r="F103" s="128"/>
      <c r="G103" s="128"/>
      <c r="H103" s="128"/>
      <c r="I103" s="128"/>
      <c r="J103" s="129">
        <f>J280</f>
        <v>419.76</v>
      </c>
      <c r="L103" s="126"/>
    </row>
    <row r="104" spans="2:12" s="9" customFormat="1" ht="24.95" hidden="1" customHeight="1">
      <c r="B104" s="122"/>
      <c r="D104" s="123" t="s">
        <v>125</v>
      </c>
      <c r="E104" s="124"/>
      <c r="F104" s="124"/>
      <c r="G104" s="124"/>
      <c r="H104" s="124"/>
      <c r="I104" s="124"/>
      <c r="J104" s="125">
        <f>J285</f>
        <v>10795.080000000002</v>
      </c>
      <c r="L104" s="122"/>
    </row>
    <row r="105" spans="2:12" s="10" customFormat="1" ht="19.899999999999999" hidden="1" customHeight="1">
      <c r="B105" s="126"/>
      <c r="D105" s="127" t="s">
        <v>126</v>
      </c>
      <c r="E105" s="128"/>
      <c r="F105" s="128"/>
      <c r="G105" s="128"/>
      <c r="H105" s="128"/>
      <c r="I105" s="128"/>
      <c r="J105" s="129">
        <f>J286</f>
        <v>1708.53</v>
      </c>
      <c r="L105" s="126"/>
    </row>
    <row r="106" spans="2:12" s="10" customFormat="1" ht="19.899999999999999" hidden="1" customHeight="1">
      <c r="B106" s="126"/>
      <c r="D106" s="127" t="s">
        <v>127</v>
      </c>
      <c r="E106" s="128"/>
      <c r="F106" s="128"/>
      <c r="G106" s="128"/>
      <c r="H106" s="128"/>
      <c r="I106" s="128"/>
      <c r="J106" s="129">
        <f>J292</f>
        <v>27.5</v>
      </c>
      <c r="L106" s="126"/>
    </row>
    <row r="107" spans="2:12" s="10" customFormat="1" ht="19.899999999999999" hidden="1" customHeight="1">
      <c r="B107" s="126"/>
      <c r="D107" s="127" t="s">
        <v>129</v>
      </c>
      <c r="E107" s="128"/>
      <c r="F107" s="128"/>
      <c r="G107" s="128"/>
      <c r="H107" s="128"/>
      <c r="I107" s="128"/>
      <c r="J107" s="129">
        <f>J298</f>
        <v>69.180000000000007</v>
      </c>
      <c r="L107" s="126"/>
    </row>
    <row r="108" spans="2:12" s="10" customFormat="1" ht="19.899999999999999" hidden="1" customHeight="1">
      <c r="B108" s="126"/>
      <c r="D108" s="127" t="s">
        <v>987</v>
      </c>
      <c r="E108" s="128"/>
      <c r="F108" s="128"/>
      <c r="G108" s="128"/>
      <c r="H108" s="128"/>
      <c r="I108" s="128"/>
      <c r="J108" s="129">
        <f>J307</f>
        <v>634.58000000000004</v>
      </c>
      <c r="L108" s="126"/>
    </row>
    <row r="109" spans="2:12" s="10" customFormat="1" ht="19.899999999999999" hidden="1" customHeight="1">
      <c r="B109" s="126"/>
      <c r="D109" s="127" t="s">
        <v>130</v>
      </c>
      <c r="E109" s="128"/>
      <c r="F109" s="128"/>
      <c r="G109" s="128"/>
      <c r="H109" s="128"/>
      <c r="I109" s="128"/>
      <c r="J109" s="129">
        <f>J320</f>
        <v>23.450000000000003</v>
      </c>
      <c r="L109" s="126"/>
    </row>
    <row r="110" spans="2:12" s="10" customFormat="1" ht="19.899999999999999" hidden="1" customHeight="1">
      <c r="B110" s="126"/>
      <c r="D110" s="127" t="s">
        <v>988</v>
      </c>
      <c r="E110" s="128"/>
      <c r="F110" s="128"/>
      <c r="G110" s="128"/>
      <c r="H110" s="128"/>
      <c r="I110" s="128"/>
      <c r="J110" s="129">
        <f>J326</f>
        <v>3964.1700000000005</v>
      </c>
      <c r="L110" s="126"/>
    </row>
    <row r="111" spans="2:12" s="10" customFormat="1" ht="19.899999999999999" hidden="1" customHeight="1">
      <c r="B111" s="126"/>
      <c r="D111" s="127" t="s">
        <v>131</v>
      </c>
      <c r="E111" s="128"/>
      <c r="F111" s="128"/>
      <c r="G111" s="128"/>
      <c r="H111" s="128"/>
      <c r="I111" s="128"/>
      <c r="J111" s="129">
        <f>J383</f>
        <v>3355.7700000000004</v>
      </c>
      <c r="L111" s="126"/>
    </row>
    <row r="112" spans="2:12" s="10" customFormat="1" ht="19.899999999999999" hidden="1" customHeight="1">
      <c r="B112" s="126"/>
      <c r="D112" s="127" t="s">
        <v>989</v>
      </c>
      <c r="E112" s="128"/>
      <c r="F112" s="128"/>
      <c r="G112" s="128"/>
      <c r="H112" s="128"/>
      <c r="I112" s="128"/>
      <c r="J112" s="129">
        <f>J400</f>
        <v>595.44000000000005</v>
      </c>
      <c r="L112" s="126"/>
    </row>
    <row r="113" spans="1:31" s="10" customFormat="1" ht="19.899999999999999" hidden="1" customHeight="1">
      <c r="B113" s="126"/>
      <c r="D113" s="127" t="s">
        <v>690</v>
      </c>
      <c r="E113" s="128"/>
      <c r="F113" s="128"/>
      <c r="G113" s="128"/>
      <c r="H113" s="128"/>
      <c r="I113" s="128"/>
      <c r="J113" s="129">
        <f>J418</f>
        <v>416.46000000000004</v>
      </c>
      <c r="L113" s="126"/>
    </row>
    <row r="114" spans="1:31" s="2" customFormat="1" ht="21.75" hidden="1" customHeight="1">
      <c r="A114" s="30"/>
      <c r="B114" s="31"/>
      <c r="C114" s="30"/>
      <c r="D114" s="30"/>
      <c r="E114" s="30"/>
      <c r="F114" s="30"/>
      <c r="G114" s="30"/>
      <c r="H114" s="30"/>
      <c r="I114" s="30"/>
      <c r="J114" s="30"/>
      <c r="K114" s="30"/>
      <c r="L114" s="43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31" s="2" customFormat="1" ht="6.95" hidden="1" customHeight="1">
      <c r="A115" s="30"/>
      <c r="B115" s="48"/>
      <c r="C115" s="49"/>
      <c r="D115" s="49"/>
      <c r="E115" s="49"/>
      <c r="F115" s="49"/>
      <c r="G115" s="49"/>
      <c r="H115" s="49"/>
      <c r="I115" s="49"/>
      <c r="J115" s="49"/>
      <c r="K115" s="49"/>
      <c r="L115" s="43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31" ht="11.25" hidden="1"/>
    <row r="117" spans="1:31" ht="11.25" hidden="1"/>
    <row r="118" spans="1:31" ht="11.25" hidden="1"/>
    <row r="119" spans="1:31" s="2" customFormat="1" ht="6.95" customHeight="1">
      <c r="A119" s="30"/>
      <c r="B119" s="50"/>
      <c r="C119" s="51"/>
      <c r="D119" s="51"/>
      <c r="E119" s="51"/>
      <c r="F119" s="51"/>
      <c r="G119" s="51"/>
      <c r="H119" s="51"/>
      <c r="I119" s="51"/>
      <c r="J119" s="51"/>
      <c r="K119" s="51"/>
      <c r="L119" s="43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31" s="2" customFormat="1" ht="24.95" customHeight="1">
      <c r="A120" s="30"/>
      <c r="B120" s="31"/>
      <c r="C120" s="22" t="s">
        <v>132</v>
      </c>
      <c r="D120" s="30"/>
      <c r="E120" s="30"/>
      <c r="F120" s="30"/>
      <c r="G120" s="30"/>
      <c r="H120" s="30"/>
      <c r="I120" s="30"/>
      <c r="J120" s="30"/>
      <c r="K120" s="30"/>
      <c r="L120" s="43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31" s="2" customFormat="1" ht="6.95" customHeight="1">
      <c r="A121" s="30"/>
      <c r="B121" s="31"/>
      <c r="C121" s="30"/>
      <c r="D121" s="30"/>
      <c r="E121" s="30"/>
      <c r="F121" s="30"/>
      <c r="G121" s="30"/>
      <c r="H121" s="30"/>
      <c r="I121" s="30"/>
      <c r="J121" s="30"/>
      <c r="K121" s="30"/>
      <c r="L121" s="43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31" s="2" customFormat="1" ht="12" customHeight="1">
      <c r="A122" s="30"/>
      <c r="B122" s="31"/>
      <c r="C122" s="27" t="s">
        <v>13</v>
      </c>
      <c r="D122" s="30"/>
      <c r="E122" s="30"/>
      <c r="F122" s="30"/>
      <c r="G122" s="30"/>
      <c r="H122" s="30"/>
      <c r="I122" s="30"/>
      <c r="J122" s="30"/>
      <c r="K122" s="30"/>
      <c r="L122" s="43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31" s="2" customFormat="1" ht="26.25" customHeight="1">
      <c r="A123" s="30"/>
      <c r="B123" s="31"/>
      <c r="C123" s="30"/>
      <c r="D123" s="30"/>
      <c r="E123" s="253" t="str">
        <f>E7</f>
        <v>Rekonštrukcia budovy škôlky - MŠ J. Halašu v Trenčíne - navýšenie rozpočtu</v>
      </c>
      <c r="F123" s="254"/>
      <c r="G123" s="254"/>
      <c r="H123" s="254"/>
      <c r="I123" s="30"/>
      <c r="J123" s="30"/>
      <c r="K123" s="30"/>
      <c r="L123" s="43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31" s="2" customFormat="1" ht="12" customHeight="1">
      <c r="A124" s="30"/>
      <c r="B124" s="31"/>
      <c r="C124" s="27" t="s">
        <v>113</v>
      </c>
      <c r="D124" s="30"/>
      <c r="E124" s="30"/>
      <c r="F124" s="30"/>
      <c r="G124" s="30"/>
      <c r="H124" s="30"/>
      <c r="I124" s="30"/>
      <c r="J124" s="30"/>
      <c r="K124" s="30"/>
      <c r="L124" s="43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31" s="2" customFormat="1" ht="30" customHeight="1">
      <c r="A125" s="30"/>
      <c r="B125" s="31"/>
      <c r="C125" s="30"/>
      <c r="D125" s="30"/>
      <c r="E125" s="217" t="str">
        <f>E9</f>
        <v>04 - Pavilón A,B,C,D,E,F - architektúra a statika - ON - OPRÁVNENÉ OSTATNÉ</v>
      </c>
      <c r="F125" s="255"/>
      <c r="G125" s="255"/>
      <c r="H125" s="255"/>
      <c r="I125" s="30"/>
      <c r="J125" s="30"/>
      <c r="K125" s="30"/>
      <c r="L125" s="43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31" s="2" customFormat="1" ht="6.95" customHeight="1">
      <c r="A126" s="30"/>
      <c r="B126" s="31"/>
      <c r="C126" s="30"/>
      <c r="D126" s="30"/>
      <c r="E126" s="30"/>
      <c r="F126" s="30"/>
      <c r="G126" s="30"/>
      <c r="H126" s="30"/>
      <c r="I126" s="30"/>
      <c r="J126" s="30"/>
      <c r="K126" s="30"/>
      <c r="L126" s="43"/>
      <c r="S126" s="30"/>
      <c r="T126" s="30"/>
      <c r="U126" s="30"/>
      <c r="V126" s="30"/>
      <c r="W126" s="30"/>
      <c r="X126" s="30"/>
      <c r="Y126" s="30"/>
      <c r="Z126" s="30"/>
      <c r="AA126" s="30"/>
      <c r="AB126" s="30"/>
      <c r="AC126" s="30"/>
      <c r="AD126" s="30"/>
      <c r="AE126" s="30"/>
    </row>
    <row r="127" spans="1:31" s="2" customFormat="1" ht="12" customHeight="1">
      <c r="A127" s="30"/>
      <c r="B127" s="31"/>
      <c r="C127" s="27" t="s">
        <v>17</v>
      </c>
      <c r="D127" s="30"/>
      <c r="E127" s="30"/>
      <c r="F127" s="25" t="str">
        <f>F12</f>
        <v>Trenčín</v>
      </c>
      <c r="G127" s="30"/>
      <c r="H127" s="30"/>
      <c r="I127" s="27" t="s">
        <v>19</v>
      </c>
      <c r="J127" s="56"/>
      <c r="K127" s="30"/>
      <c r="L127" s="43"/>
      <c r="S127" s="30"/>
      <c r="T127" s="30"/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</row>
    <row r="128" spans="1:31" s="2" customFormat="1" ht="6.95" customHeight="1">
      <c r="A128" s="30"/>
      <c r="B128" s="31"/>
      <c r="C128" s="30"/>
      <c r="D128" s="30"/>
      <c r="E128" s="30"/>
      <c r="F128" s="30"/>
      <c r="G128" s="30"/>
      <c r="H128" s="30"/>
      <c r="I128" s="30"/>
      <c r="J128" s="30"/>
      <c r="K128" s="30"/>
      <c r="L128" s="43"/>
      <c r="S128" s="30"/>
      <c r="T128" s="30"/>
      <c r="U128" s="30"/>
      <c r="V128" s="30"/>
      <c r="W128" s="30"/>
      <c r="X128" s="30"/>
      <c r="Y128" s="30"/>
      <c r="Z128" s="30"/>
      <c r="AA128" s="30"/>
      <c r="AB128" s="30"/>
      <c r="AC128" s="30"/>
      <c r="AD128" s="30"/>
      <c r="AE128" s="30"/>
    </row>
    <row r="129" spans="1:65" s="2" customFormat="1" ht="15.2" customHeight="1">
      <c r="A129" s="30"/>
      <c r="B129" s="31"/>
      <c r="C129" s="27" t="s">
        <v>20</v>
      </c>
      <c r="D129" s="30"/>
      <c r="E129" s="30"/>
      <c r="F129" s="25" t="str">
        <f>E15</f>
        <v>Mesto Trenčín</v>
      </c>
      <c r="G129" s="30"/>
      <c r="H129" s="30"/>
      <c r="I129" s="27" t="s">
        <v>26</v>
      </c>
      <c r="J129" s="28" t="str">
        <f>E21</f>
        <v xml:space="preserve"> </v>
      </c>
      <c r="K129" s="30"/>
      <c r="L129" s="43"/>
      <c r="S129" s="30"/>
      <c r="T129" s="30"/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</row>
    <row r="130" spans="1:65" s="2" customFormat="1" ht="15.2" customHeight="1">
      <c r="A130" s="30"/>
      <c r="B130" s="31"/>
      <c r="C130" s="27" t="s">
        <v>24</v>
      </c>
      <c r="D130" s="30"/>
      <c r="E130" s="30"/>
      <c r="F130" s="25" t="str">
        <f>IF(E18="","",E18)</f>
        <v xml:space="preserve">SOAR sk, a.s., Žilina </v>
      </c>
      <c r="G130" s="30"/>
      <c r="H130" s="30"/>
      <c r="I130" s="27" t="s">
        <v>29</v>
      </c>
      <c r="J130" s="28" t="str">
        <f>E24</f>
        <v xml:space="preserve"> </v>
      </c>
      <c r="K130" s="30"/>
      <c r="L130" s="43"/>
      <c r="S130" s="30"/>
      <c r="T130" s="30"/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</row>
    <row r="131" spans="1:65" s="2" customFormat="1" ht="10.35" customHeight="1">
      <c r="A131" s="30"/>
      <c r="B131" s="31"/>
      <c r="C131" s="30"/>
      <c r="D131" s="30"/>
      <c r="E131" s="30"/>
      <c r="F131" s="30"/>
      <c r="G131" s="30"/>
      <c r="H131" s="30"/>
      <c r="I131" s="30"/>
      <c r="J131" s="30"/>
      <c r="K131" s="30"/>
      <c r="L131" s="43"/>
      <c r="S131" s="30"/>
      <c r="T131" s="30"/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</row>
    <row r="132" spans="1:65" s="11" customFormat="1" ht="29.25" customHeight="1">
      <c r="A132" s="130"/>
      <c r="B132" s="131"/>
      <c r="C132" s="132" t="s">
        <v>133</v>
      </c>
      <c r="D132" s="133" t="s">
        <v>56</v>
      </c>
      <c r="E132" s="133" t="s">
        <v>52</v>
      </c>
      <c r="F132" s="133" t="s">
        <v>53</v>
      </c>
      <c r="G132" s="133" t="s">
        <v>134</v>
      </c>
      <c r="H132" s="133" t="s">
        <v>135</v>
      </c>
      <c r="I132" s="133" t="s">
        <v>136</v>
      </c>
      <c r="J132" s="134" t="s">
        <v>117</v>
      </c>
      <c r="K132" s="135" t="s">
        <v>137</v>
      </c>
      <c r="L132" s="136"/>
      <c r="M132" s="63" t="s">
        <v>1</v>
      </c>
      <c r="N132" s="64" t="s">
        <v>35</v>
      </c>
      <c r="O132" s="64" t="s">
        <v>138</v>
      </c>
      <c r="P132" s="64" t="s">
        <v>139</v>
      </c>
      <c r="Q132" s="64" t="s">
        <v>140</v>
      </c>
      <c r="R132" s="64" t="s">
        <v>141</v>
      </c>
      <c r="S132" s="64" t="s">
        <v>142</v>
      </c>
      <c r="T132" s="65" t="s">
        <v>143</v>
      </c>
      <c r="U132" s="130"/>
      <c r="V132" s="130"/>
      <c r="W132" s="130"/>
      <c r="X132" s="130"/>
      <c r="Y132" s="130"/>
      <c r="Z132" s="130"/>
      <c r="AA132" s="130"/>
      <c r="AB132" s="130"/>
      <c r="AC132" s="130"/>
      <c r="AD132" s="130"/>
      <c r="AE132" s="130"/>
    </row>
    <row r="133" spans="1:65" s="2" customFormat="1" ht="22.9" customHeight="1">
      <c r="A133" s="30"/>
      <c r="B133" s="31"/>
      <c r="C133" s="70" t="s">
        <v>118</v>
      </c>
      <c r="D133" s="30"/>
      <c r="E133" s="30"/>
      <c r="F133" s="30"/>
      <c r="G133" s="30"/>
      <c r="H133" s="30"/>
      <c r="I133" s="30"/>
      <c r="J133" s="137">
        <f>BK133</f>
        <v>16945.490000000002</v>
      </c>
      <c r="K133" s="30"/>
      <c r="L133" s="31"/>
      <c r="M133" s="66"/>
      <c r="N133" s="57"/>
      <c r="O133" s="67"/>
      <c r="P133" s="138">
        <f>P134+P279+P285</f>
        <v>535.29875387000004</v>
      </c>
      <c r="Q133" s="67"/>
      <c r="R133" s="138">
        <f>R134+R279+R285</f>
        <v>3.2511972491723999</v>
      </c>
      <c r="S133" s="67"/>
      <c r="T133" s="139">
        <f>T134+T279+T285</f>
        <v>17.794263000000004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T133" s="18" t="s">
        <v>70</v>
      </c>
      <c r="AU133" s="18" t="s">
        <v>119</v>
      </c>
      <c r="BK133" s="140">
        <f>BK134+BK279+BK285</f>
        <v>16945.490000000002</v>
      </c>
    </row>
    <row r="134" spans="1:65" s="12" customFormat="1" ht="25.9" customHeight="1">
      <c r="B134" s="141"/>
      <c r="D134" s="142" t="s">
        <v>70</v>
      </c>
      <c r="E134" s="143" t="s">
        <v>144</v>
      </c>
      <c r="F134" s="143" t="s">
        <v>145</v>
      </c>
      <c r="J134" s="144">
        <f>BK134</f>
        <v>5730.65</v>
      </c>
      <c r="L134" s="141"/>
      <c r="M134" s="145"/>
      <c r="N134" s="146"/>
      <c r="O134" s="146"/>
      <c r="P134" s="147">
        <f>P135+P151+P172+P277</f>
        <v>332.19661236000002</v>
      </c>
      <c r="Q134" s="146"/>
      <c r="R134" s="147">
        <f>R135+R151+R172+R277</f>
        <v>2.3909912210000002</v>
      </c>
      <c r="S134" s="146"/>
      <c r="T134" s="148">
        <f>T135+T151+T172+T277</f>
        <v>17.481039000000003</v>
      </c>
      <c r="AR134" s="142" t="s">
        <v>79</v>
      </c>
      <c r="AT134" s="149" t="s">
        <v>70</v>
      </c>
      <c r="AU134" s="149" t="s">
        <v>71</v>
      </c>
      <c r="AY134" s="142" t="s">
        <v>146</v>
      </c>
      <c r="BK134" s="150">
        <f>BK135+BK151+BK172+BK277</f>
        <v>5730.65</v>
      </c>
    </row>
    <row r="135" spans="1:65" s="12" customFormat="1" ht="22.9" customHeight="1">
      <c r="B135" s="141"/>
      <c r="D135" s="142" t="s">
        <v>70</v>
      </c>
      <c r="E135" s="151" t="s">
        <v>162</v>
      </c>
      <c r="F135" s="151" t="s">
        <v>715</v>
      </c>
      <c r="J135" s="152">
        <f>BK135</f>
        <v>319.99</v>
      </c>
      <c r="L135" s="141"/>
      <c r="M135" s="145"/>
      <c r="N135" s="146"/>
      <c r="O135" s="146"/>
      <c r="P135" s="147">
        <f>SUM(P136:P150)</f>
        <v>13.448278400000001</v>
      </c>
      <c r="Q135" s="146"/>
      <c r="R135" s="147">
        <f>SUM(R136:R150)</f>
        <v>1.3470632</v>
      </c>
      <c r="S135" s="146"/>
      <c r="T135" s="148">
        <f>SUM(T136:T150)</f>
        <v>0</v>
      </c>
      <c r="AR135" s="142" t="s">
        <v>79</v>
      </c>
      <c r="AT135" s="149" t="s">
        <v>70</v>
      </c>
      <c r="AU135" s="149" t="s">
        <v>79</v>
      </c>
      <c r="AY135" s="142" t="s">
        <v>146</v>
      </c>
      <c r="BK135" s="150">
        <f>SUM(BK136:BK150)</f>
        <v>319.99</v>
      </c>
    </row>
    <row r="136" spans="1:65" s="2" customFormat="1" ht="24.2" customHeight="1">
      <c r="A136" s="30"/>
      <c r="B136" s="153"/>
      <c r="C136" s="154" t="s">
        <v>79</v>
      </c>
      <c r="D136" s="154" t="s">
        <v>149</v>
      </c>
      <c r="E136" s="155" t="s">
        <v>990</v>
      </c>
      <c r="F136" s="156" t="s">
        <v>991</v>
      </c>
      <c r="G136" s="157" t="s">
        <v>632</v>
      </c>
      <c r="H136" s="158">
        <v>6</v>
      </c>
      <c r="I136" s="159">
        <v>29.18</v>
      </c>
      <c r="J136" s="159">
        <f>ROUND(I136*H136,2)</f>
        <v>175.08</v>
      </c>
      <c r="K136" s="160"/>
      <c r="L136" s="31"/>
      <c r="M136" s="161" t="s">
        <v>1</v>
      </c>
      <c r="N136" s="162" t="s">
        <v>37</v>
      </c>
      <c r="O136" s="163">
        <v>1.3661799999999999</v>
      </c>
      <c r="P136" s="163">
        <f>O136*H136</f>
        <v>8.1970799999999997</v>
      </c>
      <c r="Q136" s="163">
        <v>0.114477</v>
      </c>
      <c r="R136" s="163">
        <f>Q136*H136</f>
        <v>0.68686199999999997</v>
      </c>
      <c r="S136" s="163">
        <v>0</v>
      </c>
      <c r="T136" s="164">
        <f>S136*H136</f>
        <v>0</v>
      </c>
      <c r="U136" s="30"/>
      <c r="V136" s="30"/>
      <c r="W136" s="30"/>
      <c r="X136" s="30"/>
      <c r="Y136" s="30"/>
      <c r="Z136" s="30"/>
      <c r="AA136" s="30"/>
      <c r="AB136" s="30"/>
      <c r="AC136" s="30"/>
      <c r="AD136" s="30"/>
      <c r="AE136" s="30"/>
      <c r="AR136" s="165" t="s">
        <v>147</v>
      </c>
      <c r="AT136" s="165" t="s">
        <v>149</v>
      </c>
      <c r="AU136" s="165" t="s">
        <v>94</v>
      </c>
      <c r="AY136" s="18" t="s">
        <v>146</v>
      </c>
      <c r="BE136" s="166">
        <f>IF(N136="základná",J136,0)</f>
        <v>0</v>
      </c>
      <c r="BF136" s="166">
        <f>IF(N136="znížená",J136,0)</f>
        <v>175.08</v>
      </c>
      <c r="BG136" s="166">
        <f>IF(N136="zákl. prenesená",J136,0)</f>
        <v>0</v>
      </c>
      <c r="BH136" s="166">
        <f>IF(N136="zníž. prenesená",J136,0)</f>
        <v>0</v>
      </c>
      <c r="BI136" s="166">
        <f>IF(N136="nulová",J136,0)</f>
        <v>0</v>
      </c>
      <c r="BJ136" s="18" t="s">
        <v>94</v>
      </c>
      <c r="BK136" s="166">
        <f>ROUND(I136*H136,2)</f>
        <v>175.08</v>
      </c>
      <c r="BL136" s="18" t="s">
        <v>147</v>
      </c>
      <c r="BM136" s="165" t="s">
        <v>94</v>
      </c>
    </row>
    <row r="137" spans="1:65" s="15" customFormat="1" ht="11.25">
      <c r="B137" s="182"/>
      <c r="D137" s="168" t="s">
        <v>153</v>
      </c>
      <c r="E137" s="183" t="s">
        <v>1</v>
      </c>
      <c r="F137" s="184" t="s">
        <v>992</v>
      </c>
      <c r="H137" s="183" t="s">
        <v>1</v>
      </c>
      <c r="L137" s="182"/>
      <c r="M137" s="185"/>
      <c r="N137" s="186"/>
      <c r="O137" s="186"/>
      <c r="P137" s="186"/>
      <c r="Q137" s="186"/>
      <c r="R137" s="186"/>
      <c r="S137" s="186"/>
      <c r="T137" s="187"/>
      <c r="AT137" s="183" t="s">
        <v>153</v>
      </c>
      <c r="AU137" s="183" t="s">
        <v>94</v>
      </c>
      <c r="AV137" s="15" t="s">
        <v>79</v>
      </c>
      <c r="AW137" s="15" t="s">
        <v>28</v>
      </c>
      <c r="AX137" s="15" t="s">
        <v>71</v>
      </c>
      <c r="AY137" s="183" t="s">
        <v>146</v>
      </c>
    </row>
    <row r="138" spans="1:65" s="15" customFormat="1" ht="11.25">
      <c r="B138" s="182"/>
      <c r="D138" s="168" t="s">
        <v>153</v>
      </c>
      <c r="E138" s="183" t="s">
        <v>1</v>
      </c>
      <c r="F138" s="184" t="s">
        <v>993</v>
      </c>
      <c r="H138" s="183" t="s">
        <v>1</v>
      </c>
      <c r="L138" s="182"/>
      <c r="M138" s="185"/>
      <c r="N138" s="186"/>
      <c r="O138" s="186"/>
      <c r="P138" s="186"/>
      <c r="Q138" s="186"/>
      <c r="R138" s="186"/>
      <c r="S138" s="186"/>
      <c r="T138" s="187"/>
      <c r="AT138" s="183" t="s">
        <v>153</v>
      </c>
      <c r="AU138" s="183" t="s">
        <v>94</v>
      </c>
      <c r="AV138" s="15" t="s">
        <v>79</v>
      </c>
      <c r="AW138" s="15" t="s">
        <v>28</v>
      </c>
      <c r="AX138" s="15" t="s">
        <v>71</v>
      </c>
      <c r="AY138" s="183" t="s">
        <v>146</v>
      </c>
    </row>
    <row r="139" spans="1:65" s="13" customFormat="1" ht="11.25">
      <c r="B139" s="167"/>
      <c r="D139" s="168" t="s">
        <v>153</v>
      </c>
      <c r="E139" s="169" t="s">
        <v>1</v>
      </c>
      <c r="F139" s="170" t="s">
        <v>634</v>
      </c>
      <c r="H139" s="171">
        <v>6</v>
      </c>
      <c r="L139" s="167"/>
      <c r="M139" s="172"/>
      <c r="N139" s="173"/>
      <c r="O139" s="173"/>
      <c r="P139" s="173"/>
      <c r="Q139" s="173"/>
      <c r="R139" s="173"/>
      <c r="S139" s="173"/>
      <c r="T139" s="174"/>
      <c r="AT139" s="169" t="s">
        <v>153</v>
      </c>
      <c r="AU139" s="169" t="s">
        <v>94</v>
      </c>
      <c r="AV139" s="13" t="s">
        <v>94</v>
      </c>
      <c r="AW139" s="13" t="s">
        <v>28</v>
      </c>
      <c r="AX139" s="13" t="s">
        <v>71</v>
      </c>
      <c r="AY139" s="169" t="s">
        <v>146</v>
      </c>
    </row>
    <row r="140" spans="1:65" s="14" customFormat="1" ht="11.25">
      <c r="B140" s="175"/>
      <c r="D140" s="168" t="s">
        <v>153</v>
      </c>
      <c r="E140" s="176" t="s">
        <v>1</v>
      </c>
      <c r="F140" s="177" t="s">
        <v>156</v>
      </c>
      <c r="H140" s="178">
        <v>6</v>
      </c>
      <c r="L140" s="175"/>
      <c r="M140" s="179"/>
      <c r="N140" s="180"/>
      <c r="O140" s="180"/>
      <c r="P140" s="180"/>
      <c r="Q140" s="180"/>
      <c r="R140" s="180"/>
      <c r="S140" s="180"/>
      <c r="T140" s="181"/>
      <c r="AT140" s="176" t="s">
        <v>153</v>
      </c>
      <c r="AU140" s="176" t="s">
        <v>94</v>
      </c>
      <c r="AV140" s="14" t="s">
        <v>147</v>
      </c>
      <c r="AW140" s="14" t="s">
        <v>28</v>
      </c>
      <c r="AX140" s="14" t="s">
        <v>79</v>
      </c>
      <c r="AY140" s="176" t="s">
        <v>146</v>
      </c>
    </row>
    <row r="141" spans="1:65" s="2" customFormat="1" ht="33" customHeight="1">
      <c r="A141" s="30"/>
      <c r="B141" s="153"/>
      <c r="C141" s="154" t="s">
        <v>94</v>
      </c>
      <c r="D141" s="154" t="s">
        <v>149</v>
      </c>
      <c r="E141" s="155" t="s">
        <v>994</v>
      </c>
      <c r="F141" s="156" t="s">
        <v>995</v>
      </c>
      <c r="G141" s="157" t="s">
        <v>632</v>
      </c>
      <c r="H141" s="158">
        <v>2</v>
      </c>
      <c r="I141" s="159">
        <v>40.380000000000003</v>
      </c>
      <c r="J141" s="159">
        <f>ROUND(I141*H141,2)</f>
        <v>80.760000000000005</v>
      </c>
      <c r="K141" s="160"/>
      <c r="L141" s="31"/>
      <c r="M141" s="161" t="s">
        <v>1</v>
      </c>
      <c r="N141" s="162" t="s">
        <v>37</v>
      </c>
      <c r="O141" s="163">
        <v>1.73089</v>
      </c>
      <c r="P141" s="163">
        <f>O141*H141</f>
        <v>3.4617800000000001</v>
      </c>
      <c r="Q141" s="163">
        <v>0.172684</v>
      </c>
      <c r="R141" s="163">
        <f>Q141*H141</f>
        <v>0.34536800000000001</v>
      </c>
      <c r="S141" s="163">
        <v>0</v>
      </c>
      <c r="T141" s="164">
        <f>S141*H141</f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65" t="s">
        <v>147</v>
      </c>
      <c r="AT141" s="165" t="s">
        <v>149</v>
      </c>
      <c r="AU141" s="165" t="s">
        <v>94</v>
      </c>
      <c r="AY141" s="18" t="s">
        <v>146</v>
      </c>
      <c r="BE141" s="166">
        <f>IF(N141="základná",J141,0)</f>
        <v>0</v>
      </c>
      <c r="BF141" s="166">
        <f>IF(N141="znížená",J141,0)</f>
        <v>80.760000000000005</v>
      </c>
      <c r="BG141" s="166">
        <f>IF(N141="zákl. prenesená",J141,0)</f>
        <v>0</v>
      </c>
      <c r="BH141" s="166">
        <f>IF(N141="zníž. prenesená",J141,0)</f>
        <v>0</v>
      </c>
      <c r="BI141" s="166">
        <f>IF(N141="nulová",J141,0)</f>
        <v>0</v>
      </c>
      <c r="BJ141" s="18" t="s">
        <v>94</v>
      </c>
      <c r="BK141" s="166">
        <f>ROUND(I141*H141,2)</f>
        <v>80.760000000000005</v>
      </c>
      <c r="BL141" s="18" t="s">
        <v>147</v>
      </c>
      <c r="BM141" s="165" t="s">
        <v>147</v>
      </c>
    </row>
    <row r="142" spans="1:65" s="15" customFormat="1" ht="11.25">
      <c r="B142" s="182"/>
      <c r="D142" s="168" t="s">
        <v>153</v>
      </c>
      <c r="E142" s="183" t="s">
        <v>1</v>
      </c>
      <c r="F142" s="184" t="s">
        <v>992</v>
      </c>
      <c r="H142" s="183" t="s">
        <v>1</v>
      </c>
      <c r="L142" s="182"/>
      <c r="M142" s="185"/>
      <c r="N142" s="186"/>
      <c r="O142" s="186"/>
      <c r="P142" s="186"/>
      <c r="Q142" s="186"/>
      <c r="R142" s="186"/>
      <c r="S142" s="186"/>
      <c r="T142" s="187"/>
      <c r="AT142" s="183" t="s">
        <v>153</v>
      </c>
      <c r="AU142" s="183" t="s">
        <v>94</v>
      </c>
      <c r="AV142" s="15" t="s">
        <v>79</v>
      </c>
      <c r="AW142" s="15" t="s">
        <v>28</v>
      </c>
      <c r="AX142" s="15" t="s">
        <v>71</v>
      </c>
      <c r="AY142" s="183" t="s">
        <v>146</v>
      </c>
    </row>
    <row r="143" spans="1:65" s="15" customFormat="1" ht="11.25">
      <c r="B143" s="182"/>
      <c r="D143" s="168" t="s">
        <v>153</v>
      </c>
      <c r="E143" s="183" t="s">
        <v>1</v>
      </c>
      <c r="F143" s="184" t="s">
        <v>993</v>
      </c>
      <c r="H143" s="183" t="s">
        <v>1</v>
      </c>
      <c r="L143" s="182"/>
      <c r="M143" s="185"/>
      <c r="N143" s="186"/>
      <c r="O143" s="186"/>
      <c r="P143" s="186"/>
      <c r="Q143" s="186"/>
      <c r="R143" s="186"/>
      <c r="S143" s="186"/>
      <c r="T143" s="187"/>
      <c r="AT143" s="183" t="s">
        <v>153</v>
      </c>
      <c r="AU143" s="183" t="s">
        <v>94</v>
      </c>
      <c r="AV143" s="15" t="s">
        <v>79</v>
      </c>
      <c r="AW143" s="15" t="s">
        <v>28</v>
      </c>
      <c r="AX143" s="15" t="s">
        <v>71</v>
      </c>
      <c r="AY143" s="183" t="s">
        <v>146</v>
      </c>
    </row>
    <row r="144" spans="1:65" s="13" customFormat="1" ht="11.25">
      <c r="B144" s="167"/>
      <c r="D144" s="168" t="s">
        <v>153</v>
      </c>
      <c r="E144" s="169" t="s">
        <v>1</v>
      </c>
      <c r="F144" s="170" t="s">
        <v>938</v>
      </c>
      <c r="H144" s="171">
        <v>2</v>
      </c>
      <c r="L144" s="167"/>
      <c r="M144" s="172"/>
      <c r="N144" s="173"/>
      <c r="O144" s="173"/>
      <c r="P144" s="173"/>
      <c r="Q144" s="173"/>
      <c r="R144" s="173"/>
      <c r="S144" s="173"/>
      <c r="T144" s="174"/>
      <c r="AT144" s="169" t="s">
        <v>153</v>
      </c>
      <c r="AU144" s="169" t="s">
        <v>94</v>
      </c>
      <c r="AV144" s="13" t="s">
        <v>94</v>
      </c>
      <c r="AW144" s="13" t="s">
        <v>28</v>
      </c>
      <c r="AX144" s="13" t="s">
        <v>71</v>
      </c>
      <c r="AY144" s="169" t="s">
        <v>146</v>
      </c>
    </row>
    <row r="145" spans="1:65" s="14" customFormat="1" ht="11.25">
      <c r="B145" s="175"/>
      <c r="D145" s="168" t="s">
        <v>153</v>
      </c>
      <c r="E145" s="176" t="s">
        <v>1</v>
      </c>
      <c r="F145" s="177" t="s">
        <v>156</v>
      </c>
      <c r="H145" s="178">
        <v>2</v>
      </c>
      <c r="L145" s="175"/>
      <c r="M145" s="179"/>
      <c r="N145" s="180"/>
      <c r="O145" s="180"/>
      <c r="P145" s="180"/>
      <c r="Q145" s="180"/>
      <c r="R145" s="180"/>
      <c r="S145" s="180"/>
      <c r="T145" s="181"/>
      <c r="AT145" s="176" t="s">
        <v>153</v>
      </c>
      <c r="AU145" s="176" t="s">
        <v>94</v>
      </c>
      <c r="AV145" s="14" t="s">
        <v>147</v>
      </c>
      <c r="AW145" s="14" t="s">
        <v>28</v>
      </c>
      <c r="AX145" s="14" t="s">
        <v>79</v>
      </c>
      <c r="AY145" s="176" t="s">
        <v>146</v>
      </c>
    </row>
    <row r="146" spans="1:65" s="2" customFormat="1" ht="24.2" customHeight="1">
      <c r="A146" s="30"/>
      <c r="B146" s="153"/>
      <c r="C146" s="154" t="s">
        <v>162</v>
      </c>
      <c r="D146" s="154" t="s">
        <v>149</v>
      </c>
      <c r="E146" s="155" t="s">
        <v>996</v>
      </c>
      <c r="F146" s="156" t="s">
        <v>997</v>
      </c>
      <c r="G146" s="157" t="s">
        <v>159</v>
      </c>
      <c r="H146" s="158">
        <v>2.64</v>
      </c>
      <c r="I146" s="159">
        <v>24.3</v>
      </c>
      <c r="J146" s="159">
        <f>ROUND(I146*H146,2)</f>
        <v>64.150000000000006</v>
      </c>
      <c r="K146" s="160"/>
      <c r="L146" s="31"/>
      <c r="M146" s="161" t="s">
        <v>1</v>
      </c>
      <c r="N146" s="162" t="s">
        <v>37</v>
      </c>
      <c r="O146" s="163">
        <v>0.67781000000000002</v>
      </c>
      <c r="P146" s="163">
        <f>O146*H146</f>
        <v>1.7894184000000002</v>
      </c>
      <c r="Q146" s="163">
        <v>0.119255</v>
      </c>
      <c r="R146" s="163">
        <f>Q146*H146</f>
        <v>0.31483320000000004</v>
      </c>
      <c r="S146" s="163">
        <v>0</v>
      </c>
      <c r="T146" s="164">
        <f>S146*H146</f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65" t="s">
        <v>147</v>
      </c>
      <c r="AT146" s="165" t="s">
        <v>149</v>
      </c>
      <c r="AU146" s="165" t="s">
        <v>94</v>
      </c>
      <c r="AY146" s="18" t="s">
        <v>146</v>
      </c>
      <c r="BE146" s="166">
        <f>IF(N146="základná",J146,0)</f>
        <v>0</v>
      </c>
      <c r="BF146" s="166">
        <f>IF(N146="znížená",J146,0)</f>
        <v>64.150000000000006</v>
      </c>
      <c r="BG146" s="166">
        <f>IF(N146="zákl. prenesená",J146,0)</f>
        <v>0</v>
      </c>
      <c r="BH146" s="166">
        <f>IF(N146="zníž. prenesená",J146,0)</f>
        <v>0</v>
      </c>
      <c r="BI146" s="166">
        <f>IF(N146="nulová",J146,0)</f>
        <v>0</v>
      </c>
      <c r="BJ146" s="18" t="s">
        <v>94</v>
      </c>
      <c r="BK146" s="166">
        <f>ROUND(I146*H146,2)</f>
        <v>64.150000000000006</v>
      </c>
      <c r="BL146" s="18" t="s">
        <v>147</v>
      </c>
      <c r="BM146" s="165" t="s">
        <v>165</v>
      </c>
    </row>
    <row r="147" spans="1:65" s="15" customFormat="1" ht="11.25">
      <c r="B147" s="182"/>
      <c r="D147" s="168" t="s">
        <v>153</v>
      </c>
      <c r="E147" s="183" t="s">
        <v>1</v>
      </c>
      <c r="F147" s="184" t="s">
        <v>998</v>
      </c>
      <c r="H147" s="183" t="s">
        <v>1</v>
      </c>
      <c r="L147" s="182"/>
      <c r="M147" s="185"/>
      <c r="N147" s="186"/>
      <c r="O147" s="186"/>
      <c r="P147" s="186"/>
      <c r="Q147" s="186"/>
      <c r="R147" s="186"/>
      <c r="S147" s="186"/>
      <c r="T147" s="187"/>
      <c r="AT147" s="183" t="s">
        <v>153</v>
      </c>
      <c r="AU147" s="183" t="s">
        <v>94</v>
      </c>
      <c r="AV147" s="15" t="s">
        <v>79</v>
      </c>
      <c r="AW147" s="15" t="s">
        <v>28</v>
      </c>
      <c r="AX147" s="15" t="s">
        <v>71</v>
      </c>
      <c r="AY147" s="183" t="s">
        <v>146</v>
      </c>
    </row>
    <row r="148" spans="1:65" s="15" customFormat="1" ht="11.25">
      <c r="B148" s="182"/>
      <c r="D148" s="168" t="s">
        <v>153</v>
      </c>
      <c r="E148" s="183" t="s">
        <v>1</v>
      </c>
      <c r="F148" s="184" t="s">
        <v>999</v>
      </c>
      <c r="H148" s="183" t="s">
        <v>1</v>
      </c>
      <c r="L148" s="182"/>
      <c r="M148" s="185"/>
      <c r="N148" s="186"/>
      <c r="O148" s="186"/>
      <c r="P148" s="186"/>
      <c r="Q148" s="186"/>
      <c r="R148" s="186"/>
      <c r="S148" s="186"/>
      <c r="T148" s="187"/>
      <c r="AT148" s="183" t="s">
        <v>153</v>
      </c>
      <c r="AU148" s="183" t="s">
        <v>94</v>
      </c>
      <c r="AV148" s="15" t="s">
        <v>79</v>
      </c>
      <c r="AW148" s="15" t="s">
        <v>28</v>
      </c>
      <c r="AX148" s="15" t="s">
        <v>71</v>
      </c>
      <c r="AY148" s="183" t="s">
        <v>146</v>
      </c>
    </row>
    <row r="149" spans="1:65" s="13" customFormat="1" ht="11.25">
      <c r="B149" s="167"/>
      <c r="D149" s="168" t="s">
        <v>153</v>
      </c>
      <c r="E149" s="169" t="s">
        <v>1</v>
      </c>
      <c r="F149" s="170" t="s">
        <v>1000</v>
      </c>
      <c r="H149" s="171">
        <v>2.64</v>
      </c>
      <c r="L149" s="167"/>
      <c r="M149" s="172"/>
      <c r="N149" s="173"/>
      <c r="O149" s="173"/>
      <c r="P149" s="173"/>
      <c r="Q149" s="173"/>
      <c r="R149" s="173"/>
      <c r="S149" s="173"/>
      <c r="T149" s="174"/>
      <c r="AT149" s="169" t="s">
        <v>153</v>
      </c>
      <c r="AU149" s="169" t="s">
        <v>94</v>
      </c>
      <c r="AV149" s="13" t="s">
        <v>94</v>
      </c>
      <c r="AW149" s="13" t="s">
        <v>28</v>
      </c>
      <c r="AX149" s="13" t="s">
        <v>71</v>
      </c>
      <c r="AY149" s="169" t="s">
        <v>146</v>
      </c>
    </row>
    <row r="150" spans="1:65" s="14" customFormat="1" ht="11.25">
      <c r="B150" s="175"/>
      <c r="D150" s="168" t="s">
        <v>153</v>
      </c>
      <c r="E150" s="176" t="s">
        <v>1</v>
      </c>
      <c r="F150" s="177" t="s">
        <v>156</v>
      </c>
      <c r="H150" s="178">
        <v>2.64</v>
      </c>
      <c r="L150" s="175"/>
      <c r="M150" s="179"/>
      <c r="N150" s="180"/>
      <c r="O150" s="180"/>
      <c r="P150" s="180"/>
      <c r="Q150" s="180"/>
      <c r="R150" s="180"/>
      <c r="S150" s="180"/>
      <c r="T150" s="181"/>
      <c r="AT150" s="176" t="s">
        <v>153</v>
      </c>
      <c r="AU150" s="176" t="s">
        <v>94</v>
      </c>
      <c r="AV150" s="14" t="s">
        <v>147</v>
      </c>
      <c r="AW150" s="14" t="s">
        <v>28</v>
      </c>
      <c r="AX150" s="14" t="s">
        <v>79</v>
      </c>
      <c r="AY150" s="176" t="s">
        <v>146</v>
      </c>
    </row>
    <row r="151" spans="1:65" s="12" customFormat="1" ht="22.9" customHeight="1">
      <c r="B151" s="141"/>
      <c r="D151" s="142" t="s">
        <v>70</v>
      </c>
      <c r="E151" s="151" t="s">
        <v>165</v>
      </c>
      <c r="F151" s="151" t="s">
        <v>171</v>
      </c>
      <c r="J151" s="152">
        <f>BK151</f>
        <v>381.46</v>
      </c>
      <c r="L151" s="141"/>
      <c r="M151" s="145"/>
      <c r="N151" s="146"/>
      <c r="O151" s="146"/>
      <c r="P151" s="147">
        <f>SUM(P152:P171)</f>
        <v>25.179662199999999</v>
      </c>
      <c r="Q151" s="146"/>
      <c r="R151" s="147">
        <f>SUM(R152:R171)</f>
        <v>1.0126169620000001</v>
      </c>
      <c r="S151" s="146"/>
      <c r="T151" s="148">
        <f>SUM(T152:T171)</f>
        <v>0</v>
      </c>
      <c r="AR151" s="142" t="s">
        <v>79</v>
      </c>
      <c r="AT151" s="149" t="s">
        <v>70</v>
      </c>
      <c r="AU151" s="149" t="s">
        <v>79</v>
      </c>
      <c r="AY151" s="142" t="s">
        <v>146</v>
      </c>
      <c r="BK151" s="150">
        <f>SUM(BK152:BK171)</f>
        <v>381.46</v>
      </c>
    </row>
    <row r="152" spans="1:65" s="2" customFormat="1" ht="24.2" customHeight="1">
      <c r="A152" s="30"/>
      <c r="B152" s="153"/>
      <c r="C152" s="154" t="s">
        <v>147</v>
      </c>
      <c r="D152" s="154" t="s">
        <v>149</v>
      </c>
      <c r="E152" s="155" t="s">
        <v>1001</v>
      </c>
      <c r="F152" s="156" t="s">
        <v>1002</v>
      </c>
      <c r="G152" s="157" t="s">
        <v>632</v>
      </c>
      <c r="H152" s="158">
        <v>14</v>
      </c>
      <c r="I152" s="159">
        <v>12.33</v>
      </c>
      <c r="J152" s="159">
        <f>ROUND(I152*H152,2)</f>
        <v>172.62</v>
      </c>
      <c r="K152" s="160"/>
      <c r="L152" s="31"/>
      <c r="M152" s="161" t="s">
        <v>1</v>
      </c>
      <c r="N152" s="162" t="s">
        <v>37</v>
      </c>
      <c r="O152" s="163">
        <v>1.01678</v>
      </c>
      <c r="P152" s="163">
        <f>O152*H152</f>
        <v>14.234920000000001</v>
      </c>
      <c r="Q152" s="163">
        <v>3.7862960000000001E-2</v>
      </c>
      <c r="R152" s="163">
        <f>Q152*H152</f>
        <v>0.53008144000000001</v>
      </c>
      <c r="S152" s="163">
        <v>0</v>
      </c>
      <c r="T152" s="164">
        <f>S152*H152</f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65" t="s">
        <v>147</v>
      </c>
      <c r="AT152" s="165" t="s">
        <v>149</v>
      </c>
      <c r="AU152" s="165" t="s">
        <v>94</v>
      </c>
      <c r="AY152" s="18" t="s">
        <v>146</v>
      </c>
      <c r="BE152" s="166">
        <f>IF(N152="základná",J152,0)</f>
        <v>0</v>
      </c>
      <c r="BF152" s="166">
        <f>IF(N152="znížená",J152,0)</f>
        <v>172.62</v>
      </c>
      <c r="BG152" s="166">
        <f>IF(N152="zákl. prenesená",J152,0)</f>
        <v>0</v>
      </c>
      <c r="BH152" s="166">
        <f>IF(N152="zníž. prenesená",J152,0)</f>
        <v>0</v>
      </c>
      <c r="BI152" s="166">
        <f>IF(N152="nulová",J152,0)</f>
        <v>0</v>
      </c>
      <c r="BJ152" s="18" t="s">
        <v>94</v>
      </c>
      <c r="BK152" s="166">
        <f>ROUND(I152*H152,2)</f>
        <v>172.62</v>
      </c>
      <c r="BL152" s="18" t="s">
        <v>147</v>
      </c>
      <c r="BM152" s="165" t="s">
        <v>169</v>
      </c>
    </row>
    <row r="153" spans="1:65" s="15" customFormat="1" ht="11.25">
      <c r="B153" s="182"/>
      <c r="D153" s="168" t="s">
        <v>153</v>
      </c>
      <c r="E153" s="183" t="s">
        <v>1</v>
      </c>
      <c r="F153" s="184" t="s">
        <v>992</v>
      </c>
      <c r="H153" s="183" t="s">
        <v>1</v>
      </c>
      <c r="L153" s="182"/>
      <c r="M153" s="185"/>
      <c r="N153" s="186"/>
      <c r="O153" s="186"/>
      <c r="P153" s="186"/>
      <c r="Q153" s="186"/>
      <c r="R153" s="186"/>
      <c r="S153" s="186"/>
      <c r="T153" s="187"/>
      <c r="AT153" s="183" t="s">
        <v>153</v>
      </c>
      <c r="AU153" s="183" t="s">
        <v>94</v>
      </c>
      <c r="AV153" s="15" t="s">
        <v>79</v>
      </c>
      <c r="AW153" s="15" t="s">
        <v>28</v>
      </c>
      <c r="AX153" s="15" t="s">
        <v>71</v>
      </c>
      <c r="AY153" s="183" t="s">
        <v>146</v>
      </c>
    </row>
    <row r="154" spans="1:65" s="15" customFormat="1" ht="11.25">
      <c r="B154" s="182"/>
      <c r="D154" s="168" t="s">
        <v>153</v>
      </c>
      <c r="E154" s="183" t="s">
        <v>1</v>
      </c>
      <c r="F154" s="184" t="s">
        <v>993</v>
      </c>
      <c r="H154" s="183" t="s">
        <v>1</v>
      </c>
      <c r="L154" s="182"/>
      <c r="M154" s="185"/>
      <c r="N154" s="186"/>
      <c r="O154" s="186"/>
      <c r="P154" s="186"/>
      <c r="Q154" s="186"/>
      <c r="R154" s="186"/>
      <c r="S154" s="186"/>
      <c r="T154" s="187"/>
      <c r="AT154" s="183" t="s">
        <v>153</v>
      </c>
      <c r="AU154" s="183" t="s">
        <v>94</v>
      </c>
      <c r="AV154" s="15" t="s">
        <v>79</v>
      </c>
      <c r="AW154" s="15" t="s">
        <v>28</v>
      </c>
      <c r="AX154" s="15" t="s">
        <v>71</v>
      </c>
      <c r="AY154" s="183" t="s">
        <v>146</v>
      </c>
    </row>
    <row r="155" spans="1:65" s="13" customFormat="1" ht="11.25">
      <c r="B155" s="167"/>
      <c r="D155" s="168" t="s">
        <v>153</v>
      </c>
      <c r="E155" s="169" t="s">
        <v>1</v>
      </c>
      <c r="F155" s="170" t="s">
        <v>1003</v>
      </c>
      <c r="H155" s="171">
        <v>14</v>
      </c>
      <c r="L155" s="167"/>
      <c r="M155" s="172"/>
      <c r="N155" s="173"/>
      <c r="O155" s="173"/>
      <c r="P155" s="173"/>
      <c r="Q155" s="173"/>
      <c r="R155" s="173"/>
      <c r="S155" s="173"/>
      <c r="T155" s="174"/>
      <c r="AT155" s="169" t="s">
        <v>153</v>
      </c>
      <c r="AU155" s="169" t="s">
        <v>94</v>
      </c>
      <c r="AV155" s="13" t="s">
        <v>94</v>
      </c>
      <c r="AW155" s="13" t="s">
        <v>28</v>
      </c>
      <c r="AX155" s="13" t="s">
        <v>71</v>
      </c>
      <c r="AY155" s="169" t="s">
        <v>146</v>
      </c>
    </row>
    <row r="156" spans="1:65" s="14" customFormat="1" ht="11.25">
      <c r="B156" s="175"/>
      <c r="D156" s="168" t="s">
        <v>153</v>
      </c>
      <c r="E156" s="176" t="s">
        <v>1</v>
      </c>
      <c r="F156" s="177" t="s">
        <v>156</v>
      </c>
      <c r="H156" s="178">
        <v>14</v>
      </c>
      <c r="L156" s="175"/>
      <c r="M156" s="179"/>
      <c r="N156" s="180"/>
      <c r="O156" s="180"/>
      <c r="P156" s="180"/>
      <c r="Q156" s="180"/>
      <c r="R156" s="180"/>
      <c r="S156" s="180"/>
      <c r="T156" s="181"/>
      <c r="AT156" s="176" t="s">
        <v>153</v>
      </c>
      <c r="AU156" s="176" t="s">
        <v>94</v>
      </c>
      <c r="AV156" s="14" t="s">
        <v>147</v>
      </c>
      <c r="AW156" s="14" t="s">
        <v>28</v>
      </c>
      <c r="AX156" s="14" t="s">
        <v>79</v>
      </c>
      <c r="AY156" s="176" t="s">
        <v>146</v>
      </c>
    </row>
    <row r="157" spans="1:65" s="2" customFormat="1" ht="24.2" customHeight="1">
      <c r="A157" s="30"/>
      <c r="B157" s="153"/>
      <c r="C157" s="154" t="s">
        <v>172</v>
      </c>
      <c r="D157" s="154" t="s">
        <v>149</v>
      </c>
      <c r="E157" s="155" t="s">
        <v>1004</v>
      </c>
      <c r="F157" s="156" t="s">
        <v>1005</v>
      </c>
      <c r="G157" s="157" t="s">
        <v>159</v>
      </c>
      <c r="H157" s="158">
        <v>13.02</v>
      </c>
      <c r="I157" s="159">
        <v>2.42</v>
      </c>
      <c r="J157" s="159">
        <f>ROUND(I157*H157,2)</f>
        <v>31.51</v>
      </c>
      <c r="K157" s="160"/>
      <c r="L157" s="31"/>
      <c r="M157" s="161" t="s">
        <v>1</v>
      </c>
      <c r="N157" s="162" t="s">
        <v>37</v>
      </c>
      <c r="O157" s="163">
        <v>0.17571000000000001</v>
      </c>
      <c r="P157" s="163">
        <f>O157*H157</f>
        <v>2.2877442000000001</v>
      </c>
      <c r="Q157" s="163">
        <v>1.32111E-2</v>
      </c>
      <c r="R157" s="163">
        <f>Q157*H157</f>
        <v>0.172008522</v>
      </c>
      <c r="S157" s="163">
        <v>0</v>
      </c>
      <c r="T157" s="164">
        <f>S157*H157</f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65" t="s">
        <v>147</v>
      </c>
      <c r="AT157" s="165" t="s">
        <v>149</v>
      </c>
      <c r="AU157" s="165" t="s">
        <v>94</v>
      </c>
      <c r="AY157" s="18" t="s">
        <v>146</v>
      </c>
      <c r="BE157" s="166">
        <f>IF(N157="základná",J157,0)</f>
        <v>0</v>
      </c>
      <c r="BF157" s="166">
        <f>IF(N157="znížená",J157,0)</f>
        <v>31.51</v>
      </c>
      <c r="BG157" s="166">
        <f>IF(N157="zákl. prenesená",J157,0)</f>
        <v>0</v>
      </c>
      <c r="BH157" s="166">
        <f>IF(N157="zníž. prenesená",J157,0)</f>
        <v>0</v>
      </c>
      <c r="BI157" s="166">
        <f>IF(N157="nulová",J157,0)</f>
        <v>0</v>
      </c>
      <c r="BJ157" s="18" t="s">
        <v>94</v>
      </c>
      <c r="BK157" s="166">
        <f>ROUND(I157*H157,2)</f>
        <v>31.51</v>
      </c>
      <c r="BL157" s="18" t="s">
        <v>147</v>
      </c>
      <c r="BM157" s="165" t="s">
        <v>107</v>
      </c>
    </row>
    <row r="158" spans="1:65" s="15" customFormat="1" ht="33.75">
      <c r="B158" s="182"/>
      <c r="D158" s="168" t="s">
        <v>153</v>
      </c>
      <c r="E158" s="183" t="s">
        <v>1</v>
      </c>
      <c r="F158" s="184" t="s">
        <v>1006</v>
      </c>
      <c r="H158" s="183" t="s">
        <v>1</v>
      </c>
      <c r="L158" s="182"/>
      <c r="M158" s="185"/>
      <c r="N158" s="186"/>
      <c r="O158" s="186"/>
      <c r="P158" s="186"/>
      <c r="Q158" s="186"/>
      <c r="R158" s="186"/>
      <c r="S158" s="186"/>
      <c r="T158" s="187"/>
      <c r="AT158" s="183" t="s">
        <v>153</v>
      </c>
      <c r="AU158" s="183" t="s">
        <v>94</v>
      </c>
      <c r="AV158" s="15" t="s">
        <v>79</v>
      </c>
      <c r="AW158" s="15" t="s">
        <v>28</v>
      </c>
      <c r="AX158" s="15" t="s">
        <v>71</v>
      </c>
      <c r="AY158" s="183" t="s">
        <v>146</v>
      </c>
    </row>
    <row r="159" spans="1:65" s="15" customFormat="1" ht="11.25">
      <c r="B159" s="182"/>
      <c r="D159" s="168" t="s">
        <v>153</v>
      </c>
      <c r="E159" s="183" t="s">
        <v>1</v>
      </c>
      <c r="F159" s="184" t="s">
        <v>1007</v>
      </c>
      <c r="H159" s="183" t="s">
        <v>1</v>
      </c>
      <c r="L159" s="182"/>
      <c r="M159" s="185"/>
      <c r="N159" s="186"/>
      <c r="O159" s="186"/>
      <c r="P159" s="186"/>
      <c r="Q159" s="186"/>
      <c r="R159" s="186"/>
      <c r="S159" s="186"/>
      <c r="T159" s="187"/>
      <c r="AT159" s="183" t="s">
        <v>153</v>
      </c>
      <c r="AU159" s="183" t="s">
        <v>94</v>
      </c>
      <c r="AV159" s="15" t="s">
        <v>79</v>
      </c>
      <c r="AW159" s="15" t="s">
        <v>28</v>
      </c>
      <c r="AX159" s="15" t="s">
        <v>71</v>
      </c>
      <c r="AY159" s="183" t="s">
        <v>146</v>
      </c>
    </row>
    <row r="160" spans="1:65" s="13" customFormat="1" ht="11.25">
      <c r="B160" s="167"/>
      <c r="D160" s="168" t="s">
        <v>153</v>
      </c>
      <c r="E160" s="169" t="s">
        <v>1</v>
      </c>
      <c r="F160" s="170" t="s">
        <v>1008</v>
      </c>
      <c r="H160" s="171">
        <v>13.02</v>
      </c>
      <c r="L160" s="167"/>
      <c r="M160" s="172"/>
      <c r="N160" s="173"/>
      <c r="O160" s="173"/>
      <c r="P160" s="173"/>
      <c r="Q160" s="173"/>
      <c r="R160" s="173"/>
      <c r="S160" s="173"/>
      <c r="T160" s="174"/>
      <c r="AT160" s="169" t="s">
        <v>153</v>
      </c>
      <c r="AU160" s="169" t="s">
        <v>94</v>
      </c>
      <c r="AV160" s="13" t="s">
        <v>94</v>
      </c>
      <c r="AW160" s="13" t="s">
        <v>28</v>
      </c>
      <c r="AX160" s="13" t="s">
        <v>71</v>
      </c>
      <c r="AY160" s="169" t="s">
        <v>146</v>
      </c>
    </row>
    <row r="161" spans="1:65" s="14" customFormat="1" ht="11.25">
      <c r="B161" s="175"/>
      <c r="D161" s="168" t="s">
        <v>153</v>
      </c>
      <c r="E161" s="176" t="s">
        <v>1</v>
      </c>
      <c r="F161" s="177" t="s">
        <v>156</v>
      </c>
      <c r="H161" s="178">
        <v>13.02</v>
      </c>
      <c r="L161" s="175"/>
      <c r="M161" s="179"/>
      <c r="N161" s="180"/>
      <c r="O161" s="180"/>
      <c r="P161" s="180"/>
      <c r="Q161" s="180"/>
      <c r="R161" s="180"/>
      <c r="S161" s="180"/>
      <c r="T161" s="181"/>
      <c r="AT161" s="176" t="s">
        <v>153</v>
      </c>
      <c r="AU161" s="176" t="s">
        <v>94</v>
      </c>
      <c r="AV161" s="14" t="s">
        <v>147</v>
      </c>
      <c r="AW161" s="14" t="s">
        <v>28</v>
      </c>
      <c r="AX161" s="14" t="s">
        <v>79</v>
      </c>
      <c r="AY161" s="176" t="s">
        <v>146</v>
      </c>
    </row>
    <row r="162" spans="1:65" s="2" customFormat="1" ht="24.2" customHeight="1">
      <c r="A162" s="30"/>
      <c r="B162" s="153"/>
      <c r="C162" s="154" t="s">
        <v>165</v>
      </c>
      <c r="D162" s="154" t="s">
        <v>149</v>
      </c>
      <c r="E162" s="155" t="s">
        <v>1009</v>
      </c>
      <c r="F162" s="156" t="s">
        <v>1010</v>
      </c>
      <c r="G162" s="157" t="s">
        <v>159</v>
      </c>
      <c r="H162" s="158">
        <v>13.02</v>
      </c>
      <c r="I162" s="159">
        <v>1.95</v>
      </c>
      <c r="J162" s="159">
        <f>ROUND(I162*H162,2)</f>
        <v>25.39</v>
      </c>
      <c r="K162" s="160"/>
      <c r="L162" s="31"/>
      <c r="M162" s="161" t="s">
        <v>1</v>
      </c>
      <c r="N162" s="162" t="s">
        <v>37</v>
      </c>
      <c r="O162" s="163">
        <v>5.2049999999999999E-2</v>
      </c>
      <c r="P162" s="163">
        <f>O162*H162</f>
        <v>0.67769099999999993</v>
      </c>
      <c r="Q162" s="163">
        <v>2.2499999999999999E-4</v>
      </c>
      <c r="R162" s="163">
        <f>Q162*H162</f>
        <v>2.9294999999999998E-3</v>
      </c>
      <c r="S162" s="163">
        <v>0</v>
      </c>
      <c r="T162" s="164">
        <f>S162*H162</f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65" t="s">
        <v>147</v>
      </c>
      <c r="AT162" s="165" t="s">
        <v>149</v>
      </c>
      <c r="AU162" s="165" t="s">
        <v>94</v>
      </c>
      <c r="AY162" s="18" t="s">
        <v>146</v>
      </c>
      <c r="BE162" s="166">
        <f>IF(N162="základná",J162,0)</f>
        <v>0</v>
      </c>
      <c r="BF162" s="166">
        <f>IF(N162="znížená",J162,0)</f>
        <v>25.39</v>
      </c>
      <c r="BG162" s="166">
        <f>IF(N162="zákl. prenesená",J162,0)</f>
        <v>0</v>
      </c>
      <c r="BH162" s="166">
        <f>IF(N162="zníž. prenesená",J162,0)</f>
        <v>0</v>
      </c>
      <c r="BI162" s="166">
        <f>IF(N162="nulová",J162,0)</f>
        <v>0</v>
      </c>
      <c r="BJ162" s="18" t="s">
        <v>94</v>
      </c>
      <c r="BK162" s="166">
        <f>ROUND(I162*H162,2)</f>
        <v>25.39</v>
      </c>
      <c r="BL162" s="18" t="s">
        <v>147</v>
      </c>
      <c r="BM162" s="165" t="s">
        <v>199</v>
      </c>
    </row>
    <row r="163" spans="1:65" s="15" customFormat="1" ht="33.75">
      <c r="B163" s="182"/>
      <c r="D163" s="168" t="s">
        <v>153</v>
      </c>
      <c r="E163" s="183" t="s">
        <v>1</v>
      </c>
      <c r="F163" s="184" t="s">
        <v>1006</v>
      </c>
      <c r="H163" s="183" t="s">
        <v>1</v>
      </c>
      <c r="L163" s="182"/>
      <c r="M163" s="185"/>
      <c r="N163" s="186"/>
      <c r="O163" s="186"/>
      <c r="P163" s="186"/>
      <c r="Q163" s="186"/>
      <c r="R163" s="186"/>
      <c r="S163" s="186"/>
      <c r="T163" s="187"/>
      <c r="AT163" s="183" t="s">
        <v>153</v>
      </c>
      <c r="AU163" s="183" t="s">
        <v>94</v>
      </c>
      <c r="AV163" s="15" t="s">
        <v>79</v>
      </c>
      <c r="AW163" s="15" t="s">
        <v>28</v>
      </c>
      <c r="AX163" s="15" t="s">
        <v>71</v>
      </c>
      <c r="AY163" s="183" t="s">
        <v>146</v>
      </c>
    </row>
    <row r="164" spans="1:65" s="15" customFormat="1" ht="11.25">
      <c r="B164" s="182"/>
      <c r="D164" s="168" t="s">
        <v>153</v>
      </c>
      <c r="E164" s="183" t="s">
        <v>1</v>
      </c>
      <c r="F164" s="184" t="s">
        <v>1007</v>
      </c>
      <c r="H164" s="183" t="s">
        <v>1</v>
      </c>
      <c r="L164" s="182"/>
      <c r="M164" s="185"/>
      <c r="N164" s="186"/>
      <c r="O164" s="186"/>
      <c r="P164" s="186"/>
      <c r="Q164" s="186"/>
      <c r="R164" s="186"/>
      <c r="S164" s="186"/>
      <c r="T164" s="187"/>
      <c r="AT164" s="183" t="s">
        <v>153</v>
      </c>
      <c r="AU164" s="183" t="s">
        <v>94</v>
      </c>
      <c r="AV164" s="15" t="s">
        <v>79</v>
      </c>
      <c r="AW164" s="15" t="s">
        <v>28</v>
      </c>
      <c r="AX164" s="15" t="s">
        <v>71</v>
      </c>
      <c r="AY164" s="183" t="s">
        <v>146</v>
      </c>
    </row>
    <row r="165" spans="1:65" s="13" customFormat="1" ht="11.25">
      <c r="B165" s="167"/>
      <c r="D165" s="168" t="s">
        <v>153</v>
      </c>
      <c r="E165" s="169" t="s">
        <v>1</v>
      </c>
      <c r="F165" s="170" t="s">
        <v>1008</v>
      </c>
      <c r="H165" s="171">
        <v>13.02</v>
      </c>
      <c r="L165" s="167"/>
      <c r="M165" s="172"/>
      <c r="N165" s="173"/>
      <c r="O165" s="173"/>
      <c r="P165" s="173"/>
      <c r="Q165" s="173"/>
      <c r="R165" s="173"/>
      <c r="S165" s="173"/>
      <c r="T165" s="174"/>
      <c r="AT165" s="169" t="s">
        <v>153</v>
      </c>
      <c r="AU165" s="169" t="s">
        <v>94</v>
      </c>
      <c r="AV165" s="13" t="s">
        <v>94</v>
      </c>
      <c r="AW165" s="13" t="s">
        <v>28</v>
      </c>
      <c r="AX165" s="13" t="s">
        <v>71</v>
      </c>
      <c r="AY165" s="169" t="s">
        <v>146</v>
      </c>
    </row>
    <row r="166" spans="1:65" s="14" customFormat="1" ht="11.25">
      <c r="B166" s="175"/>
      <c r="D166" s="168" t="s">
        <v>153</v>
      </c>
      <c r="E166" s="176" t="s">
        <v>1</v>
      </c>
      <c r="F166" s="177" t="s">
        <v>156</v>
      </c>
      <c r="H166" s="178">
        <v>13.02</v>
      </c>
      <c r="L166" s="175"/>
      <c r="M166" s="179"/>
      <c r="N166" s="180"/>
      <c r="O166" s="180"/>
      <c r="P166" s="180"/>
      <c r="Q166" s="180"/>
      <c r="R166" s="180"/>
      <c r="S166" s="180"/>
      <c r="T166" s="181"/>
      <c r="AT166" s="176" t="s">
        <v>153</v>
      </c>
      <c r="AU166" s="176" t="s">
        <v>94</v>
      </c>
      <c r="AV166" s="14" t="s">
        <v>147</v>
      </c>
      <c r="AW166" s="14" t="s">
        <v>28</v>
      </c>
      <c r="AX166" s="14" t="s">
        <v>79</v>
      </c>
      <c r="AY166" s="176" t="s">
        <v>146</v>
      </c>
    </row>
    <row r="167" spans="1:65" s="2" customFormat="1" ht="24.2" customHeight="1">
      <c r="A167" s="30"/>
      <c r="B167" s="153"/>
      <c r="C167" s="154" t="s">
        <v>200</v>
      </c>
      <c r="D167" s="154" t="s">
        <v>149</v>
      </c>
      <c r="E167" s="155" t="s">
        <v>1011</v>
      </c>
      <c r="F167" s="156" t="s">
        <v>1012</v>
      </c>
      <c r="G167" s="157" t="s">
        <v>159</v>
      </c>
      <c r="H167" s="158">
        <v>13.02</v>
      </c>
      <c r="I167" s="159">
        <v>11.67</v>
      </c>
      <c r="J167" s="159">
        <f>ROUND(I167*H167,2)</f>
        <v>151.94</v>
      </c>
      <c r="K167" s="160"/>
      <c r="L167" s="31"/>
      <c r="M167" s="161" t="s">
        <v>1</v>
      </c>
      <c r="N167" s="162" t="s">
        <v>37</v>
      </c>
      <c r="O167" s="163">
        <v>0.61285000000000001</v>
      </c>
      <c r="P167" s="163">
        <f>O167*H167</f>
        <v>7.9793069999999995</v>
      </c>
      <c r="Q167" s="163">
        <v>2.3625E-2</v>
      </c>
      <c r="R167" s="163">
        <f>Q167*H167</f>
        <v>0.30759749999999997</v>
      </c>
      <c r="S167" s="163">
        <v>0</v>
      </c>
      <c r="T167" s="164">
        <f>S167*H167</f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65" t="s">
        <v>147</v>
      </c>
      <c r="AT167" s="165" t="s">
        <v>149</v>
      </c>
      <c r="AU167" s="165" t="s">
        <v>94</v>
      </c>
      <c r="AY167" s="18" t="s">
        <v>146</v>
      </c>
      <c r="BE167" s="166">
        <f>IF(N167="základná",J167,0)</f>
        <v>0</v>
      </c>
      <c r="BF167" s="166">
        <f>IF(N167="znížená",J167,0)</f>
        <v>151.94</v>
      </c>
      <c r="BG167" s="166">
        <f>IF(N167="zákl. prenesená",J167,0)</f>
        <v>0</v>
      </c>
      <c r="BH167" s="166">
        <f>IF(N167="zníž. prenesená",J167,0)</f>
        <v>0</v>
      </c>
      <c r="BI167" s="166">
        <f>IF(N167="nulová",J167,0)</f>
        <v>0</v>
      </c>
      <c r="BJ167" s="18" t="s">
        <v>94</v>
      </c>
      <c r="BK167" s="166">
        <f>ROUND(I167*H167,2)</f>
        <v>151.94</v>
      </c>
      <c r="BL167" s="18" t="s">
        <v>147</v>
      </c>
      <c r="BM167" s="165" t="s">
        <v>203</v>
      </c>
    </row>
    <row r="168" spans="1:65" s="15" customFormat="1" ht="33.75">
      <c r="B168" s="182"/>
      <c r="D168" s="168" t="s">
        <v>153</v>
      </c>
      <c r="E168" s="183" t="s">
        <v>1</v>
      </c>
      <c r="F168" s="184" t="s">
        <v>1006</v>
      </c>
      <c r="H168" s="183" t="s">
        <v>1</v>
      </c>
      <c r="L168" s="182"/>
      <c r="M168" s="185"/>
      <c r="N168" s="186"/>
      <c r="O168" s="186"/>
      <c r="P168" s="186"/>
      <c r="Q168" s="186"/>
      <c r="R168" s="186"/>
      <c r="S168" s="186"/>
      <c r="T168" s="187"/>
      <c r="AT168" s="183" t="s">
        <v>153</v>
      </c>
      <c r="AU168" s="183" t="s">
        <v>94</v>
      </c>
      <c r="AV168" s="15" t="s">
        <v>79</v>
      </c>
      <c r="AW168" s="15" t="s">
        <v>28</v>
      </c>
      <c r="AX168" s="15" t="s">
        <v>71</v>
      </c>
      <c r="AY168" s="183" t="s">
        <v>146</v>
      </c>
    </row>
    <row r="169" spans="1:65" s="15" customFormat="1" ht="11.25">
      <c r="B169" s="182"/>
      <c r="D169" s="168" t="s">
        <v>153</v>
      </c>
      <c r="E169" s="183" t="s">
        <v>1</v>
      </c>
      <c r="F169" s="184" t="s">
        <v>1007</v>
      </c>
      <c r="H169" s="183" t="s">
        <v>1</v>
      </c>
      <c r="L169" s="182"/>
      <c r="M169" s="185"/>
      <c r="N169" s="186"/>
      <c r="O169" s="186"/>
      <c r="P169" s="186"/>
      <c r="Q169" s="186"/>
      <c r="R169" s="186"/>
      <c r="S169" s="186"/>
      <c r="T169" s="187"/>
      <c r="AT169" s="183" t="s">
        <v>153</v>
      </c>
      <c r="AU169" s="183" t="s">
        <v>94</v>
      </c>
      <c r="AV169" s="15" t="s">
        <v>79</v>
      </c>
      <c r="AW169" s="15" t="s">
        <v>28</v>
      </c>
      <c r="AX169" s="15" t="s">
        <v>71</v>
      </c>
      <c r="AY169" s="183" t="s">
        <v>146</v>
      </c>
    </row>
    <row r="170" spans="1:65" s="13" customFormat="1" ht="11.25">
      <c r="B170" s="167"/>
      <c r="D170" s="168" t="s">
        <v>153</v>
      </c>
      <c r="E170" s="169" t="s">
        <v>1</v>
      </c>
      <c r="F170" s="170" t="s">
        <v>1008</v>
      </c>
      <c r="H170" s="171">
        <v>13.02</v>
      </c>
      <c r="L170" s="167"/>
      <c r="M170" s="172"/>
      <c r="N170" s="173"/>
      <c r="O170" s="173"/>
      <c r="P170" s="173"/>
      <c r="Q170" s="173"/>
      <c r="R170" s="173"/>
      <c r="S170" s="173"/>
      <c r="T170" s="174"/>
      <c r="AT170" s="169" t="s">
        <v>153</v>
      </c>
      <c r="AU170" s="169" t="s">
        <v>94</v>
      </c>
      <c r="AV170" s="13" t="s">
        <v>94</v>
      </c>
      <c r="AW170" s="13" t="s">
        <v>28</v>
      </c>
      <c r="AX170" s="13" t="s">
        <v>71</v>
      </c>
      <c r="AY170" s="169" t="s">
        <v>146</v>
      </c>
    </row>
    <row r="171" spans="1:65" s="14" customFormat="1" ht="11.25">
      <c r="B171" s="175"/>
      <c r="D171" s="168" t="s">
        <v>153</v>
      </c>
      <c r="E171" s="176" t="s">
        <v>1</v>
      </c>
      <c r="F171" s="177" t="s">
        <v>156</v>
      </c>
      <c r="H171" s="178">
        <v>13.02</v>
      </c>
      <c r="L171" s="175"/>
      <c r="M171" s="179"/>
      <c r="N171" s="180"/>
      <c r="O171" s="180"/>
      <c r="P171" s="180"/>
      <c r="Q171" s="180"/>
      <c r="R171" s="180"/>
      <c r="S171" s="180"/>
      <c r="T171" s="181"/>
      <c r="AT171" s="176" t="s">
        <v>153</v>
      </c>
      <c r="AU171" s="176" t="s">
        <v>94</v>
      </c>
      <c r="AV171" s="14" t="s">
        <v>147</v>
      </c>
      <c r="AW171" s="14" t="s">
        <v>28</v>
      </c>
      <c r="AX171" s="14" t="s">
        <v>79</v>
      </c>
      <c r="AY171" s="176" t="s">
        <v>146</v>
      </c>
    </row>
    <row r="172" spans="1:65" s="12" customFormat="1" ht="22.9" customHeight="1">
      <c r="B172" s="141"/>
      <c r="D172" s="142" t="s">
        <v>70</v>
      </c>
      <c r="E172" s="151" t="s">
        <v>210</v>
      </c>
      <c r="F172" s="151" t="s">
        <v>211</v>
      </c>
      <c r="J172" s="152">
        <f>BK172</f>
        <v>4996</v>
      </c>
      <c r="L172" s="141"/>
      <c r="M172" s="145"/>
      <c r="N172" s="146"/>
      <c r="O172" s="146"/>
      <c r="P172" s="147">
        <f>SUM(P173:P276)</f>
        <v>290.63266176000002</v>
      </c>
      <c r="Q172" s="146"/>
      <c r="R172" s="147">
        <f>SUM(R173:R276)</f>
        <v>3.1311059000000002E-2</v>
      </c>
      <c r="S172" s="146"/>
      <c r="T172" s="148">
        <f>SUM(T173:T276)</f>
        <v>17.481039000000003</v>
      </c>
      <c r="AR172" s="142" t="s">
        <v>79</v>
      </c>
      <c r="AT172" s="149" t="s">
        <v>70</v>
      </c>
      <c r="AU172" s="149" t="s">
        <v>79</v>
      </c>
      <c r="AY172" s="142" t="s">
        <v>146</v>
      </c>
      <c r="BK172" s="150">
        <f>SUM(BK173:BK276)</f>
        <v>4996</v>
      </c>
    </row>
    <row r="173" spans="1:65" s="2" customFormat="1" ht="16.5" customHeight="1">
      <c r="A173" s="30"/>
      <c r="B173" s="153"/>
      <c r="C173" s="154" t="s">
        <v>169</v>
      </c>
      <c r="D173" s="154" t="s">
        <v>149</v>
      </c>
      <c r="E173" s="155" t="s">
        <v>1013</v>
      </c>
      <c r="F173" s="156" t="s">
        <v>1014</v>
      </c>
      <c r="G173" s="157" t="s">
        <v>159</v>
      </c>
      <c r="H173" s="158">
        <v>437.476</v>
      </c>
      <c r="I173" s="159">
        <v>1.73</v>
      </c>
      <c r="J173" s="159">
        <f>ROUND(I173*H173,2)</f>
        <v>756.83</v>
      </c>
      <c r="K173" s="160"/>
      <c r="L173" s="31"/>
      <c r="M173" s="161" t="s">
        <v>1</v>
      </c>
      <c r="N173" s="162" t="s">
        <v>37</v>
      </c>
      <c r="O173" s="163">
        <v>0.15001</v>
      </c>
      <c r="P173" s="163">
        <f>O173*H173</f>
        <v>65.625774759999999</v>
      </c>
      <c r="Q173" s="163">
        <v>4.8999999999999998E-5</v>
      </c>
      <c r="R173" s="163">
        <f>Q173*H173</f>
        <v>2.1436324E-2</v>
      </c>
      <c r="S173" s="163">
        <v>0</v>
      </c>
      <c r="T173" s="164">
        <f>S173*H173</f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65" t="s">
        <v>147</v>
      </c>
      <c r="AT173" s="165" t="s">
        <v>149</v>
      </c>
      <c r="AU173" s="165" t="s">
        <v>94</v>
      </c>
      <c r="AY173" s="18" t="s">
        <v>146</v>
      </c>
      <c r="BE173" s="166">
        <f>IF(N173="základná",J173,0)</f>
        <v>0</v>
      </c>
      <c r="BF173" s="166">
        <f>IF(N173="znížená",J173,0)</f>
        <v>756.83</v>
      </c>
      <c r="BG173" s="166">
        <f>IF(N173="zákl. prenesená",J173,0)</f>
        <v>0</v>
      </c>
      <c r="BH173" s="166">
        <f>IF(N173="zníž. prenesená",J173,0)</f>
        <v>0</v>
      </c>
      <c r="BI173" s="166">
        <f>IF(N173="nulová",J173,0)</f>
        <v>0</v>
      </c>
      <c r="BJ173" s="18" t="s">
        <v>94</v>
      </c>
      <c r="BK173" s="166">
        <f>ROUND(I173*H173,2)</f>
        <v>756.83</v>
      </c>
      <c r="BL173" s="18" t="s">
        <v>147</v>
      </c>
      <c r="BM173" s="165" t="s">
        <v>209</v>
      </c>
    </row>
    <row r="174" spans="1:65" s="15" customFormat="1" ht="11.25">
      <c r="B174" s="182"/>
      <c r="D174" s="168" t="s">
        <v>153</v>
      </c>
      <c r="E174" s="183" t="s">
        <v>1</v>
      </c>
      <c r="F174" s="184" t="s">
        <v>1015</v>
      </c>
      <c r="H174" s="183" t="s">
        <v>1</v>
      </c>
      <c r="L174" s="182"/>
      <c r="M174" s="185"/>
      <c r="N174" s="186"/>
      <c r="O174" s="186"/>
      <c r="P174" s="186"/>
      <c r="Q174" s="186"/>
      <c r="R174" s="186"/>
      <c r="S174" s="186"/>
      <c r="T174" s="187"/>
      <c r="AT174" s="183" t="s">
        <v>153</v>
      </c>
      <c r="AU174" s="183" t="s">
        <v>94</v>
      </c>
      <c r="AV174" s="15" t="s">
        <v>79</v>
      </c>
      <c r="AW174" s="15" t="s">
        <v>28</v>
      </c>
      <c r="AX174" s="15" t="s">
        <v>71</v>
      </c>
      <c r="AY174" s="183" t="s">
        <v>146</v>
      </c>
    </row>
    <row r="175" spans="1:65" s="13" customFormat="1" ht="45">
      <c r="B175" s="167"/>
      <c r="D175" s="168" t="s">
        <v>153</v>
      </c>
      <c r="E175" s="169" t="s">
        <v>1</v>
      </c>
      <c r="F175" s="170" t="s">
        <v>1016</v>
      </c>
      <c r="H175" s="171">
        <v>339.56299999999999</v>
      </c>
      <c r="L175" s="167"/>
      <c r="M175" s="172"/>
      <c r="N175" s="173"/>
      <c r="O175" s="173"/>
      <c r="P175" s="173"/>
      <c r="Q175" s="173"/>
      <c r="R175" s="173"/>
      <c r="S175" s="173"/>
      <c r="T175" s="174"/>
      <c r="AT175" s="169" t="s">
        <v>153</v>
      </c>
      <c r="AU175" s="169" t="s">
        <v>94</v>
      </c>
      <c r="AV175" s="13" t="s">
        <v>94</v>
      </c>
      <c r="AW175" s="13" t="s">
        <v>28</v>
      </c>
      <c r="AX175" s="13" t="s">
        <v>71</v>
      </c>
      <c r="AY175" s="169" t="s">
        <v>146</v>
      </c>
    </row>
    <row r="176" spans="1:65" s="13" customFormat="1" ht="11.25">
      <c r="B176" s="167"/>
      <c r="D176" s="168" t="s">
        <v>153</v>
      </c>
      <c r="E176" s="169" t="s">
        <v>1</v>
      </c>
      <c r="F176" s="170" t="s">
        <v>1017</v>
      </c>
      <c r="H176" s="171">
        <v>70.912999999999997</v>
      </c>
      <c r="L176" s="167"/>
      <c r="M176" s="172"/>
      <c r="N176" s="173"/>
      <c r="O176" s="173"/>
      <c r="P176" s="173"/>
      <c r="Q176" s="173"/>
      <c r="R176" s="173"/>
      <c r="S176" s="173"/>
      <c r="T176" s="174"/>
      <c r="AT176" s="169" t="s">
        <v>153</v>
      </c>
      <c r="AU176" s="169" t="s">
        <v>94</v>
      </c>
      <c r="AV176" s="13" t="s">
        <v>94</v>
      </c>
      <c r="AW176" s="13" t="s">
        <v>28</v>
      </c>
      <c r="AX176" s="13" t="s">
        <v>71</v>
      </c>
      <c r="AY176" s="169" t="s">
        <v>146</v>
      </c>
    </row>
    <row r="177" spans="1:65" s="13" customFormat="1" ht="11.25">
      <c r="B177" s="167"/>
      <c r="D177" s="168" t="s">
        <v>153</v>
      </c>
      <c r="E177" s="169" t="s">
        <v>1</v>
      </c>
      <c r="F177" s="170" t="s">
        <v>1018</v>
      </c>
      <c r="H177" s="171">
        <v>27</v>
      </c>
      <c r="L177" s="167"/>
      <c r="M177" s="172"/>
      <c r="N177" s="173"/>
      <c r="O177" s="173"/>
      <c r="P177" s="173"/>
      <c r="Q177" s="173"/>
      <c r="R177" s="173"/>
      <c r="S177" s="173"/>
      <c r="T177" s="174"/>
      <c r="AT177" s="169" t="s">
        <v>153</v>
      </c>
      <c r="AU177" s="169" t="s">
        <v>94</v>
      </c>
      <c r="AV177" s="13" t="s">
        <v>94</v>
      </c>
      <c r="AW177" s="13" t="s">
        <v>28</v>
      </c>
      <c r="AX177" s="13" t="s">
        <v>71</v>
      </c>
      <c r="AY177" s="169" t="s">
        <v>146</v>
      </c>
    </row>
    <row r="178" spans="1:65" s="14" customFormat="1" ht="11.25">
      <c r="B178" s="175"/>
      <c r="D178" s="168" t="s">
        <v>153</v>
      </c>
      <c r="E178" s="176" t="s">
        <v>1</v>
      </c>
      <c r="F178" s="177" t="s">
        <v>156</v>
      </c>
      <c r="H178" s="178">
        <v>437.476</v>
      </c>
      <c r="L178" s="175"/>
      <c r="M178" s="179"/>
      <c r="N178" s="180"/>
      <c r="O178" s="180"/>
      <c r="P178" s="180"/>
      <c r="Q178" s="180"/>
      <c r="R178" s="180"/>
      <c r="S178" s="180"/>
      <c r="T178" s="181"/>
      <c r="AT178" s="176" t="s">
        <v>153</v>
      </c>
      <c r="AU178" s="176" t="s">
        <v>94</v>
      </c>
      <c r="AV178" s="14" t="s">
        <v>147</v>
      </c>
      <c r="AW178" s="14" t="s">
        <v>28</v>
      </c>
      <c r="AX178" s="14" t="s">
        <v>79</v>
      </c>
      <c r="AY178" s="176" t="s">
        <v>146</v>
      </c>
    </row>
    <row r="179" spans="1:65" s="2" customFormat="1" ht="37.9" customHeight="1">
      <c r="A179" s="30"/>
      <c r="B179" s="153"/>
      <c r="C179" s="154" t="s">
        <v>210</v>
      </c>
      <c r="D179" s="154" t="s">
        <v>149</v>
      </c>
      <c r="E179" s="155" t="s">
        <v>1019</v>
      </c>
      <c r="F179" s="156" t="s">
        <v>1020</v>
      </c>
      <c r="G179" s="157" t="s">
        <v>980</v>
      </c>
      <c r="H179" s="158">
        <v>30</v>
      </c>
      <c r="I179" s="159">
        <v>17.21</v>
      </c>
      <c r="J179" s="159">
        <f>ROUND(I179*H179,2)</f>
        <v>516.29999999999995</v>
      </c>
      <c r="K179" s="160"/>
      <c r="L179" s="31"/>
      <c r="M179" s="161" t="s">
        <v>1</v>
      </c>
      <c r="N179" s="162" t="s">
        <v>37</v>
      </c>
      <c r="O179" s="163">
        <v>1.6</v>
      </c>
      <c r="P179" s="163">
        <f>O179*H179</f>
        <v>48</v>
      </c>
      <c r="Q179" s="163">
        <v>0</v>
      </c>
      <c r="R179" s="163">
        <f>Q179*H179</f>
        <v>0</v>
      </c>
      <c r="S179" s="163">
        <v>0</v>
      </c>
      <c r="T179" s="164">
        <f>S179*H179</f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65" t="s">
        <v>147</v>
      </c>
      <c r="AT179" s="165" t="s">
        <v>149</v>
      </c>
      <c r="AU179" s="165" t="s">
        <v>94</v>
      </c>
      <c r="AY179" s="18" t="s">
        <v>146</v>
      </c>
      <c r="BE179" s="166">
        <f>IF(N179="základná",J179,0)</f>
        <v>0</v>
      </c>
      <c r="BF179" s="166">
        <f>IF(N179="znížená",J179,0)</f>
        <v>516.29999999999995</v>
      </c>
      <c r="BG179" s="166">
        <f>IF(N179="zákl. prenesená",J179,0)</f>
        <v>0</v>
      </c>
      <c r="BH179" s="166">
        <f>IF(N179="zníž. prenesená",J179,0)</f>
        <v>0</v>
      </c>
      <c r="BI179" s="166">
        <f>IF(N179="nulová",J179,0)</f>
        <v>0</v>
      </c>
      <c r="BJ179" s="18" t="s">
        <v>94</v>
      </c>
      <c r="BK179" s="166">
        <f>ROUND(I179*H179,2)</f>
        <v>516.29999999999995</v>
      </c>
      <c r="BL179" s="18" t="s">
        <v>147</v>
      </c>
      <c r="BM179" s="165" t="s">
        <v>214</v>
      </c>
    </row>
    <row r="180" spans="1:65" s="2" customFormat="1" ht="37.9" customHeight="1">
      <c r="A180" s="30"/>
      <c r="B180" s="153"/>
      <c r="C180" s="154" t="s">
        <v>107</v>
      </c>
      <c r="D180" s="154" t="s">
        <v>149</v>
      </c>
      <c r="E180" s="155" t="s">
        <v>1021</v>
      </c>
      <c r="F180" s="156" t="s">
        <v>1022</v>
      </c>
      <c r="G180" s="157" t="s">
        <v>159</v>
      </c>
      <c r="H180" s="158">
        <v>17.05</v>
      </c>
      <c r="I180" s="159">
        <v>4</v>
      </c>
      <c r="J180" s="159">
        <f>ROUND(I180*H180,2)</f>
        <v>68.2</v>
      </c>
      <c r="K180" s="160"/>
      <c r="L180" s="31"/>
      <c r="M180" s="161" t="s">
        <v>1</v>
      </c>
      <c r="N180" s="162" t="s">
        <v>37</v>
      </c>
      <c r="O180" s="163">
        <v>0.33200000000000002</v>
      </c>
      <c r="P180" s="163">
        <f>O180*H180</f>
        <v>5.6606000000000005</v>
      </c>
      <c r="Q180" s="163">
        <v>0</v>
      </c>
      <c r="R180" s="163">
        <f>Q180*H180</f>
        <v>0</v>
      </c>
      <c r="S180" s="163">
        <v>0.19600000000000001</v>
      </c>
      <c r="T180" s="164">
        <f>S180*H180</f>
        <v>3.3418000000000001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65" t="s">
        <v>147</v>
      </c>
      <c r="AT180" s="165" t="s">
        <v>149</v>
      </c>
      <c r="AU180" s="165" t="s">
        <v>94</v>
      </c>
      <c r="AY180" s="18" t="s">
        <v>146</v>
      </c>
      <c r="BE180" s="166">
        <f>IF(N180="základná",J180,0)</f>
        <v>0</v>
      </c>
      <c r="BF180" s="166">
        <f>IF(N180="znížená",J180,0)</f>
        <v>68.2</v>
      </c>
      <c r="BG180" s="166">
        <f>IF(N180="zákl. prenesená",J180,0)</f>
        <v>0</v>
      </c>
      <c r="BH180" s="166">
        <f>IF(N180="zníž. prenesená",J180,0)</f>
        <v>0</v>
      </c>
      <c r="BI180" s="166">
        <f>IF(N180="nulová",J180,0)</f>
        <v>0</v>
      </c>
      <c r="BJ180" s="18" t="s">
        <v>94</v>
      </c>
      <c r="BK180" s="166">
        <f>ROUND(I180*H180,2)</f>
        <v>68.2</v>
      </c>
      <c r="BL180" s="18" t="s">
        <v>147</v>
      </c>
      <c r="BM180" s="165" t="s">
        <v>7</v>
      </c>
    </row>
    <row r="181" spans="1:65" s="15" customFormat="1" ht="11.25">
      <c r="B181" s="182"/>
      <c r="D181" s="168" t="s">
        <v>153</v>
      </c>
      <c r="E181" s="183" t="s">
        <v>1</v>
      </c>
      <c r="F181" s="184" t="s">
        <v>1023</v>
      </c>
      <c r="H181" s="183" t="s">
        <v>1</v>
      </c>
      <c r="L181" s="182"/>
      <c r="M181" s="185"/>
      <c r="N181" s="186"/>
      <c r="O181" s="186"/>
      <c r="P181" s="186"/>
      <c r="Q181" s="186"/>
      <c r="R181" s="186"/>
      <c r="S181" s="186"/>
      <c r="T181" s="187"/>
      <c r="AT181" s="183" t="s">
        <v>153</v>
      </c>
      <c r="AU181" s="183" t="s">
        <v>94</v>
      </c>
      <c r="AV181" s="15" t="s">
        <v>79</v>
      </c>
      <c r="AW181" s="15" t="s">
        <v>28</v>
      </c>
      <c r="AX181" s="15" t="s">
        <v>71</v>
      </c>
      <c r="AY181" s="183" t="s">
        <v>146</v>
      </c>
    </row>
    <row r="182" spans="1:65" s="15" customFormat="1" ht="11.25">
      <c r="B182" s="182"/>
      <c r="D182" s="168" t="s">
        <v>153</v>
      </c>
      <c r="E182" s="183" t="s">
        <v>1</v>
      </c>
      <c r="F182" s="184" t="s">
        <v>1024</v>
      </c>
      <c r="H182" s="183" t="s">
        <v>1</v>
      </c>
      <c r="L182" s="182"/>
      <c r="M182" s="185"/>
      <c r="N182" s="186"/>
      <c r="O182" s="186"/>
      <c r="P182" s="186"/>
      <c r="Q182" s="186"/>
      <c r="R182" s="186"/>
      <c r="S182" s="186"/>
      <c r="T182" s="187"/>
      <c r="AT182" s="183" t="s">
        <v>153</v>
      </c>
      <c r="AU182" s="183" t="s">
        <v>94</v>
      </c>
      <c r="AV182" s="15" t="s">
        <v>79</v>
      </c>
      <c r="AW182" s="15" t="s">
        <v>28</v>
      </c>
      <c r="AX182" s="15" t="s">
        <v>71</v>
      </c>
      <c r="AY182" s="183" t="s">
        <v>146</v>
      </c>
    </row>
    <row r="183" spans="1:65" s="13" customFormat="1" ht="11.25">
      <c r="B183" s="167"/>
      <c r="D183" s="168" t="s">
        <v>153</v>
      </c>
      <c r="E183" s="169" t="s">
        <v>1</v>
      </c>
      <c r="F183" s="170" t="s">
        <v>1025</v>
      </c>
      <c r="H183" s="171">
        <v>17.05</v>
      </c>
      <c r="L183" s="167"/>
      <c r="M183" s="172"/>
      <c r="N183" s="173"/>
      <c r="O183" s="173"/>
      <c r="P183" s="173"/>
      <c r="Q183" s="173"/>
      <c r="R183" s="173"/>
      <c r="S183" s="173"/>
      <c r="T183" s="174"/>
      <c r="AT183" s="169" t="s">
        <v>153</v>
      </c>
      <c r="AU183" s="169" t="s">
        <v>94</v>
      </c>
      <c r="AV183" s="13" t="s">
        <v>94</v>
      </c>
      <c r="AW183" s="13" t="s">
        <v>28</v>
      </c>
      <c r="AX183" s="13" t="s">
        <v>71</v>
      </c>
      <c r="AY183" s="169" t="s">
        <v>146</v>
      </c>
    </row>
    <row r="184" spans="1:65" s="14" customFormat="1" ht="11.25">
      <c r="B184" s="175"/>
      <c r="D184" s="168" t="s">
        <v>153</v>
      </c>
      <c r="E184" s="176" t="s">
        <v>1</v>
      </c>
      <c r="F184" s="177" t="s">
        <v>156</v>
      </c>
      <c r="H184" s="178">
        <v>17.05</v>
      </c>
      <c r="L184" s="175"/>
      <c r="M184" s="179"/>
      <c r="N184" s="180"/>
      <c r="O184" s="180"/>
      <c r="P184" s="180"/>
      <c r="Q184" s="180"/>
      <c r="R184" s="180"/>
      <c r="S184" s="180"/>
      <c r="T184" s="181"/>
      <c r="AT184" s="176" t="s">
        <v>153</v>
      </c>
      <c r="AU184" s="176" t="s">
        <v>94</v>
      </c>
      <c r="AV184" s="14" t="s">
        <v>147</v>
      </c>
      <c r="AW184" s="14" t="s">
        <v>28</v>
      </c>
      <c r="AX184" s="14" t="s">
        <v>79</v>
      </c>
      <c r="AY184" s="176" t="s">
        <v>146</v>
      </c>
    </row>
    <row r="185" spans="1:65" s="2" customFormat="1" ht="44.25" customHeight="1">
      <c r="A185" s="30"/>
      <c r="B185" s="153"/>
      <c r="C185" s="154" t="s">
        <v>246</v>
      </c>
      <c r="D185" s="154" t="s">
        <v>149</v>
      </c>
      <c r="E185" s="155" t="s">
        <v>1026</v>
      </c>
      <c r="F185" s="156" t="s">
        <v>1027</v>
      </c>
      <c r="G185" s="157" t="s">
        <v>159</v>
      </c>
      <c r="H185" s="158">
        <v>1.55</v>
      </c>
      <c r="I185" s="159">
        <v>19.920000000000002</v>
      </c>
      <c r="J185" s="159">
        <f>ROUND(I185*H185,2)</f>
        <v>30.88</v>
      </c>
      <c r="K185" s="160"/>
      <c r="L185" s="31"/>
      <c r="M185" s="161" t="s">
        <v>1</v>
      </c>
      <c r="N185" s="162" t="s">
        <v>37</v>
      </c>
      <c r="O185" s="163">
        <v>1.8120000000000001</v>
      </c>
      <c r="P185" s="163">
        <f>O185*H185</f>
        <v>2.8086000000000002</v>
      </c>
      <c r="Q185" s="163">
        <v>0</v>
      </c>
      <c r="R185" s="163">
        <f>Q185*H185</f>
        <v>0</v>
      </c>
      <c r="S185" s="163">
        <v>0</v>
      </c>
      <c r="T185" s="164">
        <f>S185*H185</f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65" t="s">
        <v>147</v>
      </c>
      <c r="AT185" s="165" t="s">
        <v>149</v>
      </c>
      <c r="AU185" s="165" t="s">
        <v>94</v>
      </c>
      <c r="AY185" s="18" t="s">
        <v>146</v>
      </c>
      <c r="BE185" s="166">
        <f>IF(N185="základná",J185,0)</f>
        <v>0</v>
      </c>
      <c r="BF185" s="166">
        <f>IF(N185="znížená",J185,0)</f>
        <v>30.88</v>
      </c>
      <c r="BG185" s="166">
        <f>IF(N185="zákl. prenesená",J185,0)</f>
        <v>0</v>
      </c>
      <c r="BH185" s="166">
        <f>IF(N185="zníž. prenesená",J185,0)</f>
        <v>0</v>
      </c>
      <c r="BI185" s="166">
        <f>IF(N185="nulová",J185,0)</f>
        <v>0</v>
      </c>
      <c r="BJ185" s="18" t="s">
        <v>94</v>
      </c>
      <c r="BK185" s="166">
        <f>ROUND(I185*H185,2)</f>
        <v>30.88</v>
      </c>
      <c r="BL185" s="18" t="s">
        <v>147</v>
      </c>
      <c r="BM185" s="165" t="s">
        <v>249</v>
      </c>
    </row>
    <row r="186" spans="1:65" s="15" customFormat="1" ht="33.75">
      <c r="B186" s="182"/>
      <c r="D186" s="168" t="s">
        <v>153</v>
      </c>
      <c r="E186" s="183" t="s">
        <v>1</v>
      </c>
      <c r="F186" s="184" t="s">
        <v>1028</v>
      </c>
      <c r="H186" s="183" t="s">
        <v>1</v>
      </c>
      <c r="L186" s="182"/>
      <c r="M186" s="185"/>
      <c r="N186" s="186"/>
      <c r="O186" s="186"/>
      <c r="P186" s="186"/>
      <c r="Q186" s="186"/>
      <c r="R186" s="186"/>
      <c r="S186" s="186"/>
      <c r="T186" s="187"/>
      <c r="AT186" s="183" t="s">
        <v>153</v>
      </c>
      <c r="AU186" s="183" t="s">
        <v>94</v>
      </c>
      <c r="AV186" s="15" t="s">
        <v>79</v>
      </c>
      <c r="AW186" s="15" t="s">
        <v>28</v>
      </c>
      <c r="AX186" s="15" t="s">
        <v>71</v>
      </c>
      <c r="AY186" s="183" t="s">
        <v>146</v>
      </c>
    </row>
    <row r="187" spans="1:65" s="15" customFormat="1" ht="11.25">
      <c r="B187" s="182"/>
      <c r="D187" s="168" t="s">
        <v>153</v>
      </c>
      <c r="E187" s="183" t="s">
        <v>1</v>
      </c>
      <c r="F187" s="184" t="s">
        <v>1007</v>
      </c>
      <c r="H187" s="183" t="s">
        <v>1</v>
      </c>
      <c r="L187" s="182"/>
      <c r="M187" s="185"/>
      <c r="N187" s="186"/>
      <c r="O187" s="186"/>
      <c r="P187" s="186"/>
      <c r="Q187" s="186"/>
      <c r="R187" s="186"/>
      <c r="S187" s="186"/>
      <c r="T187" s="187"/>
      <c r="AT187" s="183" t="s">
        <v>153</v>
      </c>
      <c r="AU187" s="183" t="s">
        <v>94</v>
      </c>
      <c r="AV187" s="15" t="s">
        <v>79</v>
      </c>
      <c r="AW187" s="15" t="s">
        <v>28</v>
      </c>
      <c r="AX187" s="15" t="s">
        <v>71</v>
      </c>
      <c r="AY187" s="183" t="s">
        <v>146</v>
      </c>
    </row>
    <row r="188" spans="1:65" s="13" customFormat="1" ht="11.25">
      <c r="B188" s="167"/>
      <c r="D188" s="168" t="s">
        <v>153</v>
      </c>
      <c r="E188" s="169" t="s">
        <v>1</v>
      </c>
      <c r="F188" s="170" t="s">
        <v>1029</v>
      </c>
      <c r="H188" s="171">
        <v>1.55</v>
      </c>
      <c r="L188" s="167"/>
      <c r="M188" s="172"/>
      <c r="N188" s="173"/>
      <c r="O188" s="173"/>
      <c r="P188" s="173"/>
      <c r="Q188" s="173"/>
      <c r="R188" s="173"/>
      <c r="S188" s="173"/>
      <c r="T188" s="174"/>
      <c r="AT188" s="169" t="s">
        <v>153</v>
      </c>
      <c r="AU188" s="169" t="s">
        <v>94</v>
      </c>
      <c r="AV188" s="13" t="s">
        <v>94</v>
      </c>
      <c r="AW188" s="13" t="s">
        <v>28</v>
      </c>
      <c r="AX188" s="13" t="s">
        <v>71</v>
      </c>
      <c r="AY188" s="169" t="s">
        <v>146</v>
      </c>
    </row>
    <row r="189" spans="1:65" s="14" customFormat="1" ht="11.25">
      <c r="B189" s="175"/>
      <c r="D189" s="168" t="s">
        <v>153</v>
      </c>
      <c r="E189" s="176" t="s">
        <v>1</v>
      </c>
      <c r="F189" s="177" t="s">
        <v>156</v>
      </c>
      <c r="H189" s="178">
        <v>1.55</v>
      </c>
      <c r="L189" s="175"/>
      <c r="M189" s="179"/>
      <c r="N189" s="180"/>
      <c r="O189" s="180"/>
      <c r="P189" s="180"/>
      <c r="Q189" s="180"/>
      <c r="R189" s="180"/>
      <c r="S189" s="180"/>
      <c r="T189" s="181"/>
      <c r="AT189" s="176" t="s">
        <v>153</v>
      </c>
      <c r="AU189" s="176" t="s">
        <v>94</v>
      </c>
      <c r="AV189" s="14" t="s">
        <v>147</v>
      </c>
      <c r="AW189" s="14" t="s">
        <v>28</v>
      </c>
      <c r="AX189" s="14" t="s">
        <v>79</v>
      </c>
      <c r="AY189" s="176" t="s">
        <v>146</v>
      </c>
    </row>
    <row r="190" spans="1:65" s="2" customFormat="1" ht="24.2" customHeight="1">
      <c r="A190" s="30"/>
      <c r="B190" s="153"/>
      <c r="C190" s="154" t="s">
        <v>199</v>
      </c>
      <c r="D190" s="154" t="s">
        <v>149</v>
      </c>
      <c r="E190" s="155" t="s">
        <v>1030</v>
      </c>
      <c r="F190" s="156" t="s">
        <v>1031</v>
      </c>
      <c r="G190" s="157" t="s">
        <v>152</v>
      </c>
      <c r="H190" s="158">
        <v>6.2030000000000003</v>
      </c>
      <c r="I190" s="159">
        <v>26.51</v>
      </c>
      <c r="J190" s="159">
        <f>ROUND(I190*H190,2)</f>
        <v>164.44</v>
      </c>
      <c r="K190" s="160"/>
      <c r="L190" s="31"/>
      <c r="M190" s="161" t="s">
        <v>1</v>
      </c>
      <c r="N190" s="162" t="s">
        <v>37</v>
      </c>
      <c r="O190" s="163">
        <v>2.464</v>
      </c>
      <c r="P190" s="163">
        <f>O190*H190</f>
        <v>15.284192000000001</v>
      </c>
      <c r="Q190" s="163">
        <v>0</v>
      </c>
      <c r="R190" s="163">
        <f>Q190*H190</f>
        <v>0</v>
      </c>
      <c r="S190" s="163">
        <v>1.633</v>
      </c>
      <c r="T190" s="164">
        <f>S190*H190</f>
        <v>10.129499000000001</v>
      </c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  <c r="AR190" s="165" t="s">
        <v>147</v>
      </c>
      <c r="AT190" s="165" t="s">
        <v>149</v>
      </c>
      <c r="AU190" s="165" t="s">
        <v>94</v>
      </c>
      <c r="AY190" s="18" t="s">
        <v>146</v>
      </c>
      <c r="BE190" s="166">
        <f>IF(N190="základná",J190,0)</f>
        <v>0</v>
      </c>
      <c r="BF190" s="166">
        <f>IF(N190="znížená",J190,0)</f>
        <v>164.44</v>
      </c>
      <c r="BG190" s="166">
        <f>IF(N190="zákl. prenesená",J190,0)</f>
        <v>0</v>
      </c>
      <c r="BH190" s="166">
        <f>IF(N190="zníž. prenesená",J190,0)</f>
        <v>0</v>
      </c>
      <c r="BI190" s="166">
        <f>IF(N190="nulová",J190,0)</f>
        <v>0</v>
      </c>
      <c r="BJ190" s="18" t="s">
        <v>94</v>
      </c>
      <c r="BK190" s="166">
        <f>ROUND(I190*H190,2)</f>
        <v>164.44</v>
      </c>
      <c r="BL190" s="18" t="s">
        <v>147</v>
      </c>
      <c r="BM190" s="165" t="s">
        <v>255</v>
      </c>
    </row>
    <row r="191" spans="1:65" s="15" customFormat="1" ht="22.5">
      <c r="B191" s="182"/>
      <c r="D191" s="168" t="s">
        <v>153</v>
      </c>
      <c r="E191" s="183" t="s">
        <v>1</v>
      </c>
      <c r="F191" s="184" t="s">
        <v>1032</v>
      </c>
      <c r="H191" s="183" t="s">
        <v>1</v>
      </c>
      <c r="L191" s="182"/>
      <c r="M191" s="185"/>
      <c r="N191" s="186"/>
      <c r="O191" s="186"/>
      <c r="P191" s="186"/>
      <c r="Q191" s="186"/>
      <c r="R191" s="186"/>
      <c r="S191" s="186"/>
      <c r="T191" s="187"/>
      <c r="AT191" s="183" t="s">
        <v>153</v>
      </c>
      <c r="AU191" s="183" t="s">
        <v>94</v>
      </c>
      <c r="AV191" s="15" t="s">
        <v>79</v>
      </c>
      <c r="AW191" s="15" t="s">
        <v>28</v>
      </c>
      <c r="AX191" s="15" t="s">
        <v>71</v>
      </c>
      <c r="AY191" s="183" t="s">
        <v>146</v>
      </c>
    </row>
    <row r="192" spans="1:65" s="15" customFormat="1" ht="11.25">
      <c r="B192" s="182"/>
      <c r="D192" s="168" t="s">
        <v>153</v>
      </c>
      <c r="E192" s="183" t="s">
        <v>1</v>
      </c>
      <c r="F192" s="184" t="s">
        <v>993</v>
      </c>
      <c r="H192" s="183" t="s">
        <v>1</v>
      </c>
      <c r="L192" s="182"/>
      <c r="M192" s="185"/>
      <c r="N192" s="186"/>
      <c r="O192" s="186"/>
      <c r="P192" s="186"/>
      <c r="Q192" s="186"/>
      <c r="R192" s="186"/>
      <c r="S192" s="186"/>
      <c r="T192" s="187"/>
      <c r="AT192" s="183" t="s">
        <v>153</v>
      </c>
      <c r="AU192" s="183" t="s">
        <v>94</v>
      </c>
      <c r="AV192" s="15" t="s">
        <v>79</v>
      </c>
      <c r="AW192" s="15" t="s">
        <v>28</v>
      </c>
      <c r="AX192" s="15" t="s">
        <v>71</v>
      </c>
      <c r="AY192" s="183" t="s">
        <v>146</v>
      </c>
    </row>
    <row r="193" spans="1:65" s="15" customFormat="1" ht="11.25">
      <c r="B193" s="182"/>
      <c r="D193" s="168" t="s">
        <v>153</v>
      </c>
      <c r="E193" s="183" t="s">
        <v>1</v>
      </c>
      <c r="F193" s="184" t="s">
        <v>1033</v>
      </c>
      <c r="H193" s="183" t="s">
        <v>1</v>
      </c>
      <c r="L193" s="182"/>
      <c r="M193" s="185"/>
      <c r="N193" s="186"/>
      <c r="O193" s="186"/>
      <c r="P193" s="186"/>
      <c r="Q193" s="186"/>
      <c r="R193" s="186"/>
      <c r="S193" s="186"/>
      <c r="T193" s="187"/>
      <c r="AT193" s="183" t="s">
        <v>153</v>
      </c>
      <c r="AU193" s="183" t="s">
        <v>94</v>
      </c>
      <c r="AV193" s="15" t="s">
        <v>79</v>
      </c>
      <c r="AW193" s="15" t="s">
        <v>28</v>
      </c>
      <c r="AX193" s="15" t="s">
        <v>71</v>
      </c>
      <c r="AY193" s="183" t="s">
        <v>146</v>
      </c>
    </row>
    <row r="194" spans="1:65" s="13" customFormat="1" ht="11.25">
      <c r="B194" s="167"/>
      <c r="D194" s="168" t="s">
        <v>153</v>
      </c>
      <c r="E194" s="169" t="s">
        <v>1</v>
      </c>
      <c r="F194" s="170" t="s">
        <v>1034</v>
      </c>
      <c r="H194" s="171">
        <v>1.087</v>
      </c>
      <c r="L194" s="167"/>
      <c r="M194" s="172"/>
      <c r="N194" s="173"/>
      <c r="O194" s="173"/>
      <c r="P194" s="173"/>
      <c r="Q194" s="173"/>
      <c r="R194" s="173"/>
      <c r="S194" s="173"/>
      <c r="T194" s="174"/>
      <c r="AT194" s="169" t="s">
        <v>153</v>
      </c>
      <c r="AU194" s="169" t="s">
        <v>94</v>
      </c>
      <c r="AV194" s="13" t="s">
        <v>94</v>
      </c>
      <c r="AW194" s="13" t="s">
        <v>28</v>
      </c>
      <c r="AX194" s="13" t="s">
        <v>71</v>
      </c>
      <c r="AY194" s="169" t="s">
        <v>146</v>
      </c>
    </row>
    <row r="195" spans="1:65" s="13" customFormat="1" ht="11.25">
      <c r="B195" s="167"/>
      <c r="D195" s="168" t="s">
        <v>153</v>
      </c>
      <c r="E195" s="169" t="s">
        <v>1</v>
      </c>
      <c r="F195" s="170" t="s">
        <v>1035</v>
      </c>
      <c r="H195" s="171">
        <v>1.232</v>
      </c>
      <c r="L195" s="167"/>
      <c r="M195" s="172"/>
      <c r="N195" s="173"/>
      <c r="O195" s="173"/>
      <c r="P195" s="173"/>
      <c r="Q195" s="173"/>
      <c r="R195" s="173"/>
      <c r="S195" s="173"/>
      <c r="T195" s="174"/>
      <c r="AT195" s="169" t="s">
        <v>153</v>
      </c>
      <c r="AU195" s="169" t="s">
        <v>94</v>
      </c>
      <c r="AV195" s="13" t="s">
        <v>94</v>
      </c>
      <c r="AW195" s="13" t="s">
        <v>28</v>
      </c>
      <c r="AX195" s="13" t="s">
        <v>71</v>
      </c>
      <c r="AY195" s="169" t="s">
        <v>146</v>
      </c>
    </row>
    <row r="196" spans="1:65" s="13" customFormat="1" ht="11.25">
      <c r="B196" s="167"/>
      <c r="D196" s="168" t="s">
        <v>153</v>
      </c>
      <c r="E196" s="169" t="s">
        <v>1</v>
      </c>
      <c r="F196" s="170" t="s">
        <v>1036</v>
      </c>
      <c r="H196" s="171">
        <v>1.29</v>
      </c>
      <c r="L196" s="167"/>
      <c r="M196" s="172"/>
      <c r="N196" s="173"/>
      <c r="O196" s="173"/>
      <c r="P196" s="173"/>
      <c r="Q196" s="173"/>
      <c r="R196" s="173"/>
      <c r="S196" s="173"/>
      <c r="T196" s="174"/>
      <c r="AT196" s="169" t="s">
        <v>153</v>
      </c>
      <c r="AU196" s="169" t="s">
        <v>94</v>
      </c>
      <c r="AV196" s="13" t="s">
        <v>94</v>
      </c>
      <c r="AW196" s="13" t="s">
        <v>28</v>
      </c>
      <c r="AX196" s="13" t="s">
        <v>71</v>
      </c>
      <c r="AY196" s="169" t="s">
        <v>146</v>
      </c>
    </row>
    <row r="197" spans="1:65" s="15" customFormat="1" ht="11.25">
      <c r="B197" s="182"/>
      <c r="D197" s="168" t="s">
        <v>153</v>
      </c>
      <c r="E197" s="183" t="s">
        <v>1</v>
      </c>
      <c r="F197" s="184" t="s">
        <v>1037</v>
      </c>
      <c r="H197" s="183" t="s">
        <v>1</v>
      </c>
      <c r="L197" s="182"/>
      <c r="M197" s="185"/>
      <c r="N197" s="186"/>
      <c r="O197" s="186"/>
      <c r="P197" s="186"/>
      <c r="Q197" s="186"/>
      <c r="R197" s="186"/>
      <c r="S197" s="186"/>
      <c r="T197" s="187"/>
      <c r="AT197" s="183" t="s">
        <v>153</v>
      </c>
      <c r="AU197" s="183" t="s">
        <v>94</v>
      </c>
      <c r="AV197" s="15" t="s">
        <v>79</v>
      </c>
      <c r="AW197" s="15" t="s">
        <v>28</v>
      </c>
      <c r="AX197" s="15" t="s">
        <v>71</v>
      </c>
      <c r="AY197" s="183" t="s">
        <v>146</v>
      </c>
    </row>
    <row r="198" spans="1:65" s="13" customFormat="1" ht="11.25">
      <c r="B198" s="167"/>
      <c r="D198" s="168" t="s">
        <v>153</v>
      </c>
      <c r="E198" s="169" t="s">
        <v>1</v>
      </c>
      <c r="F198" s="170" t="s">
        <v>1036</v>
      </c>
      <c r="H198" s="171">
        <v>1.29</v>
      </c>
      <c r="L198" s="167"/>
      <c r="M198" s="172"/>
      <c r="N198" s="173"/>
      <c r="O198" s="173"/>
      <c r="P198" s="173"/>
      <c r="Q198" s="173"/>
      <c r="R198" s="173"/>
      <c r="S198" s="173"/>
      <c r="T198" s="174"/>
      <c r="AT198" s="169" t="s">
        <v>153</v>
      </c>
      <c r="AU198" s="169" t="s">
        <v>94</v>
      </c>
      <c r="AV198" s="13" t="s">
        <v>94</v>
      </c>
      <c r="AW198" s="13" t="s">
        <v>28</v>
      </c>
      <c r="AX198" s="13" t="s">
        <v>71</v>
      </c>
      <c r="AY198" s="169" t="s">
        <v>146</v>
      </c>
    </row>
    <row r="199" spans="1:65" s="13" customFormat="1" ht="11.25">
      <c r="B199" s="167"/>
      <c r="D199" s="168" t="s">
        <v>153</v>
      </c>
      <c r="E199" s="169" t="s">
        <v>1</v>
      </c>
      <c r="F199" s="170" t="s">
        <v>1038</v>
      </c>
      <c r="H199" s="171">
        <v>1.087</v>
      </c>
      <c r="L199" s="167"/>
      <c r="M199" s="172"/>
      <c r="N199" s="173"/>
      <c r="O199" s="173"/>
      <c r="P199" s="173"/>
      <c r="Q199" s="173"/>
      <c r="R199" s="173"/>
      <c r="S199" s="173"/>
      <c r="T199" s="174"/>
      <c r="AT199" s="169" t="s">
        <v>153</v>
      </c>
      <c r="AU199" s="169" t="s">
        <v>94</v>
      </c>
      <c r="AV199" s="13" t="s">
        <v>94</v>
      </c>
      <c r="AW199" s="13" t="s">
        <v>28</v>
      </c>
      <c r="AX199" s="13" t="s">
        <v>71</v>
      </c>
      <c r="AY199" s="169" t="s">
        <v>146</v>
      </c>
    </row>
    <row r="200" spans="1:65" s="13" customFormat="1" ht="11.25">
      <c r="B200" s="167"/>
      <c r="D200" s="168" t="s">
        <v>153</v>
      </c>
      <c r="E200" s="169" t="s">
        <v>1</v>
      </c>
      <c r="F200" s="170" t="s">
        <v>1039</v>
      </c>
      <c r="H200" s="171">
        <v>0.217</v>
      </c>
      <c r="L200" s="167"/>
      <c r="M200" s="172"/>
      <c r="N200" s="173"/>
      <c r="O200" s="173"/>
      <c r="P200" s="173"/>
      <c r="Q200" s="173"/>
      <c r="R200" s="173"/>
      <c r="S200" s="173"/>
      <c r="T200" s="174"/>
      <c r="AT200" s="169" t="s">
        <v>153</v>
      </c>
      <c r="AU200" s="169" t="s">
        <v>94</v>
      </c>
      <c r="AV200" s="13" t="s">
        <v>94</v>
      </c>
      <c r="AW200" s="13" t="s">
        <v>28</v>
      </c>
      <c r="AX200" s="13" t="s">
        <v>71</v>
      </c>
      <c r="AY200" s="169" t="s">
        <v>146</v>
      </c>
    </row>
    <row r="201" spans="1:65" s="14" customFormat="1" ht="11.25">
      <c r="B201" s="175"/>
      <c r="D201" s="168" t="s">
        <v>153</v>
      </c>
      <c r="E201" s="176" t="s">
        <v>1</v>
      </c>
      <c r="F201" s="177" t="s">
        <v>156</v>
      </c>
      <c r="H201" s="178">
        <v>6.2029999999999994</v>
      </c>
      <c r="L201" s="175"/>
      <c r="M201" s="179"/>
      <c r="N201" s="180"/>
      <c r="O201" s="180"/>
      <c r="P201" s="180"/>
      <c r="Q201" s="180"/>
      <c r="R201" s="180"/>
      <c r="S201" s="180"/>
      <c r="T201" s="181"/>
      <c r="AT201" s="176" t="s">
        <v>153</v>
      </c>
      <c r="AU201" s="176" t="s">
        <v>94</v>
      </c>
      <c r="AV201" s="14" t="s">
        <v>147</v>
      </c>
      <c r="AW201" s="14" t="s">
        <v>28</v>
      </c>
      <c r="AX201" s="14" t="s">
        <v>79</v>
      </c>
      <c r="AY201" s="176" t="s">
        <v>146</v>
      </c>
    </row>
    <row r="202" spans="1:65" s="2" customFormat="1" ht="24.2" customHeight="1">
      <c r="A202" s="30"/>
      <c r="B202" s="153"/>
      <c r="C202" s="154" t="s">
        <v>256</v>
      </c>
      <c r="D202" s="154" t="s">
        <v>149</v>
      </c>
      <c r="E202" s="155" t="s">
        <v>1040</v>
      </c>
      <c r="F202" s="156" t="s">
        <v>1041</v>
      </c>
      <c r="G202" s="157" t="s">
        <v>152</v>
      </c>
      <c r="H202" s="158">
        <v>0.17299999999999999</v>
      </c>
      <c r="I202" s="159">
        <v>226.67</v>
      </c>
      <c r="J202" s="159">
        <f>ROUND(I202*H202,2)</f>
        <v>39.21</v>
      </c>
      <c r="K202" s="160"/>
      <c r="L202" s="31"/>
      <c r="M202" s="161" t="s">
        <v>1</v>
      </c>
      <c r="N202" s="162" t="s">
        <v>37</v>
      </c>
      <c r="O202" s="163">
        <v>18.927</v>
      </c>
      <c r="P202" s="163">
        <f>O202*H202</f>
        <v>3.2743709999999995</v>
      </c>
      <c r="Q202" s="163">
        <v>0</v>
      </c>
      <c r="R202" s="163">
        <f>Q202*H202</f>
        <v>0</v>
      </c>
      <c r="S202" s="163">
        <v>0</v>
      </c>
      <c r="T202" s="164">
        <f>S202*H202</f>
        <v>0</v>
      </c>
      <c r="U202" s="30"/>
      <c r="V202" s="30"/>
      <c r="W202" s="30"/>
      <c r="X202" s="30"/>
      <c r="Y202" s="30"/>
      <c r="Z202" s="30"/>
      <c r="AA202" s="30"/>
      <c r="AB202" s="30"/>
      <c r="AC202" s="30"/>
      <c r="AD202" s="30"/>
      <c r="AE202" s="30"/>
      <c r="AR202" s="165" t="s">
        <v>147</v>
      </c>
      <c r="AT202" s="165" t="s">
        <v>149</v>
      </c>
      <c r="AU202" s="165" t="s">
        <v>94</v>
      </c>
      <c r="AY202" s="18" t="s">
        <v>146</v>
      </c>
      <c r="BE202" s="166">
        <f>IF(N202="základná",J202,0)</f>
        <v>0</v>
      </c>
      <c r="BF202" s="166">
        <f>IF(N202="znížená",J202,0)</f>
        <v>39.21</v>
      </c>
      <c r="BG202" s="166">
        <f>IF(N202="zákl. prenesená",J202,0)</f>
        <v>0</v>
      </c>
      <c r="BH202" s="166">
        <f>IF(N202="zníž. prenesená",J202,0)</f>
        <v>0</v>
      </c>
      <c r="BI202" s="166">
        <f>IF(N202="nulová",J202,0)</f>
        <v>0</v>
      </c>
      <c r="BJ202" s="18" t="s">
        <v>94</v>
      </c>
      <c r="BK202" s="166">
        <f>ROUND(I202*H202,2)</f>
        <v>39.21</v>
      </c>
      <c r="BL202" s="18" t="s">
        <v>147</v>
      </c>
      <c r="BM202" s="165" t="s">
        <v>259</v>
      </c>
    </row>
    <row r="203" spans="1:65" s="15" customFormat="1" ht="11.25">
      <c r="B203" s="182"/>
      <c r="D203" s="168" t="s">
        <v>153</v>
      </c>
      <c r="E203" s="183" t="s">
        <v>1</v>
      </c>
      <c r="F203" s="184" t="s">
        <v>1042</v>
      </c>
      <c r="H203" s="183" t="s">
        <v>1</v>
      </c>
      <c r="L203" s="182"/>
      <c r="M203" s="185"/>
      <c r="N203" s="186"/>
      <c r="O203" s="186"/>
      <c r="P203" s="186"/>
      <c r="Q203" s="186"/>
      <c r="R203" s="186"/>
      <c r="S203" s="186"/>
      <c r="T203" s="187"/>
      <c r="AT203" s="183" t="s">
        <v>153</v>
      </c>
      <c r="AU203" s="183" t="s">
        <v>94</v>
      </c>
      <c r="AV203" s="15" t="s">
        <v>79</v>
      </c>
      <c r="AW203" s="15" t="s">
        <v>28</v>
      </c>
      <c r="AX203" s="15" t="s">
        <v>71</v>
      </c>
      <c r="AY203" s="183" t="s">
        <v>146</v>
      </c>
    </row>
    <row r="204" spans="1:65" s="15" customFormat="1" ht="11.25">
      <c r="B204" s="182"/>
      <c r="D204" s="168" t="s">
        <v>153</v>
      </c>
      <c r="E204" s="183" t="s">
        <v>1</v>
      </c>
      <c r="F204" s="184" t="s">
        <v>1043</v>
      </c>
      <c r="H204" s="183" t="s">
        <v>1</v>
      </c>
      <c r="L204" s="182"/>
      <c r="M204" s="185"/>
      <c r="N204" s="186"/>
      <c r="O204" s="186"/>
      <c r="P204" s="186"/>
      <c r="Q204" s="186"/>
      <c r="R204" s="186"/>
      <c r="S204" s="186"/>
      <c r="T204" s="187"/>
      <c r="AT204" s="183" t="s">
        <v>153</v>
      </c>
      <c r="AU204" s="183" t="s">
        <v>94</v>
      </c>
      <c r="AV204" s="15" t="s">
        <v>79</v>
      </c>
      <c r="AW204" s="15" t="s">
        <v>28</v>
      </c>
      <c r="AX204" s="15" t="s">
        <v>71</v>
      </c>
      <c r="AY204" s="183" t="s">
        <v>146</v>
      </c>
    </row>
    <row r="205" spans="1:65" s="15" customFormat="1" ht="11.25">
      <c r="B205" s="182"/>
      <c r="D205" s="168" t="s">
        <v>153</v>
      </c>
      <c r="E205" s="183" t="s">
        <v>1</v>
      </c>
      <c r="F205" s="184" t="s">
        <v>1044</v>
      </c>
      <c r="H205" s="183" t="s">
        <v>1</v>
      </c>
      <c r="L205" s="182"/>
      <c r="M205" s="185"/>
      <c r="N205" s="186"/>
      <c r="O205" s="186"/>
      <c r="P205" s="186"/>
      <c r="Q205" s="186"/>
      <c r="R205" s="186"/>
      <c r="S205" s="186"/>
      <c r="T205" s="187"/>
      <c r="AT205" s="183" t="s">
        <v>153</v>
      </c>
      <c r="AU205" s="183" t="s">
        <v>94</v>
      </c>
      <c r="AV205" s="15" t="s">
        <v>79</v>
      </c>
      <c r="AW205" s="15" t="s">
        <v>28</v>
      </c>
      <c r="AX205" s="15" t="s">
        <v>71</v>
      </c>
      <c r="AY205" s="183" t="s">
        <v>146</v>
      </c>
    </row>
    <row r="206" spans="1:65" s="13" customFormat="1" ht="11.25">
      <c r="B206" s="167"/>
      <c r="D206" s="168" t="s">
        <v>153</v>
      </c>
      <c r="E206" s="169" t="s">
        <v>1</v>
      </c>
      <c r="F206" s="170" t="s">
        <v>1045</v>
      </c>
      <c r="H206" s="171">
        <v>8.3000000000000004E-2</v>
      </c>
      <c r="L206" s="167"/>
      <c r="M206" s="172"/>
      <c r="N206" s="173"/>
      <c r="O206" s="173"/>
      <c r="P206" s="173"/>
      <c r="Q206" s="173"/>
      <c r="R206" s="173"/>
      <c r="S206" s="173"/>
      <c r="T206" s="174"/>
      <c r="AT206" s="169" t="s">
        <v>153</v>
      </c>
      <c r="AU206" s="169" t="s">
        <v>94</v>
      </c>
      <c r="AV206" s="13" t="s">
        <v>94</v>
      </c>
      <c r="AW206" s="13" t="s">
        <v>28</v>
      </c>
      <c r="AX206" s="13" t="s">
        <v>71</v>
      </c>
      <c r="AY206" s="169" t="s">
        <v>146</v>
      </c>
    </row>
    <row r="207" spans="1:65" s="15" customFormat="1" ht="11.25">
      <c r="B207" s="182"/>
      <c r="D207" s="168" t="s">
        <v>153</v>
      </c>
      <c r="E207" s="183" t="s">
        <v>1</v>
      </c>
      <c r="F207" s="184" t="s">
        <v>1046</v>
      </c>
      <c r="H207" s="183" t="s">
        <v>1</v>
      </c>
      <c r="L207" s="182"/>
      <c r="M207" s="185"/>
      <c r="N207" s="186"/>
      <c r="O207" s="186"/>
      <c r="P207" s="186"/>
      <c r="Q207" s="186"/>
      <c r="R207" s="186"/>
      <c r="S207" s="186"/>
      <c r="T207" s="187"/>
      <c r="AT207" s="183" t="s">
        <v>153</v>
      </c>
      <c r="AU207" s="183" t="s">
        <v>94</v>
      </c>
      <c r="AV207" s="15" t="s">
        <v>79</v>
      </c>
      <c r="AW207" s="15" t="s">
        <v>28</v>
      </c>
      <c r="AX207" s="15" t="s">
        <v>71</v>
      </c>
      <c r="AY207" s="183" t="s">
        <v>146</v>
      </c>
    </row>
    <row r="208" spans="1:65" s="13" customFormat="1" ht="11.25">
      <c r="B208" s="167"/>
      <c r="D208" s="168" t="s">
        <v>153</v>
      </c>
      <c r="E208" s="169" t="s">
        <v>1</v>
      </c>
      <c r="F208" s="170" t="s">
        <v>1047</v>
      </c>
      <c r="H208" s="171">
        <v>0.09</v>
      </c>
      <c r="L208" s="167"/>
      <c r="M208" s="172"/>
      <c r="N208" s="173"/>
      <c r="O208" s="173"/>
      <c r="P208" s="173"/>
      <c r="Q208" s="173"/>
      <c r="R208" s="173"/>
      <c r="S208" s="173"/>
      <c r="T208" s="174"/>
      <c r="AT208" s="169" t="s">
        <v>153</v>
      </c>
      <c r="AU208" s="169" t="s">
        <v>94</v>
      </c>
      <c r="AV208" s="13" t="s">
        <v>94</v>
      </c>
      <c r="AW208" s="13" t="s">
        <v>28</v>
      </c>
      <c r="AX208" s="13" t="s">
        <v>71</v>
      </c>
      <c r="AY208" s="169" t="s">
        <v>146</v>
      </c>
    </row>
    <row r="209" spans="1:65" s="14" customFormat="1" ht="11.25">
      <c r="B209" s="175"/>
      <c r="D209" s="168" t="s">
        <v>153</v>
      </c>
      <c r="E209" s="176" t="s">
        <v>1</v>
      </c>
      <c r="F209" s="177" t="s">
        <v>156</v>
      </c>
      <c r="H209" s="178">
        <v>0.17299999999999999</v>
      </c>
      <c r="L209" s="175"/>
      <c r="M209" s="179"/>
      <c r="N209" s="180"/>
      <c r="O209" s="180"/>
      <c r="P209" s="180"/>
      <c r="Q209" s="180"/>
      <c r="R209" s="180"/>
      <c r="S209" s="180"/>
      <c r="T209" s="181"/>
      <c r="AT209" s="176" t="s">
        <v>153</v>
      </c>
      <c r="AU209" s="176" t="s">
        <v>94</v>
      </c>
      <c r="AV209" s="14" t="s">
        <v>147</v>
      </c>
      <c r="AW209" s="14" t="s">
        <v>28</v>
      </c>
      <c r="AX209" s="14" t="s">
        <v>79</v>
      </c>
      <c r="AY209" s="176" t="s">
        <v>146</v>
      </c>
    </row>
    <row r="210" spans="1:65" s="2" customFormat="1" ht="37.9" customHeight="1">
      <c r="A210" s="30"/>
      <c r="B210" s="153"/>
      <c r="C210" s="154" t="s">
        <v>203</v>
      </c>
      <c r="D210" s="154" t="s">
        <v>149</v>
      </c>
      <c r="E210" s="155" t="s">
        <v>1048</v>
      </c>
      <c r="F210" s="156" t="s">
        <v>1049</v>
      </c>
      <c r="G210" s="157" t="s">
        <v>159</v>
      </c>
      <c r="H210" s="158">
        <v>1.79</v>
      </c>
      <c r="I210" s="159">
        <v>5.86</v>
      </c>
      <c r="J210" s="159">
        <f>ROUND(I210*H210,2)</f>
        <v>10.49</v>
      </c>
      <c r="K210" s="160"/>
      <c r="L210" s="31"/>
      <c r="M210" s="161" t="s">
        <v>1</v>
      </c>
      <c r="N210" s="162" t="s">
        <v>37</v>
      </c>
      <c r="O210" s="163">
        <v>0.54500000000000004</v>
      </c>
      <c r="P210" s="163">
        <f>O210*H210</f>
        <v>0.97555000000000014</v>
      </c>
      <c r="Q210" s="163">
        <v>0</v>
      </c>
      <c r="R210" s="163">
        <f>Q210*H210</f>
        <v>0</v>
      </c>
      <c r="S210" s="163">
        <v>0.183</v>
      </c>
      <c r="T210" s="164">
        <f>S210*H210</f>
        <v>0.32756999999999997</v>
      </c>
      <c r="U210" s="30"/>
      <c r="V210" s="30"/>
      <c r="W210" s="30"/>
      <c r="X210" s="30"/>
      <c r="Y210" s="30"/>
      <c r="Z210" s="30"/>
      <c r="AA210" s="30"/>
      <c r="AB210" s="30"/>
      <c r="AC210" s="30"/>
      <c r="AD210" s="30"/>
      <c r="AE210" s="30"/>
      <c r="AR210" s="165" t="s">
        <v>147</v>
      </c>
      <c r="AT210" s="165" t="s">
        <v>149</v>
      </c>
      <c r="AU210" s="165" t="s">
        <v>94</v>
      </c>
      <c r="AY210" s="18" t="s">
        <v>146</v>
      </c>
      <c r="BE210" s="166">
        <f>IF(N210="základná",J210,0)</f>
        <v>0</v>
      </c>
      <c r="BF210" s="166">
        <f>IF(N210="znížená",J210,0)</f>
        <v>10.49</v>
      </c>
      <c r="BG210" s="166">
        <f>IF(N210="zákl. prenesená",J210,0)</f>
        <v>0</v>
      </c>
      <c r="BH210" s="166">
        <f>IF(N210="zníž. prenesená",J210,0)</f>
        <v>0</v>
      </c>
      <c r="BI210" s="166">
        <f>IF(N210="nulová",J210,0)</f>
        <v>0</v>
      </c>
      <c r="BJ210" s="18" t="s">
        <v>94</v>
      </c>
      <c r="BK210" s="166">
        <f>ROUND(I210*H210,2)</f>
        <v>10.49</v>
      </c>
      <c r="BL210" s="18" t="s">
        <v>147</v>
      </c>
      <c r="BM210" s="165" t="s">
        <v>262</v>
      </c>
    </row>
    <row r="211" spans="1:65" s="15" customFormat="1" ht="11.25">
      <c r="B211" s="182"/>
      <c r="D211" s="168" t="s">
        <v>153</v>
      </c>
      <c r="E211" s="183" t="s">
        <v>1</v>
      </c>
      <c r="F211" s="184" t="s">
        <v>1023</v>
      </c>
      <c r="H211" s="183" t="s">
        <v>1</v>
      </c>
      <c r="L211" s="182"/>
      <c r="M211" s="185"/>
      <c r="N211" s="186"/>
      <c r="O211" s="186"/>
      <c r="P211" s="186"/>
      <c r="Q211" s="186"/>
      <c r="R211" s="186"/>
      <c r="S211" s="186"/>
      <c r="T211" s="187"/>
      <c r="AT211" s="183" t="s">
        <v>153</v>
      </c>
      <c r="AU211" s="183" t="s">
        <v>94</v>
      </c>
      <c r="AV211" s="15" t="s">
        <v>79</v>
      </c>
      <c r="AW211" s="15" t="s">
        <v>28</v>
      </c>
      <c r="AX211" s="15" t="s">
        <v>71</v>
      </c>
      <c r="AY211" s="183" t="s">
        <v>146</v>
      </c>
    </row>
    <row r="212" spans="1:65" s="15" customFormat="1" ht="11.25">
      <c r="B212" s="182"/>
      <c r="D212" s="168" t="s">
        <v>153</v>
      </c>
      <c r="E212" s="183" t="s">
        <v>1</v>
      </c>
      <c r="F212" s="184" t="s">
        <v>1024</v>
      </c>
      <c r="H212" s="183" t="s">
        <v>1</v>
      </c>
      <c r="L212" s="182"/>
      <c r="M212" s="185"/>
      <c r="N212" s="186"/>
      <c r="O212" s="186"/>
      <c r="P212" s="186"/>
      <c r="Q212" s="186"/>
      <c r="R212" s="186"/>
      <c r="S212" s="186"/>
      <c r="T212" s="187"/>
      <c r="AT212" s="183" t="s">
        <v>153</v>
      </c>
      <c r="AU212" s="183" t="s">
        <v>94</v>
      </c>
      <c r="AV212" s="15" t="s">
        <v>79</v>
      </c>
      <c r="AW212" s="15" t="s">
        <v>28</v>
      </c>
      <c r="AX212" s="15" t="s">
        <v>71</v>
      </c>
      <c r="AY212" s="183" t="s">
        <v>146</v>
      </c>
    </row>
    <row r="213" spans="1:65" s="13" customFormat="1" ht="11.25">
      <c r="B213" s="167"/>
      <c r="D213" s="168" t="s">
        <v>153</v>
      </c>
      <c r="E213" s="169" t="s">
        <v>1</v>
      </c>
      <c r="F213" s="170" t="s">
        <v>1050</v>
      </c>
      <c r="H213" s="171">
        <v>1.79</v>
      </c>
      <c r="L213" s="167"/>
      <c r="M213" s="172"/>
      <c r="N213" s="173"/>
      <c r="O213" s="173"/>
      <c r="P213" s="173"/>
      <c r="Q213" s="173"/>
      <c r="R213" s="173"/>
      <c r="S213" s="173"/>
      <c r="T213" s="174"/>
      <c r="AT213" s="169" t="s">
        <v>153</v>
      </c>
      <c r="AU213" s="169" t="s">
        <v>94</v>
      </c>
      <c r="AV213" s="13" t="s">
        <v>94</v>
      </c>
      <c r="AW213" s="13" t="s">
        <v>28</v>
      </c>
      <c r="AX213" s="13" t="s">
        <v>71</v>
      </c>
      <c r="AY213" s="169" t="s">
        <v>146</v>
      </c>
    </row>
    <row r="214" spans="1:65" s="14" customFormat="1" ht="11.25">
      <c r="B214" s="175"/>
      <c r="D214" s="168" t="s">
        <v>153</v>
      </c>
      <c r="E214" s="176" t="s">
        <v>1</v>
      </c>
      <c r="F214" s="177" t="s">
        <v>156</v>
      </c>
      <c r="H214" s="178">
        <v>1.79</v>
      </c>
      <c r="L214" s="175"/>
      <c r="M214" s="179"/>
      <c r="N214" s="180"/>
      <c r="O214" s="180"/>
      <c r="P214" s="180"/>
      <c r="Q214" s="180"/>
      <c r="R214" s="180"/>
      <c r="S214" s="180"/>
      <c r="T214" s="181"/>
      <c r="AT214" s="176" t="s">
        <v>153</v>
      </c>
      <c r="AU214" s="176" t="s">
        <v>94</v>
      </c>
      <c r="AV214" s="14" t="s">
        <v>147</v>
      </c>
      <c r="AW214" s="14" t="s">
        <v>28</v>
      </c>
      <c r="AX214" s="14" t="s">
        <v>79</v>
      </c>
      <c r="AY214" s="176" t="s">
        <v>146</v>
      </c>
    </row>
    <row r="215" spans="1:65" s="2" customFormat="1" ht="24.2" customHeight="1">
      <c r="A215" s="30"/>
      <c r="B215" s="153"/>
      <c r="C215" s="154" t="s">
        <v>271</v>
      </c>
      <c r="D215" s="154" t="s">
        <v>149</v>
      </c>
      <c r="E215" s="155" t="s">
        <v>1051</v>
      </c>
      <c r="F215" s="156" t="s">
        <v>1052</v>
      </c>
      <c r="G215" s="157" t="s">
        <v>159</v>
      </c>
      <c r="H215" s="158">
        <v>1.905</v>
      </c>
      <c r="I215" s="159">
        <v>27.98</v>
      </c>
      <c r="J215" s="159">
        <f>ROUND(I215*H215,2)</f>
        <v>53.3</v>
      </c>
      <c r="K215" s="160"/>
      <c r="L215" s="31"/>
      <c r="M215" s="161" t="s">
        <v>1</v>
      </c>
      <c r="N215" s="162" t="s">
        <v>37</v>
      </c>
      <c r="O215" s="163">
        <v>2.6</v>
      </c>
      <c r="P215" s="163">
        <f>O215*H215</f>
        <v>4.9530000000000003</v>
      </c>
      <c r="Q215" s="163">
        <v>0</v>
      </c>
      <c r="R215" s="163">
        <f>Q215*H215</f>
        <v>0</v>
      </c>
      <c r="S215" s="163">
        <v>0.25</v>
      </c>
      <c r="T215" s="164">
        <f>S215*H215</f>
        <v>0.47625000000000001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165" t="s">
        <v>147</v>
      </c>
      <c r="AT215" s="165" t="s">
        <v>149</v>
      </c>
      <c r="AU215" s="165" t="s">
        <v>94</v>
      </c>
      <c r="AY215" s="18" t="s">
        <v>146</v>
      </c>
      <c r="BE215" s="166">
        <f>IF(N215="základná",J215,0)</f>
        <v>0</v>
      </c>
      <c r="BF215" s="166">
        <f>IF(N215="znížená",J215,0)</f>
        <v>53.3</v>
      </c>
      <c r="BG215" s="166">
        <f>IF(N215="zákl. prenesená",J215,0)</f>
        <v>0</v>
      </c>
      <c r="BH215" s="166">
        <f>IF(N215="zníž. prenesená",J215,0)</f>
        <v>0</v>
      </c>
      <c r="BI215" s="166">
        <f>IF(N215="nulová",J215,0)</f>
        <v>0</v>
      </c>
      <c r="BJ215" s="18" t="s">
        <v>94</v>
      </c>
      <c r="BK215" s="166">
        <f>ROUND(I215*H215,2)</f>
        <v>53.3</v>
      </c>
      <c r="BL215" s="18" t="s">
        <v>147</v>
      </c>
      <c r="BM215" s="165" t="s">
        <v>274</v>
      </c>
    </row>
    <row r="216" spans="1:65" s="15" customFormat="1" ht="11.25">
      <c r="B216" s="182"/>
      <c r="D216" s="168" t="s">
        <v>153</v>
      </c>
      <c r="E216" s="183" t="s">
        <v>1</v>
      </c>
      <c r="F216" s="184" t="s">
        <v>1053</v>
      </c>
      <c r="H216" s="183" t="s">
        <v>1</v>
      </c>
      <c r="L216" s="182"/>
      <c r="M216" s="185"/>
      <c r="N216" s="186"/>
      <c r="O216" s="186"/>
      <c r="P216" s="186"/>
      <c r="Q216" s="186"/>
      <c r="R216" s="186"/>
      <c r="S216" s="186"/>
      <c r="T216" s="187"/>
      <c r="AT216" s="183" t="s">
        <v>153</v>
      </c>
      <c r="AU216" s="183" t="s">
        <v>94</v>
      </c>
      <c r="AV216" s="15" t="s">
        <v>79</v>
      </c>
      <c r="AW216" s="15" t="s">
        <v>28</v>
      </c>
      <c r="AX216" s="15" t="s">
        <v>71</v>
      </c>
      <c r="AY216" s="183" t="s">
        <v>146</v>
      </c>
    </row>
    <row r="217" spans="1:65" s="15" customFormat="1" ht="11.25">
      <c r="B217" s="182"/>
      <c r="D217" s="168" t="s">
        <v>153</v>
      </c>
      <c r="E217" s="183" t="s">
        <v>1</v>
      </c>
      <c r="F217" s="184" t="s">
        <v>1054</v>
      </c>
      <c r="H217" s="183" t="s">
        <v>1</v>
      </c>
      <c r="L217" s="182"/>
      <c r="M217" s="185"/>
      <c r="N217" s="186"/>
      <c r="O217" s="186"/>
      <c r="P217" s="186"/>
      <c r="Q217" s="186"/>
      <c r="R217" s="186"/>
      <c r="S217" s="186"/>
      <c r="T217" s="187"/>
      <c r="AT217" s="183" t="s">
        <v>153</v>
      </c>
      <c r="AU217" s="183" t="s">
        <v>94</v>
      </c>
      <c r="AV217" s="15" t="s">
        <v>79</v>
      </c>
      <c r="AW217" s="15" t="s">
        <v>28</v>
      </c>
      <c r="AX217" s="15" t="s">
        <v>71</v>
      </c>
      <c r="AY217" s="183" t="s">
        <v>146</v>
      </c>
    </row>
    <row r="218" spans="1:65" s="15" customFormat="1" ht="11.25">
      <c r="B218" s="182"/>
      <c r="D218" s="168" t="s">
        <v>153</v>
      </c>
      <c r="E218" s="183" t="s">
        <v>1</v>
      </c>
      <c r="F218" s="184" t="s">
        <v>1055</v>
      </c>
      <c r="H218" s="183" t="s">
        <v>1</v>
      </c>
      <c r="L218" s="182"/>
      <c r="M218" s="185"/>
      <c r="N218" s="186"/>
      <c r="O218" s="186"/>
      <c r="P218" s="186"/>
      <c r="Q218" s="186"/>
      <c r="R218" s="186"/>
      <c r="S218" s="186"/>
      <c r="T218" s="187"/>
      <c r="AT218" s="183" t="s">
        <v>153</v>
      </c>
      <c r="AU218" s="183" t="s">
        <v>94</v>
      </c>
      <c r="AV218" s="15" t="s">
        <v>79</v>
      </c>
      <c r="AW218" s="15" t="s">
        <v>28</v>
      </c>
      <c r="AX218" s="15" t="s">
        <v>71</v>
      </c>
      <c r="AY218" s="183" t="s">
        <v>146</v>
      </c>
    </row>
    <row r="219" spans="1:65" s="13" customFormat="1" ht="11.25">
      <c r="B219" s="167"/>
      <c r="D219" s="168" t="s">
        <v>153</v>
      </c>
      <c r="E219" s="169" t="s">
        <v>1</v>
      </c>
      <c r="F219" s="170" t="s">
        <v>1056</v>
      </c>
      <c r="H219" s="171">
        <v>0.51</v>
      </c>
      <c r="L219" s="167"/>
      <c r="M219" s="172"/>
      <c r="N219" s="173"/>
      <c r="O219" s="173"/>
      <c r="P219" s="173"/>
      <c r="Q219" s="173"/>
      <c r="R219" s="173"/>
      <c r="S219" s="173"/>
      <c r="T219" s="174"/>
      <c r="AT219" s="169" t="s">
        <v>153</v>
      </c>
      <c r="AU219" s="169" t="s">
        <v>94</v>
      </c>
      <c r="AV219" s="13" t="s">
        <v>94</v>
      </c>
      <c r="AW219" s="13" t="s">
        <v>28</v>
      </c>
      <c r="AX219" s="13" t="s">
        <v>71</v>
      </c>
      <c r="AY219" s="169" t="s">
        <v>146</v>
      </c>
    </row>
    <row r="220" spans="1:65" s="15" customFormat="1" ht="11.25">
      <c r="B220" s="182"/>
      <c r="D220" s="168" t="s">
        <v>153</v>
      </c>
      <c r="E220" s="183" t="s">
        <v>1</v>
      </c>
      <c r="F220" s="184" t="s">
        <v>1057</v>
      </c>
      <c r="H220" s="183" t="s">
        <v>1</v>
      </c>
      <c r="L220" s="182"/>
      <c r="M220" s="185"/>
      <c r="N220" s="186"/>
      <c r="O220" s="186"/>
      <c r="P220" s="186"/>
      <c r="Q220" s="186"/>
      <c r="R220" s="186"/>
      <c r="S220" s="186"/>
      <c r="T220" s="187"/>
      <c r="AT220" s="183" t="s">
        <v>153</v>
      </c>
      <c r="AU220" s="183" t="s">
        <v>94</v>
      </c>
      <c r="AV220" s="15" t="s">
        <v>79</v>
      </c>
      <c r="AW220" s="15" t="s">
        <v>28</v>
      </c>
      <c r="AX220" s="15" t="s">
        <v>71</v>
      </c>
      <c r="AY220" s="183" t="s">
        <v>146</v>
      </c>
    </row>
    <row r="221" spans="1:65" s="13" customFormat="1" ht="11.25">
      <c r="B221" s="167"/>
      <c r="D221" s="168" t="s">
        <v>153</v>
      </c>
      <c r="E221" s="169" t="s">
        <v>1</v>
      </c>
      <c r="F221" s="170" t="s">
        <v>1058</v>
      </c>
      <c r="H221" s="171">
        <v>0.63</v>
      </c>
      <c r="L221" s="167"/>
      <c r="M221" s="172"/>
      <c r="N221" s="173"/>
      <c r="O221" s="173"/>
      <c r="P221" s="173"/>
      <c r="Q221" s="173"/>
      <c r="R221" s="173"/>
      <c r="S221" s="173"/>
      <c r="T221" s="174"/>
      <c r="AT221" s="169" t="s">
        <v>153</v>
      </c>
      <c r="AU221" s="169" t="s">
        <v>94</v>
      </c>
      <c r="AV221" s="13" t="s">
        <v>94</v>
      </c>
      <c r="AW221" s="13" t="s">
        <v>28</v>
      </c>
      <c r="AX221" s="13" t="s">
        <v>71</v>
      </c>
      <c r="AY221" s="169" t="s">
        <v>146</v>
      </c>
    </row>
    <row r="222" spans="1:65" s="15" customFormat="1" ht="11.25">
      <c r="B222" s="182"/>
      <c r="D222" s="168" t="s">
        <v>153</v>
      </c>
      <c r="E222" s="183" t="s">
        <v>1</v>
      </c>
      <c r="F222" s="184" t="s">
        <v>1059</v>
      </c>
      <c r="H222" s="183" t="s">
        <v>1</v>
      </c>
      <c r="L222" s="182"/>
      <c r="M222" s="185"/>
      <c r="N222" s="186"/>
      <c r="O222" s="186"/>
      <c r="P222" s="186"/>
      <c r="Q222" s="186"/>
      <c r="R222" s="186"/>
      <c r="S222" s="186"/>
      <c r="T222" s="187"/>
      <c r="AT222" s="183" t="s">
        <v>153</v>
      </c>
      <c r="AU222" s="183" t="s">
        <v>94</v>
      </c>
      <c r="AV222" s="15" t="s">
        <v>79</v>
      </c>
      <c r="AW222" s="15" t="s">
        <v>28</v>
      </c>
      <c r="AX222" s="15" t="s">
        <v>71</v>
      </c>
      <c r="AY222" s="183" t="s">
        <v>146</v>
      </c>
    </row>
    <row r="223" spans="1:65" s="13" customFormat="1" ht="11.25">
      <c r="B223" s="167"/>
      <c r="D223" s="168" t="s">
        <v>153</v>
      </c>
      <c r="E223" s="169" t="s">
        <v>1</v>
      </c>
      <c r="F223" s="170" t="s">
        <v>1060</v>
      </c>
      <c r="H223" s="171">
        <v>0.76500000000000001</v>
      </c>
      <c r="L223" s="167"/>
      <c r="M223" s="172"/>
      <c r="N223" s="173"/>
      <c r="O223" s="173"/>
      <c r="P223" s="173"/>
      <c r="Q223" s="173"/>
      <c r="R223" s="173"/>
      <c r="S223" s="173"/>
      <c r="T223" s="174"/>
      <c r="AT223" s="169" t="s">
        <v>153</v>
      </c>
      <c r="AU223" s="169" t="s">
        <v>94</v>
      </c>
      <c r="AV223" s="13" t="s">
        <v>94</v>
      </c>
      <c r="AW223" s="13" t="s">
        <v>28</v>
      </c>
      <c r="AX223" s="13" t="s">
        <v>71</v>
      </c>
      <c r="AY223" s="169" t="s">
        <v>146</v>
      </c>
    </row>
    <row r="224" spans="1:65" s="14" customFormat="1" ht="11.25">
      <c r="B224" s="175"/>
      <c r="D224" s="168" t="s">
        <v>153</v>
      </c>
      <c r="E224" s="176" t="s">
        <v>1</v>
      </c>
      <c r="F224" s="177" t="s">
        <v>156</v>
      </c>
      <c r="H224" s="178">
        <v>1.9050000000000002</v>
      </c>
      <c r="L224" s="175"/>
      <c r="M224" s="179"/>
      <c r="N224" s="180"/>
      <c r="O224" s="180"/>
      <c r="P224" s="180"/>
      <c r="Q224" s="180"/>
      <c r="R224" s="180"/>
      <c r="S224" s="180"/>
      <c r="T224" s="181"/>
      <c r="AT224" s="176" t="s">
        <v>153</v>
      </c>
      <c r="AU224" s="176" t="s">
        <v>94</v>
      </c>
      <c r="AV224" s="14" t="s">
        <v>147</v>
      </c>
      <c r="AW224" s="14" t="s">
        <v>28</v>
      </c>
      <c r="AX224" s="14" t="s">
        <v>79</v>
      </c>
      <c r="AY224" s="176" t="s">
        <v>146</v>
      </c>
    </row>
    <row r="225" spans="1:65" s="2" customFormat="1" ht="24.2" customHeight="1">
      <c r="A225" s="30"/>
      <c r="B225" s="153"/>
      <c r="C225" s="154" t="s">
        <v>209</v>
      </c>
      <c r="D225" s="154" t="s">
        <v>149</v>
      </c>
      <c r="E225" s="155" t="s">
        <v>1061</v>
      </c>
      <c r="F225" s="156" t="s">
        <v>1062</v>
      </c>
      <c r="G225" s="157" t="s">
        <v>632</v>
      </c>
      <c r="H225" s="158">
        <v>8</v>
      </c>
      <c r="I225" s="159">
        <v>10.76</v>
      </c>
      <c r="J225" s="159">
        <f>ROUND(I225*H225,2)</f>
        <v>86.08</v>
      </c>
      <c r="K225" s="160"/>
      <c r="L225" s="31"/>
      <c r="M225" s="161" t="s">
        <v>1</v>
      </c>
      <c r="N225" s="162" t="s">
        <v>37</v>
      </c>
      <c r="O225" s="163">
        <v>1</v>
      </c>
      <c r="P225" s="163">
        <f>O225*H225</f>
        <v>8</v>
      </c>
      <c r="Q225" s="163">
        <v>0</v>
      </c>
      <c r="R225" s="163">
        <f>Q225*H225</f>
        <v>0</v>
      </c>
      <c r="S225" s="163">
        <v>5.7000000000000002E-2</v>
      </c>
      <c r="T225" s="164">
        <f>S225*H225</f>
        <v>0.45600000000000002</v>
      </c>
      <c r="U225" s="30"/>
      <c r="V225" s="30"/>
      <c r="W225" s="30"/>
      <c r="X225" s="30"/>
      <c r="Y225" s="30"/>
      <c r="Z225" s="30"/>
      <c r="AA225" s="30"/>
      <c r="AB225" s="30"/>
      <c r="AC225" s="30"/>
      <c r="AD225" s="30"/>
      <c r="AE225" s="30"/>
      <c r="AR225" s="165" t="s">
        <v>147</v>
      </c>
      <c r="AT225" s="165" t="s">
        <v>149</v>
      </c>
      <c r="AU225" s="165" t="s">
        <v>94</v>
      </c>
      <c r="AY225" s="18" t="s">
        <v>146</v>
      </c>
      <c r="BE225" s="166">
        <f>IF(N225="základná",J225,0)</f>
        <v>0</v>
      </c>
      <c r="BF225" s="166">
        <f>IF(N225="znížená",J225,0)</f>
        <v>86.08</v>
      </c>
      <c r="BG225" s="166">
        <f>IF(N225="zákl. prenesená",J225,0)</f>
        <v>0</v>
      </c>
      <c r="BH225" s="166">
        <f>IF(N225="zníž. prenesená",J225,0)</f>
        <v>0</v>
      </c>
      <c r="BI225" s="166">
        <f>IF(N225="nulová",J225,0)</f>
        <v>0</v>
      </c>
      <c r="BJ225" s="18" t="s">
        <v>94</v>
      </c>
      <c r="BK225" s="166">
        <f>ROUND(I225*H225,2)</f>
        <v>86.08</v>
      </c>
      <c r="BL225" s="18" t="s">
        <v>147</v>
      </c>
      <c r="BM225" s="165" t="s">
        <v>277</v>
      </c>
    </row>
    <row r="226" spans="1:65" s="15" customFormat="1" ht="11.25">
      <c r="B226" s="182"/>
      <c r="D226" s="168" t="s">
        <v>153</v>
      </c>
      <c r="E226" s="183" t="s">
        <v>1</v>
      </c>
      <c r="F226" s="184" t="s">
        <v>1063</v>
      </c>
      <c r="H226" s="183" t="s">
        <v>1</v>
      </c>
      <c r="L226" s="182"/>
      <c r="M226" s="185"/>
      <c r="N226" s="186"/>
      <c r="O226" s="186"/>
      <c r="P226" s="186"/>
      <c r="Q226" s="186"/>
      <c r="R226" s="186"/>
      <c r="S226" s="186"/>
      <c r="T226" s="187"/>
      <c r="AT226" s="183" t="s">
        <v>153</v>
      </c>
      <c r="AU226" s="183" t="s">
        <v>94</v>
      </c>
      <c r="AV226" s="15" t="s">
        <v>79</v>
      </c>
      <c r="AW226" s="15" t="s">
        <v>28</v>
      </c>
      <c r="AX226" s="15" t="s">
        <v>71</v>
      </c>
      <c r="AY226" s="183" t="s">
        <v>146</v>
      </c>
    </row>
    <row r="227" spans="1:65" s="13" customFormat="1" ht="11.25">
      <c r="B227" s="167"/>
      <c r="D227" s="168" t="s">
        <v>153</v>
      </c>
      <c r="E227" s="169" t="s">
        <v>1</v>
      </c>
      <c r="F227" s="170" t="s">
        <v>951</v>
      </c>
      <c r="H227" s="171">
        <v>8</v>
      </c>
      <c r="L227" s="167"/>
      <c r="M227" s="172"/>
      <c r="N227" s="173"/>
      <c r="O227" s="173"/>
      <c r="P227" s="173"/>
      <c r="Q227" s="173"/>
      <c r="R227" s="173"/>
      <c r="S227" s="173"/>
      <c r="T227" s="174"/>
      <c r="AT227" s="169" t="s">
        <v>153</v>
      </c>
      <c r="AU227" s="169" t="s">
        <v>94</v>
      </c>
      <c r="AV227" s="13" t="s">
        <v>94</v>
      </c>
      <c r="AW227" s="13" t="s">
        <v>28</v>
      </c>
      <c r="AX227" s="13" t="s">
        <v>71</v>
      </c>
      <c r="AY227" s="169" t="s">
        <v>146</v>
      </c>
    </row>
    <row r="228" spans="1:65" s="14" customFormat="1" ht="11.25">
      <c r="B228" s="175"/>
      <c r="D228" s="168" t="s">
        <v>153</v>
      </c>
      <c r="E228" s="176" t="s">
        <v>1</v>
      </c>
      <c r="F228" s="177" t="s">
        <v>156</v>
      </c>
      <c r="H228" s="178">
        <v>8</v>
      </c>
      <c r="L228" s="175"/>
      <c r="M228" s="179"/>
      <c r="N228" s="180"/>
      <c r="O228" s="180"/>
      <c r="P228" s="180"/>
      <c r="Q228" s="180"/>
      <c r="R228" s="180"/>
      <c r="S228" s="180"/>
      <c r="T228" s="181"/>
      <c r="AT228" s="176" t="s">
        <v>153</v>
      </c>
      <c r="AU228" s="176" t="s">
        <v>94</v>
      </c>
      <c r="AV228" s="14" t="s">
        <v>147</v>
      </c>
      <c r="AW228" s="14" t="s">
        <v>28</v>
      </c>
      <c r="AX228" s="14" t="s">
        <v>79</v>
      </c>
      <c r="AY228" s="176" t="s">
        <v>146</v>
      </c>
    </row>
    <row r="229" spans="1:65" s="2" customFormat="1" ht="24.2" customHeight="1">
      <c r="A229" s="30"/>
      <c r="B229" s="153"/>
      <c r="C229" s="154" t="s">
        <v>280</v>
      </c>
      <c r="D229" s="154" t="s">
        <v>149</v>
      </c>
      <c r="E229" s="155" t="s">
        <v>1064</v>
      </c>
      <c r="F229" s="156" t="s">
        <v>1065</v>
      </c>
      <c r="G229" s="157" t="s">
        <v>632</v>
      </c>
      <c r="H229" s="158">
        <v>12</v>
      </c>
      <c r="I229" s="159">
        <v>21.52</v>
      </c>
      <c r="J229" s="159">
        <f>ROUND(I229*H229,2)</f>
        <v>258.24</v>
      </c>
      <c r="K229" s="160"/>
      <c r="L229" s="31"/>
      <c r="M229" s="161" t="s">
        <v>1</v>
      </c>
      <c r="N229" s="162" t="s">
        <v>37</v>
      </c>
      <c r="O229" s="163">
        <v>2</v>
      </c>
      <c r="P229" s="163">
        <f>O229*H229</f>
        <v>24</v>
      </c>
      <c r="Q229" s="163">
        <v>0</v>
      </c>
      <c r="R229" s="163">
        <f>Q229*H229</f>
        <v>0</v>
      </c>
      <c r="S229" s="163">
        <v>0.14599999999999999</v>
      </c>
      <c r="T229" s="164">
        <f>S229*H229</f>
        <v>1.7519999999999998</v>
      </c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R229" s="165" t="s">
        <v>147</v>
      </c>
      <c r="AT229" s="165" t="s">
        <v>149</v>
      </c>
      <c r="AU229" s="165" t="s">
        <v>94</v>
      </c>
      <c r="AY229" s="18" t="s">
        <v>146</v>
      </c>
      <c r="BE229" s="166">
        <f>IF(N229="základná",J229,0)</f>
        <v>0</v>
      </c>
      <c r="BF229" s="166">
        <f>IF(N229="znížená",J229,0)</f>
        <v>258.24</v>
      </c>
      <c r="BG229" s="166">
        <f>IF(N229="zákl. prenesená",J229,0)</f>
        <v>0</v>
      </c>
      <c r="BH229" s="166">
        <f>IF(N229="zníž. prenesená",J229,0)</f>
        <v>0</v>
      </c>
      <c r="BI229" s="166">
        <f>IF(N229="nulová",J229,0)</f>
        <v>0</v>
      </c>
      <c r="BJ229" s="18" t="s">
        <v>94</v>
      </c>
      <c r="BK229" s="166">
        <f>ROUND(I229*H229,2)</f>
        <v>258.24</v>
      </c>
      <c r="BL229" s="18" t="s">
        <v>147</v>
      </c>
      <c r="BM229" s="165" t="s">
        <v>283</v>
      </c>
    </row>
    <row r="230" spans="1:65" s="15" customFormat="1" ht="11.25">
      <c r="B230" s="182"/>
      <c r="D230" s="168" t="s">
        <v>153</v>
      </c>
      <c r="E230" s="183" t="s">
        <v>1</v>
      </c>
      <c r="F230" s="184" t="s">
        <v>1066</v>
      </c>
      <c r="H230" s="183" t="s">
        <v>1</v>
      </c>
      <c r="L230" s="182"/>
      <c r="M230" s="185"/>
      <c r="N230" s="186"/>
      <c r="O230" s="186"/>
      <c r="P230" s="186"/>
      <c r="Q230" s="186"/>
      <c r="R230" s="186"/>
      <c r="S230" s="186"/>
      <c r="T230" s="187"/>
      <c r="AT230" s="183" t="s">
        <v>153</v>
      </c>
      <c r="AU230" s="183" t="s">
        <v>94</v>
      </c>
      <c r="AV230" s="15" t="s">
        <v>79</v>
      </c>
      <c r="AW230" s="15" t="s">
        <v>28</v>
      </c>
      <c r="AX230" s="15" t="s">
        <v>71</v>
      </c>
      <c r="AY230" s="183" t="s">
        <v>146</v>
      </c>
    </row>
    <row r="231" spans="1:65" s="13" customFormat="1" ht="11.25">
      <c r="B231" s="167"/>
      <c r="D231" s="168" t="s">
        <v>153</v>
      </c>
      <c r="E231" s="169" t="s">
        <v>1</v>
      </c>
      <c r="F231" s="170" t="s">
        <v>199</v>
      </c>
      <c r="H231" s="171">
        <v>12</v>
      </c>
      <c r="L231" s="167"/>
      <c r="M231" s="172"/>
      <c r="N231" s="173"/>
      <c r="O231" s="173"/>
      <c r="P231" s="173"/>
      <c r="Q231" s="173"/>
      <c r="R231" s="173"/>
      <c r="S231" s="173"/>
      <c r="T231" s="174"/>
      <c r="AT231" s="169" t="s">
        <v>153</v>
      </c>
      <c r="AU231" s="169" t="s">
        <v>94</v>
      </c>
      <c r="AV231" s="13" t="s">
        <v>94</v>
      </c>
      <c r="AW231" s="13" t="s">
        <v>28</v>
      </c>
      <c r="AX231" s="13" t="s">
        <v>71</v>
      </c>
      <c r="AY231" s="169" t="s">
        <v>146</v>
      </c>
    </row>
    <row r="232" spans="1:65" s="14" customFormat="1" ht="11.25">
      <c r="B232" s="175"/>
      <c r="D232" s="168" t="s">
        <v>153</v>
      </c>
      <c r="E232" s="176" t="s">
        <v>1</v>
      </c>
      <c r="F232" s="177" t="s">
        <v>156</v>
      </c>
      <c r="H232" s="178">
        <v>12</v>
      </c>
      <c r="L232" s="175"/>
      <c r="M232" s="179"/>
      <c r="N232" s="180"/>
      <c r="O232" s="180"/>
      <c r="P232" s="180"/>
      <c r="Q232" s="180"/>
      <c r="R232" s="180"/>
      <c r="S232" s="180"/>
      <c r="T232" s="181"/>
      <c r="AT232" s="176" t="s">
        <v>153</v>
      </c>
      <c r="AU232" s="176" t="s">
        <v>94</v>
      </c>
      <c r="AV232" s="14" t="s">
        <v>147</v>
      </c>
      <c r="AW232" s="14" t="s">
        <v>28</v>
      </c>
      <c r="AX232" s="14" t="s">
        <v>79</v>
      </c>
      <c r="AY232" s="176" t="s">
        <v>146</v>
      </c>
    </row>
    <row r="233" spans="1:65" s="2" customFormat="1" ht="24.2" customHeight="1">
      <c r="A233" s="30"/>
      <c r="B233" s="153"/>
      <c r="C233" s="154" t="s">
        <v>214</v>
      </c>
      <c r="D233" s="154" t="s">
        <v>149</v>
      </c>
      <c r="E233" s="155" t="s">
        <v>1067</v>
      </c>
      <c r="F233" s="156" t="s">
        <v>1068</v>
      </c>
      <c r="G233" s="157" t="s">
        <v>1069</v>
      </c>
      <c r="H233" s="158">
        <v>150</v>
      </c>
      <c r="I233" s="159">
        <v>1.72</v>
      </c>
      <c r="J233" s="159">
        <f>ROUND(I233*H233,2)</f>
        <v>258</v>
      </c>
      <c r="K233" s="160"/>
      <c r="L233" s="31"/>
      <c r="M233" s="161" t="s">
        <v>1</v>
      </c>
      <c r="N233" s="162" t="s">
        <v>37</v>
      </c>
      <c r="O233" s="163">
        <v>3.5310000000000001E-2</v>
      </c>
      <c r="P233" s="163">
        <f>O233*H233</f>
        <v>5.2965</v>
      </c>
      <c r="Q233" s="163">
        <v>3.5405199999999998E-5</v>
      </c>
      <c r="R233" s="163">
        <f>Q233*H233</f>
        <v>5.3107799999999993E-3</v>
      </c>
      <c r="S233" s="163">
        <v>7.9000000000000001E-4</v>
      </c>
      <c r="T233" s="164">
        <f>S233*H233</f>
        <v>0.11850000000000001</v>
      </c>
      <c r="U233" s="30"/>
      <c r="V233" s="30"/>
      <c r="W233" s="30"/>
      <c r="X233" s="30"/>
      <c r="Y233" s="30"/>
      <c r="Z233" s="30"/>
      <c r="AA233" s="30"/>
      <c r="AB233" s="30"/>
      <c r="AC233" s="30"/>
      <c r="AD233" s="30"/>
      <c r="AE233" s="30"/>
      <c r="AR233" s="165" t="s">
        <v>147</v>
      </c>
      <c r="AT233" s="165" t="s">
        <v>149</v>
      </c>
      <c r="AU233" s="165" t="s">
        <v>94</v>
      </c>
      <c r="AY233" s="18" t="s">
        <v>146</v>
      </c>
      <c r="BE233" s="166">
        <f>IF(N233="základná",J233,0)</f>
        <v>0</v>
      </c>
      <c r="BF233" s="166">
        <f>IF(N233="znížená",J233,0)</f>
        <v>258</v>
      </c>
      <c r="BG233" s="166">
        <f>IF(N233="zákl. prenesená",J233,0)</f>
        <v>0</v>
      </c>
      <c r="BH233" s="166">
        <f>IF(N233="zníž. prenesená",J233,0)</f>
        <v>0</v>
      </c>
      <c r="BI233" s="166">
        <f>IF(N233="nulová",J233,0)</f>
        <v>0</v>
      </c>
      <c r="BJ233" s="18" t="s">
        <v>94</v>
      </c>
      <c r="BK233" s="166">
        <f>ROUND(I233*H233,2)</f>
        <v>258</v>
      </c>
      <c r="BL233" s="18" t="s">
        <v>147</v>
      </c>
      <c r="BM233" s="165" t="s">
        <v>286</v>
      </c>
    </row>
    <row r="234" spans="1:65" s="15" customFormat="1" ht="11.25">
      <c r="B234" s="182"/>
      <c r="D234" s="168" t="s">
        <v>153</v>
      </c>
      <c r="E234" s="183" t="s">
        <v>1</v>
      </c>
      <c r="F234" s="184" t="s">
        <v>1070</v>
      </c>
      <c r="H234" s="183" t="s">
        <v>1</v>
      </c>
      <c r="L234" s="182"/>
      <c r="M234" s="185"/>
      <c r="N234" s="186"/>
      <c r="O234" s="186"/>
      <c r="P234" s="186"/>
      <c r="Q234" s="186"/>
      <c r="R234" s="186"/>
      <c r="S234" s="186"/>
      <c r="T234" s="187"/>
      <c r="AT234" s="183" t="s">
        <v>153</v>
      </c>
      <c r="AU234" s="183" t="s">
        <v>94</v>
      </c>
      <c r="AV234" s="15" t="s">
        <v>79</v>
      </c>
      <c r="AW234" s="15" t="s">
        <v>28</v>
      </c>
      <c r="AX234" s="15" t="s">
        <v>71</v>
      </c>
      <c r="AY234" s="183" t="s">
        <v>146</v>
      </c>
    </row>
    <row r="235" spans="1:65" s="13" customFormat="1" ht="11.25">
      <c r="B235" s="167"/>
      <c r="D235" s="168" t="s">
        <v>153</v>
      </c>
      <c r="E235" s="169" t="s">
        <v>1</v>
      </c>
      <c r="F235" s="170" t="s">
        <v>1071</v>
      </c>
      <c r="H235" s="171">
        <v>150</v>
      </c>
      <c r="L235" s="167"/>
      <c r="M235" s="172"/>
      <c r="N235" s="173"/>
      <c r="O235" s="173"/>
      <c r="P235" s="173"/>
      <c r="Q235" s="173"/>
      <c r="R235" s="173"/>
      <c r="S235" s="173"/>
      <c r="T235" s="174"/>
      <c r="AT235" s="169" t="s">
        <v>153</v>
      </c>
      <c r="AU235" s="169" t="s">
        <v>94</v>
      </c>
      <c r="AV235" s="13" t="s">
        <v>94</v>
      </c>
      <c r="AW235" s="13" t="s">
        <v>28</v>
      </c>
      <c r="AX235" s="13" t="s">
        <v>71</v>
      </c>
      <c r="AY235" s="169" t="s">
        <v>146</v>
      </c>
    </row>
    <row r="236" spans="1:65" s="14" customFormat="1" ht="11.25">
      <c r="B236" s="175"/>
      <c r="D236" s="168" t="s">
        <v>153</v>
      </c>
      <c r="E236" s="176" t="s">
        <v>1</v>
      </c>
      <c r="F236" s="177" t="s">
        <v>156</v>
      </c>
      <c r="H236" s="178">
        <v>150</v>
      </c>
      <c r="L236" s="175"/>
      <c r="M236" s="179"/>
      <c r="N236" s="180"/>
      <c r="O236" s="180"/>
      <c r="P236" s="180"/>
      <c r="Q236" s="180"/>
      <c r="R236" s="180"/>
      <c r="S236" s="180"/>
      <c r="T236" s="181"/>
      <c r="AT236" s="176" t="s">
        <v>153</v>
      </c>
      <c r="AU236" s="176" t="s">
        <v>94</v>
      </c>
      <c r="AV236" s="14" t="s">
        <v>147</v>
      </c>
      <c r="AW236" s="14" t="s">
        <v>28</v>
      </c>
      <c r="AX236" s="14" t="s">
        <v>79</v>
      </c>
      <c r="AY236" s="176" t="s">
        <v>146</v>
      </c>
    </row>
    <row r="237" spans="1:65" s="2" customFormat="1" ht="24.2" customHeight="1">
      <c r="A237" s="30"/>
      <c r="B237" s="153"/>
      <c r="C237" s="154" t="s">
        <v>287</v>
      </c>
      <c r="D237" s="154" t="s">
        <v>149</v>
      </c>
      <c r="E237" s="155" t="s">
        <v>1072</v>
      </c>
      <c r="F237" s="156" t="s">
        <v>1073</v>
      </c>
      <c r="G237" s="157" t="s">
        <v>376</v>
      </c>
      <c r="H237" s="158">
        <v>4.3</v>
      </c>
      <c r="I237" s="159">
        <v>77.42</v>
      </c>
      <c r="J237" s="159">
        <f>ROUND(I237*H237,2)</f>
        <v>332.91</v>
      </c>
      <c r="K237" s="160"/>
      <c r="L237" s="31"/>
      <c r="M237" s="161" t="s">
        <v>1</v>
      </c>
      <c r="N237" s="162" t="s">
        <v>37</v>
      </c>
      <c r="O237" s="163">
        <v>4.5380399999999996</v>
      </c>
      <c r="P237" s="163">
        <f>O237*H237</f>
        <v>19.513571999999996</v>
      </c>
      <c r="Q237" s="163">
        <v>4.0710000000000002E-5</v>
      </c>
      <c r="R237" s="163">
        <f>Q237*H237</f>
        <v>1.7505299999999999E-4</v>
      </c>
      <c r="S237" s="163">
        <v>0</v>
      </c>
      <c r="T237" s="164">
        <f>S237*H237</f>
        <v>0</v>
      </c>
      <c r="U237" s="30"/>
      <c r="V237" s="30"/>
      <c r="W237" s="30"/>
      <c r="X237" s="30"/>
      <c r="Y237" s="30"/>
      <c r="Z237" s="30"/>
      <c r="AA237" s="30"/>
      <c r="AB237" s="30"/>
      <c r="AC237" s="30"/>
      <c r="AD237" s="30"/>
      <c r="AE237" s="30"/>
      <c r="AR237" s="165" t="s">
        <v>147</v>
      </c>
      <c r="AT237" s="165" t="s">
        <v>149</v>
      </c>
      <c r="AU237" s="165" t="s">
        <v>94</v>
      </c>
      <c r="AY237" s="18" t="s">
        <v>146</v>
      </c>
      <c r="BE237" s="166">
        <f>IF(N237="základná",J237,0)</f>
        <v>0</v>
      </c>
      <c r="BF237" s="166">
        <f>IF(N237="znížená",J237,0)</f>
        <v>332.91</v>
      </c>
      <c r="BG237" s="166">
        <f>IF(N237="zákl. prenesená",J237,0)</f>
        <v>0</v>
      </c>
      <c r="BH237" s="166">
        <f>IF(N237="zníž. prenesená",J237,0)</f>
        <v>0</v>
      </c>
      <c r="BI237" s="166">
        <f>IF(N237="nulová",J237,0)</f>
        <v>0</v>
      </c>
      <c r="BJ237" s="18" t="s">
        <v>94</v>
      </c>
      <c r="BK237" s="166">
        <f>ROUND(I237*H237,2)</f>
        <v>332.91</v>
      </c>
      <c r="BL237" s="18" t="s">
        <v>147</v>
      </c>
      <c r="BM237" s="165" t="s">
        <v>290</v>
      </c>
    </row>
    <row r="238" spans="1:65" s="15" customFormat="1" ht="11.25">
      <c r="B238" s="182"/>
      <c r="D238" s="168" t="s">
        <v>153</v>
      </c>
      <c r="E238" s="183" t="s">
        <v>1</v>
      </c>
      <c r="F238" s="184" t="s">
        <v>1043</v>
      </c>
      <c r="H238" s="183" t="s">
        <v>1</v>
      </c>
      <c r="L238" s="182"/>
      <c r="M238" s="185"/>
      <c r="N238" s="186"/>
      <c r="O238" s="186"/>
      <c r="P238" s="186"/>
      <c r="Q238" s="186"/>
      <c r="R238" s="186"/>
      <c r="S238" s="186"/>
      <c r="T238" s="187"/>
      <c r="AT238" s="183" t="s">
        <v>153</v>
      </c>
      <c r="AU238" s="183" t="s">
        <v>94</v>
      </c>
      <c r="AV238" s="15" t="s">
        <v>79</v>
      </c>
      <c r="AW238" s="15" t="s">
        <v>28</v>
      </c>
      <c r="AX238" s="15" t="s">
        <v>71</v>
      </c>
      <c r="AY238" s="183" t="s">
        <v>146</v>
      </c>
    </row>
    <row r="239" spans="1:65" s="15" customFormat="1" ht="11.25">
      <c r="B239" s="182"/>
      <c r="D239" s="168" t="s">
        <v>153</v>
      </c>
      <c r="E239" s="183" t="s">
        <v>1</v>
      </c>
      <c r="F239" s="184" t="s">
        <v>1044</v>
      </c>
      <c r="H239" s="183" t="s">
        <v>1</v>
      </c>
      <c r="L239" s="182"/>
      <c r="M239" s="185"/>
      <c r="N239" s="186"/>
      <c r="O239" s="186"/>
      <c r="P239" s="186"/>
      <c r="Q239" s="186"/>
      <c r="R239" s="186"/>
      <c r="S239" s="186"/>
      <c r="T239" s="187"/>
      <c r="AT239" s="183" t="s">
        <v>153</v>
      </c>
      <c r="AU239" s="183" t="s">
        <v>94</v>
      </c>
      <c r="AV239" s="15" t="s">
        <v>79</v>
      </c>
      <c r="AW239" s="15" t="s">
        <v>28</v>
      </c>
      <c r="AX239" s="15" t="s">
        <v>71</v>
      </c>
      <c r="AY239" s="183" t="s">
        <v>146</v>
      </c>
    </row>
    <row r="240" spans="1:65" s="13" customFormat="1" ht="11.25">
      <c r="B240" s="167"/>
      <c r="D240" s="168" t="s">
        <v>153</v>
      </c>
      <c r="E240" s="169" t="s">
        <v>1</v>
      </c>
      <c r="F240" s="170" t="s">
        <v>1074</v>
      </c>
      <c r="H240" s="171">
        <v>2.1</v>
      </c>
      <c r="L240" s="167"/>
      <c r="M240" s="172"/>
      <c r="N240" s="173"/>
      <c r="O240" s="173"/>
      <c r="P240" s="173"/>
      <c r="Q240" s="173"/>
      <c r="R240" s="173"/>
      <c r="S240" s="173"/>
      <c r="T240" s="174"/>
      <c r="AT240" s="169" t="s">
        <v>153</v>
      </c>
      <c r="AU240" s="169" t="s">
        <v>94</v>
      </c>
      <c r="AV240" s="13" t="s">
        <v>94</v>
      </c>
      <c r="AW240" s="13" t="s">
        <v>28</v>
      </c>
      <c r="AX240" s="13" t="s">
        <v>71</v>
      </c>
      <c r="AY240" s="169" t="s">
        <v>146</v>
      </c>
    </row>
    <row r="241" spans="1:65" s="15" customFormat="1" ht="11.25">
      <c r="B241" s="182"/>
      <c r="D241" s="168" t="s">
        <v>153</v>
      </c>
      <c r="E241" s="183" t="s">
        <v>1</v>
      </c>
      <c r="F241" s="184" t="s">
        <v>1046</v>
      </c>
      <c r="H241" s="183" t="s">
        <v>1</v>
      </c>
      <c r="L241" s="182"/>
      <c r="M241" s="185"/>
      <c r="N241" s="186"/>
      <c r="O241" s="186"/>
      <c r="P241" s="186"/>
      <c r="Q241" s="186"/>
      <c r="R241" s="186"/>
      <c r="S241" s="186"/>
      <c r="T241" s="187"/>
      <c r="AT241" s="183" t="s">
        <v>153</v>
      </c>
      <c r="AU241" s="183" t="s">
        <v>94</v>
      </c>
      <c r="AV241" s="15" t="s">
        <v>79</v>
      </c>
      <c r="AW241" s="15" t="s">
        <v>28</v>
      </c>
      <c r="AX241" s="15" t="s">
        <v>71</v>
      </c>
      <c r="AY241" s="183" t="s">
        <v>146</v>
      </c>
    </row>
    <row r="242" spans="1:65" s="13" customFormat="1" ht="11.25">
      <c r="B242" s="167"/>
      <c r="D242" s="168" t="s">
        <v>153</v>
      </c>
      <c r="E242" s="169" t="s">
        <v>1</v>
      </c>
      <c r="F242" s="170" t="s">
        <v>1075</v>
      </c>
      <c r="H242" s="171">
        <v>2.2000000000000002</v>
      </c>
      <c r="L242" s="167"/>
      <c r="M242" s="172"/>
      <c r="N242" s="173"/>
      <c r="O242" s="173"/>
      <c r="P242" s="173"/>
      <c r="Q242" s="173"/>
      <c r="R242" s="173"/>
      <c r="S242" s="173"/>
      <c r="T242" s="174"/>
      <c r="AT242" s="169" t="s">
        <v>153</v>
      </c>
      <c r="AU242" s="169" t="s">
        <v>94</v>
      </c>
      <c r="AV242" s="13" t="s">
        <v>94</v>
      </c>
      <c r="AW242" s="13" t="s">
        <v>28</v>
      </c>
      <c r="AX242" s="13" t="s">
        <v>71</v>
      </c>
      <c r="AY242" s="169" t="s">
        <v>146</v>
      </c>
    </row>
    <row r="243" spans="1:65" s="14" customFormat="1" ht="11.25">
      <c r="B243" s="175"/>
      <c r="D243" s="168" t="s">
        <v>153</v>
      </c>
      <c r="E243" s="176" t="s">
        <v>1</v>
      </c>
      <c r="F243" s="177" t="s">
        <v>156</v>
      </c>
      <c r="H243" s="178">
        <v>4.3000000000000007</v>
      </c>
      <c r="L243" s="175"/>
      <c r="M243" s="179"/>
      <c r="N243" s="180"/>
      <c r="O243" s="180"/>
      <c r="P243" s="180"/>
      <c r="Q243" s="180"/>
      <c r="R243" s="180"/>
      <c r="S243" s="180"/>
      <c r="T243" s="181"/>
      <c r="AT243" s="176" t="s">
        <v>153</v>
      </c>
      <c r="AU243" s="176" t="s">
        <v>94</v>
      </c>
      <c r="AV243" s="14" t="s">
        <v>147</v>
      </c>
      <c r="AW243" s="14" t="s">
        <v>28</v>
      </c>
      <c r="AX243" s="14" t="s">
        <v>79</v>
      </c>
      <c r="AY243" s="176" t="s">
        <v>146</v>
      </c>
    </row>
    <row r="244" spans="1:65" s="2" customFormat="1" ht="24.2" customHeight="1">
      <c r="A244" s="30"/>
      <c r="B244" s="153"/>
      <c r="C244" s="154" t="s">
        <v>7</v>
      </c>
      <c r="D244" s="154" t="s">
        <v>149</v>
      </c>
      <c r="E244" s="155" t="s">
        <v>1076</v>
      </c>
      <c r="F244" s="156" t="s">
        <v>1077</v>
      </c>
      <c r="G244" s="157" t="s">
        <v>1069</v>
      </c>
      <c r="H244" s="158">
        <v>50</v>
      </c>
      <c r="I244" s="159">
        <v>2.75</v>
      </c>
      <c r="J244" s="159">
        <f>ROUND(I244*H244,2)</f>
        <v>137.5</v>
      </c>
      <c r="K244" s="160"/>
      <c r="L244" s="31"/>
      <c r="M244" s="161" t="s">
        <v>1</v>
      </c>
      <c r="N244" s="162" t="s">
        <v>37</v>
      </c>
      <c r="O244" s="163">
        <v>0.12617</v>
      </c>
      <c r="P244" s="163">
        <f>O244*H244</f>
        <v>6.3085000000000004</v>
      </c>
      <c r="Q244" s="163">
        <v>3.60398E-5</v>
      </c>
      <c r="R244" s="163">
        <f>Q244*H244</f>
        <v>1.8019900000000001E-3</v>
      </c>
      <c r="S244" s="163">
        <v>6.3000000000000003E-4</v>
      </c>
      <c r="T244" s="164">
        <f>S244*H244</f>
        <v>3.15E-2</v>
      </c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R244" s="165" t="s">
        <v>147</v>
      </c>
      <c r="AT244" s="165" t="s">
        <v>149</v>
      </c>
      <c r="AU244" s="165" t="s">
        <v>94</v>
      </c>
      <c r="AY244" s="18" t="s">
        <v>146</v>
      </c>
      <c r="BE244" s="166">
        <f>IF(N244="základná",J244,0)</f>
        <v>0</v>
      </c>
      <c r="BF244" s="166">
        <f>IF(N244="znížená",J244,0)</f>
        <v>137.5</v>
      </c>
      <c r="BG244" s="166">
        <f>IF(N244="zákl. prenesená",J244,0)</f>
        <v>0</v>
      </c>
      <c r="BH244" s="166">
        <f>IF(N244="zníž. prenesená",J244,0)</f>
        <v>0</v>
      </c>
      <c r="BI244" s="166">
        <f>IF(N244="nulová",J244,0)</f>
        <v>0</v>
      </c>
      <c r="BJ244" s="18" t="s">
        <v>94</v>
      </c>
      <c r="BK244" s="166">
        <f>ROUND(I244*H244,2)</f>
        <v>137.5</v>
      </c>
      <c r="BL244" s="18" t="s">
        <v>147</v>
      </c>
      <c r="BM244" s="165" t="s">
        <v>293</v>
      </c>
    </row>
    <row r="245" spans="1:65" s="15" customFormat="1" ht="11.25">
      <c r="B245" s="182"/>
      <c r="D245" s="168" t="s">
        <v>153</v>
      </c>
      <c r="E245" s="183" t="s">
        <v>1</v>
      </c>
      <c r="F245" s="184" t="s">
        <v>1078</v>
      </c>
      <c r="H245" s="183" t="s">
        <v>1</v>
      </c>
      <c r="L245" s="182"/>
      <c r="M245" s="185"/>
      <c r="N245" s="186"/>
      <c r="O245" s="186"/>
      <c r="P245" s="186"/>
      <c r="Q245" s="186"/>
      <c r="R245" s="186"/>
      <c r="S245" s="186"/>
      <c r="T245" s="187"/>
      <c r="AT245" s="183" t="s">
        <v>153</v>
      </c>
      <c r="AU245" s="183" t="s">
        <v>94</v>
      </c>
      <c r="AV245" s="15" t="s">
        <v>79</v>
      </c>
      <c r="AW245" s="15" t="s">
        <v>28</v>
      </c>
      <c r="AX245" s="15" t="s">
        <v>71</v>
      </c>
      <c r="AY245" s="183" t="s">
        <v>146</v>
      </c>
    </row>
    <row r="246" spans="1:65" s="13" customFormat="1" ht="11.25">
      <c r="B246" s="167"/>
      <c r="D246" s="168" t="s">
        <v>153</v>
      </c>
      <c r="E246" s="169" t="s">
        <v>1</v>
      </c>
      <c r="F246" s="170" t="s">
        <v>1079</v>
      </c>
      <c r="H246" s="171">
        <v>50</v>
      </c>
      <c r="L246" s="167"/>
      <c r="M246" s="172"/>
      <c r="N246" s="173"/>
      <c r="O246" s="173"/>
      <c r="P246" s="173"/>
      <c r="Q246" s="173"/>
      <c r="R246" s="173"/>
      <c r="S246" s="173"/>
      <c r="T246" s="174"/>
      <c r="AT246" s="169" t="s">
        <v>153</v>
      </c>
      <c r="AU246" s="169" t="s">
        <v>94</v>
      </c>
      <c r="AV246" s="13" t="s">
        <v>94</v>
      </c>
      <c r="AW246" s="13" t="s">
        <v>28</v>
      </c>
      <c r="AX246" s="13" t="s">
        <v>71</v>
      </c>
      <c r="AY246" s="169" t="s">
        <v>146</v>
      </c>
    </row>
    <row r="247" spans="1:65" s="14" customFormat="1" ht="11.25">
      <c r="B247" s="175"/>
      <c r="D247" s="168" t="s">
        <v>153</v>
      </c>
      <c r="E247" s="176" t="s">
        <v>1</v>
      </c>
      <c r="F247" s="177" t="s">
        <v>156</v>
      </c>
      <c r="H247" s="178">
        <v>50</v>
      </c>
      <c r="L247" s="175"/>
      <c r="M247" s="179"/>
      <c r="N247" s="180"/>
      <c r="O247" s="180"/>
      <c r="P247" s="180"/>
      <c r="Q247" s="180"/>
      <c r="R247" s="180"/>
      <c r="S247" s="180"/>
      <c r="T247" s="181"/>
      <c r="AT247" s="176" t="s">
        <v>153</v>
      </c>
      <c r="AU247" s="176" t="s">
        <v>94</v>
      </c>
      <c r="AV247" s="14" t="s">
        <v>147</v>
      </c>
      <c r="AW247" s="14" t="s">
        <v>28</v>
      </c>
      <c r="AX247" s="14" t="s">
        <v>79</v>
      </c>
      <c r="AY247" s="176" t="s">
        <v>146</v>
      </c>
    </row>
    <row r="248" spans="1:65" s="2" customFormat="1" ht="24.2" customHeight="1">
      <c r="A248" s="30"/>
      <c r="B248" s="153"/>
      <c r="C248" s="154" t="s">
        <v>295</v>
      </c>
      <c r="D248" s="154" t="s">
        <v>149</v>
      </c>
      <c r="E248" s="155" t="s">
        <v>1080</v>
      </c>
      <c r="F248" s="156" t="s">
        <v>1081</v>
      </c>
      <c r="G248" s="157" t="s">
        <v>1069</v>
      </c>
      <c r="H248" s="158">
        <v>60</v>
      </c>
      <c r="I248" s="159">
        <v>5.61</v>
      </c>
      <c r="J248" s="159">
        <f>ROUND(I248*H248,2)</f>
        <v>336.6</v>
      </c>
      <c r="K248" s="160"/>
      <c r="L248" s="31"/>
      <c r="M248" s="161" t="s">
        <v>1</v>
      </c>
      <c r="N248" s="162" t="s">
        <v>37</v>
      </c>
      <c r="O248" s="163">
        <v>0.40160000000000001</v>
      </c>
      <c r="P248" s="163">
        <f>O248*H248</f>
        <v>24.096</v>
      </c>
      <c r="Q248" s="163">
        <v>4.3115199999999997E-5</v>
      </c>
      <c r="R248" s="163">
        <f>Q248*H248</f>
        <v>2.5869119999999998E-3</v>
      </c>
      <c r="S248" s="163">
        <v>1.6999999999999999E-3</v>
      </c>
      <c r="T248" s="164">
        <f>S248*H248</f>
        <v>0.10199999999999999</v>
      </c>
      <c r="U248" s="30"/>
      <c r="V248" s="30"/>
      <c r="W248" s="30"/>
      <c r="X248" s="30"/>
      <c r="Y248" s="30"/>
      <c r="Z248" s="30"/>
      <c r="AA248" s="30"/>
      <c r="AB248" s="30"/>
      <c r="AC248" s="30"/>
      <c r="AD248" s="30"/>
      <c r="AE248" s="30"/>
      <c r="AR248" s="165" t="s">
        <v>147</v>
      </c>
      <c r="AT248" s="165" t="s">
        <v>149</v>
      </c>
      <c r="AU248" s="165" t="s">
        <v>94</v>
      </c>
      <c r="AY248" s="18" t="s">
        <v>146</v>
      </c>
      <c r="BE248" s="166">
        <f>IF(N248="základná",J248,0)</f>
        <v>0</v>
      </c>
      <c r="BF248" s="166">
        <f>IF(N248="znížená",J248,0)</f>
        <v>336.6</v>
      </c>
      <c r="BG248" s="166">
        <f>IF(N248="zákl. prenesená",J248,0)</f>
        <v>0</v>
      </c>
      <c r="BH248" s="166">
        <f>IF(N248="zníž. prenesená",J248,0)</f>
        <v>0</v>
      </c>
      <c r="BI248" s="166">
        <f>IF(N248="nulová",J248,0)</f>
        <v>0</v>
      </c>
      <c r="BJ248" s="18" t="s">
        <v>94</v>
      </c>
      <c r="BK248" s="166">
        <f>ROUND(I248*H248,2)</f>
        <v>336.6</v>
      </c>
      <c r="BL248" s="18" t="s">
        <v>147</v>
      </c>
      <c r="BM248" s="165" t="s">
        <v>298</v>
      </c>
    </row>
    <row r="249" spans="1:65" s="15" customFormat="1" ht="11.25">
      <c r="B249" s="182"/>
      <c r="D249" s="168" t="s">
        <v>153</v>
      </c>
      <c r="E249" s="183" t="s">
        <v>1</v>
      </c>
      <c r="F249" s="184" t="s">
        <v>1082</v>
      </c>
      <c r="H249" s="183" t="s">
        <v>1</v>
      </c>
      <c r="L249" s="182"/>
      <c r="M249" s="185"/>
      <c r="N249" s="186"/>
      <c r="O249" s="186"/>
      <c r="P249" s="186"/>
      <c r="Q249" s="186"/>
      <c r="R249" s="186"/>
      <c r="S249" s="186"/>
      <c r="T249" s="187"/>
      <c r="AT249" s="183" t="s">
        <v>153</v>
      </c>
      <c r="AU249" s="183" t="s">
        <v>94</v>
      </c>
      <c r="AV249" s="15" t="s">
        <v>79</v>
      </c>
      <c r="AW249" s="15" t="s">
        <v>28</v>
      </c>
      <c r="AX249" s="15" t="s">
        <v>71</v>
      </c>
      <c r="AY249" s="183" t="s">
        <v>146</v>
      </c>
    </row>
    <row r="250" spans="1:65" s="13" customFormat="1" ht="11.25">
      <c r="B250" s="167"/>
      <c r="D250" s="168" t="s">
        <v>153</v>
      </c>
      <c r="E250" s="169" t="s">
        <v>1</v>
      </c>
      <c r="F250" s="170" t="s">
        <v>1083</v>
      </c>
      <c r="H250" s="171">
        <v>60</v>
      </c>
      <c r="L250" s="167"/>
      <c r="M250" s="172"/>
      <c r="N250" s="173"/>
      <c r="O250" s="173"/>
      <c r="P250" s="173"/>
      <c r="Q250" s="173"/>
      <c r="R250" s="173"/>
      <c r="S250" s="173"/>
      <c r="T250" s="174"/>
      <c r="AT250" s="169" t="s">
        <v>153</v>
      </c>
      <c r="AU250" s="169" t="s">
        <v>94</v>
      </c>
      <c r="AV250" s="13" t="s">
        <v>94</v>
      </c>
      <c r="AW250" s="13" t="s">
        <v>28</v>
      </c>
      <c r="AX250" s="13" t="s">
        <v>71</v>
      </c>
      <c r="AY250" s="169" t="s">
        <v>146</v>
      </c>
    </row>
    <row r="251" spans="1:65" s="14" customFormat="1" ht="11.25">
      <c r="B251" s="175"/>
      <c r="D251" s="168" t="s">
        <v>153</v>
      </c>
      <c r="E251" s="176" t="s">
        <v>1</v>
      </c>
      <c r="F251" s="177" t="s">
        <v>156</v>
      </c>
      <c r="H251" s="178">
        <v>60</v>
      </c>
      <c r="L251" s="175"/>
      <c r="M251" s="179"/>
      <c r="N251" s="180"/>
      <c r="O251" s="180"/>
      <c r="P251" s="180"/>
      <c r="Q251" s="180"/>
      <c r="R251" s="180"/>
      <c r="S251" s="180"/>
      <c r="T251" s="181"/>
      <c r="AT251" s="176" t="s">
        <v>153</v>
      </c>
      <c r="AU251" s="176" t="s">
        <v>94</v>
      </c>
      <c r="AV251" s="14" t="s">
        <v>147</v>
      </c>
      <c r="AW251" s="14" t="s">
        <v>28</v>
      </c>
      <c r="AX251" s="14" t="s">
        <v>79</v>
      </c>
      <c r="AY251" s="176" t="s">
        <v>146</v>
      </c>
    </row>
    <row r="252" spans="1:65" s="2" customFormat="1" ht="33" customHeight="1">
      <c r="A252" s="30"/>
      <c r="B252" s="153"/>
      <c r="C252" s="154" t="s">
        <v>249</v>
      </c>
      <c r="D252" s="154" t="s">
        <v>149</v>
      </c>
      <c r="E252" s="155" t="s">
        <v>1084</v>
      </c>
      <c r="F252" s="156" t="s">
        <v>1085</v>
      </c>
      <c r="G252" s="157" t="s">
        <v>159</v>
      </c>
      <c r="H252" s="158">
        <v>5.04</v>
      </c>
      <c r="I252" s="159">
        <v>5.92</v>
      </c>
      <c r="J252" s="159">
        <f>ROUND(I252*H252,2)</f>
        <v>29.84</v>
      </c>
      <c r="K252" s="160"/>
      <c r="L252" s="31"/>
      <c r="M252" s="161" t="s">
        <v>1</v>
      </c>
      <c r="N252" s="162" t="s">
        <v>37</v>
      </c>
      <c r="O252" s="163">
        <v>0.55000000000000004</v>
      </c>
      <c r="P252" s="163">
        <f>O252*H252</f>
        <v>2.7720000000000002</v>
      </c>
      <c r="Q252" s="163">
        <v>0</v>
      </c>
      <c r="R252" s="163">
        <f>Q252*H252</f>
        <v>0</v>
      </c>
      <c r="S252" s="163">
        <v>4.5999999999999999E-2</v>
      </c>
      <c r="T252" s="164">
        <f>S252*H252</f>
        <v>0.23183999999999999</v>
      </c>
      <c r="U252" s="30"/>
      <c r="V252" s="30"/>
      <c r="W252" s="30"/>
      <c r="X252" s="30"/>
      <c r="Y252" s="30"/>
      <c r="Z252" s="30"/>
      <c r="AA252" s="30"/>
      <c r="AB252" s="30"/>
      <c r="AC252" s="30"/>
      <c r="AD252" s="30"/>
      <c r="AE252" s="30"/>
      <c r="AR252" s="165" t="s">
        <v>147</v>
      </c>
      <c r="AT252" s="165" t="s">
        <v>149</v>
      </c>
      <c r="AU252" s="165" t="s">
        <v>94</v>
      </c>
      <c r="AY252" s="18" t="s">
        <v>146</v>
      </c>
      <c r="BE252" s="166">
        <f>IF(N252="základná",J252,0)</f>
        <v>0</v>
      </c>
      <c r="BF252" s="166">
        <f>IF(N252="znížená",J252,0)</f>
        <v>29.84</v>
      </c>
      <c r="BG252" s="166">
        <f>IF(N252="zákl. prenesená",J252,0)</f>
        <v>0</v>
      </c>
      <c r="BH252" s="166">
        <f>IF(N252="zníž. prenesená",J252,0)</f>
        <v>0</v>
      </c>
      <c r="BI252" s="166">
        <f>IF(N252="nulová",J252,0)</f>
        <v>0</v>
      </c>
      <c r="BJ252" s="18" t="s">
        <v>94</v>
      </c>
      <c r="BK252" s="166">
        <f>ROUND(I252*H252,2)</f>
        <v>29.84</v>
      </c>
      <c r="BL252" s="18" t="s">
        <v>147</v>
      </c>
      <c r="BM252" s="165" t="s">
        <v>301</v>
      </c>
    </row>
    <row r="253" spans="1:65" s="15" customFormat="1" ht="33.75">
      <c r="B253" s="182"/>
      <c r="D253" s="168" t="s">
        <v>153</v>
      </c>
      <c r="E253" s="183" t="s">
        <v>1</v>
      </c>
      <c r="F253" s="184" t="s">
        <v>1086</v>
      </c>
      <c r="H253" s="183" t="s">
        <v>1</v>
      </c>
      <c r="L253" s="182"/>
      <c r="M253" s="185"/>
      <c r="N253" s="186"/>
      <c r="O253" s="186"/>
      <c r="P253" s="186"/>
      <c r="Q253" s="186"/>
      <c r="R253" s="186"/>
      <c r="S253" s="186"/>
      <c r="T253" s="187"/>
      <c r="AT253" s="183" t="s">
        <v>153</v>
      </c>
      <c r="AU253" s="183" t="s">
        <v>94</v>
      </c>
      <c r="AV253" s="15" t="s">
        <v>79</v>
      </c>
      <c r="AW253" s="15" t="s">
        <v>28</v>
      </c>
      <c r="AX253" s="15" t="s">
        <v>71</v>
      </c>
      <c r="AY253" s="183" t="s">
        <v>146</v>
      </c>
    </row>
    <row r="254" spans="1:65" s="15" customFormat="1" ht="11.25">
      <c r="B254" s="182"/>
      <c r="D254" s="168" t="s">
        <v>153</v>
      </c>
      <c r="E254" s="183" t="s">
        <v>1</v>
      </c>
      <c r="F254" s="184" t="s">
        <v>1007</v>
      </c>
      <c r="H254" s="183" t="s">
        <v>1</v>
      </c>
      <c r="L254" s="182"/>
      <c r="M254" s="185"/>
      <c r="N254" s="186"/>
      <c r="O254" s="186"/>
      <c r="P254" s="186"/>
      <c r="Q254" s="186"/>
      <c r="R254" s="186"/>
      <c r="S254" s="186"/>
      <c r="T254" s="187"/>
      <c r="AT254" s="183" t="s">
        <v>153</v>
      </c>
      <c r="AU254" s="183" t="s">
        <v>94</v>
      </c>
      <c r="AV254" s="15" t="s">
        <v>79</v>
      </c>
      <c r="AW254" s="15" t="s">
        <v>28</v>
      </c>
      <c r="AX254" s="15" t="s">
        <v>71</v>
      </c>
      <c r="AY254" s="183" t="s">
        <v>146</v>
      </c>
    </row>
    <row r="255" spans="1:65" s="13" customFormat="1" ht="11.25">
      <c r="B255" s="167"/>
      <c r="D255" s="168" t="s">
        <v>153</v>
      </c>
      <c r="E255" s="169" t="s">
        <v>1</v>
      </c>
      <c r="F255" s="170" t="s">
        <v>1087</v>
      </c>
      <c r="H255" s="171">
        <v>5.04</v>
      </c>
      <c r="L255" s="167"/>
      <c r="M255" s="172"/>
      <c r="N255" s="173"/>
      <c r="O255" s="173"/>
      <c r="P255" s="173"/>
      <c r="Q255" s="173"/>
      <c r="R255" s="173"/>
      <c r="S255" s="173"/>
      <c r="T255" s="174"/>
      <c r="AT255" s="169" t="s">
        <v>153</v>
      </c>
      <c r="AU255" s="169" t="s">
        <v>94</v>
      </c>
      <c r="AV255" s="13" t="s">
        <v>94</v>
      </c>
      <c r="AW255" s="13" t="s">
        <v>28</v>
      </c>
      <c r="AX255" s="13" t="s">
        <v>71</v>
      </c>
      <c r="AY255" s="169" t="s">
        <v>146</v>
      </c>
    </row>
    <row r="256" spans="1:65" s="14" customFormat="1" ht="11.25">
      <c r="B256" s="175"/>
      <c r="D256" s="168" t="s">
        <v>153</v>
      </c>
      <c r="E256" s="176" t="s">
        <v>1</v>
      </c>
      <c r="F256" s="177" t="s">
        <v>156</v>
      </c>
      <c r="H256" s="178">
        <v>5.04</v>
      </c>
      <c r="L256" s="175"/>
      <c r="M256" s="179"/>
      <c r="N256" s="180"/>
      <c r="O256" s="180"/>
      <c r="P256" s="180"/>
      <c r="Q256" s="180"/>
      <c r="R256" s="180"/>
      <c r="S256" s="180"/>
      <c r="T256" s="181"/>
      <c r="AT256" s="176" t="s">
        <v>153</v>
      </c>
      <c r="AU256" s="176" t="s">
        <v>94</v>
      </c>
      <c r="AV256" s="14" t="s">
        <v>147</v>
      </c>
      <c r="AW256" s="14" t="s">
        <v>28</v>
      </c>
      <c r="AX256" s="14" t="s">
        <v>79</v>
      </c>
      <c r="AY256" s="176" t="s">
        <v>146</v>
      </c>
    </row>
    <row r="257" spans="1:65" s="2" customFormat="1" ht="37.9" customHeight="1">
      <c r="A257" s="30"/>
      <c r="B257" s="153"/>
      <c r="C257" s="154" t="s">
        <v>303</v>
      </c>
      <c r="D257" s="154" t="s">
        <v>149</v>
      </c>
      <c r="E257" s="155" t="s">
        <v>1088</v>
      </c>
      <c r="F257" s="156" t="s">
        <v>1089</v>
      </c>
      <c r="G257" s="157" t="s">
        <v>159</v>
      </c>
      <c r="H257" s="158">
        <v>7.56</v>
      </c>
      <c r="I257" s="159">
        <v>5.95</v>
      </c>
      <c r="J257" s="159">
        <f>ROUND(I257*H257,2)</f>
        <v>44.98</v>
      </c>
      <c r="K257" s="160"/>
      <c r="L257" s="31"/>
      <c r="M257" s="161" t="s">
        <v>1</v>
      </c>
      <c r="N257" s="162" t="s">
        <v>37</v>
      </c>
      <c r="O257" s="163">
        <v>0.55300000000000005</v>
      </c>
      <c r="P257" s="163">
        <f>O257*H257</f>
        <v>4.1806799999999997</v>
      </c>
      <c r="Q257" s="163">
        <v>0</v>
      </c>
      <c r="R257" s="163">
        <f>Q257*H257</f>
        <v>0</v>
      </c>
      <c r="S257" s="163">
        <v>6.8000000000000005E-2</v>
      </c>
      <c r="T257" s="164">
        <f>S257*H257</f>
        <v>0.51407999999999998</v>
      </c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R257" s="165" t="s">
        <v>147</v>
      </c>
      <c r="AT257" s="165" t="s">
        <v>149</v>
      </c>
      <c r="AU257" s="165" t="s">
        <v>94</v>
      </c>
      <c r="AY257" s="18" t="s">
        <v>146</v>
      </c>
      <c r="BE257" s="166">
        <f>IF(N257="základná",J257,0)</f>
        <v>0</v>
      </c>
      <c r="BF257" s="166">
        <f>IF(N257="znížená",J257,0)</f>
        <v>44.98</v>
      </c>
      <c r="BG257" s="166">
        <f>IF(N257="zákl. prenesená",J257,0)</f>
        <v>0</v>
      </c>
      <c r="BH257" s="166">
        <f>IF(N257="zníž. prenesená",J257,0)</f>
        <v>0</v>
      </c>
      <c r="BI257" s="166">
        <f>IF(N257="nulová",J257,0)</f>
        <v>0</v>
      </c>
      <c r="BJ257" s="18" t="s">
        <v>94</v>
      </c>
      <c r="BK257" s="166">
        <f>ROUND(I257*H257,2)</f>
        <v>44.98</v>
      </c>
      <c r="BL257" s="18" t="s">
        <v>147</v>
      </c>
      <c r="BM257" s="165" t="s">
        <v>306</v>
      </c>
    </row>
    <row r="258" spans="1:65" s="15" customFormat="1" ht="33.75">
      <c r="B258" s="182"/>
      <c r="D258" s="168" t="s">
        <v>153</v>
      </c>
      <c r="E258" s="183" t="s">
        <v>1</v>
      </c>
      <c r="F258" s="184" t="s">
        <v>1090</v>
      </c>
      <c r="H258" s="183" t="s">
        <v>1</v>
      </c>
      <c r="L258" s="182"/>
      <c r="M258" s="185"/>
      <c r="N258" s="186"/>
      <c r="O258" s="186"/>
      <c r="P258" s="186"/>
      <c r="Q258" s="186"/>
      <c r="R258" s="186"/>
      <c r="S258" s="186"/>
      <c r="T258" s="187"/>
      <c r="AT258" s="183" t="s">
        <v>153</v>
      </c>
      <c r="AU258" s="183" t="s">
        <v>94</v>
      </c>
      <c r="AV258" s="15" t="s">
        <v>79</v>
      </c>
      <c r="AW258" s="15" t="s">
        <v>28</v>
      </c>
      <c r="AX258" s="15" t="s">
        <v>71</v>
      </c>
      <c r="AY258" s="183" t="s">
        <v>146</v>
      </c>
    </row>
    <row r="259" spans="1:65" s="15" customFormat="1" ht="11.25">
      <c r="B259" s="182"/>
      <c r="D259" s="168" t="s">
        <v>153</v>
      </c>
      <c r="E259" s="183" t="s">
        <v>1</v>
      </c>
      <c r="F259" s="184" t="s">
        <v>1007</v>
      </c>
      <c r="H259" s="183" t="s">
        <v>1</v>
      </c>
      <c r="L259" s="182"/>
      <c r="M259" s="185"/>
      <c r="N259" s="186"/>
      <c r="O259" s="186"/>
      <c r="P259" s="186"/>
      <c r="Q259" s="186"/>
      <c r="R259" s="186"/>
      <c r="S259" s="186"/>
      <c r="T259" s="187"/>
      <c r="AT259" s="183" t="s">
        <v>153</v>
      </c>
      <c r="AU259" s="183" t="s">
        <v>94</v>
      </c>
      <c r="AV259" s="15" t="s">
        <v>79</v>
      </c>
      <c r="AW259" s="15" t="s">
        <v>28</v>
      </c>
      <c r="AX259" s="15" t="s">
        <v>71</v>
      </c>
      <c r="AY259" s="183" t="s">
        <v>146</v>
      </c>
    </row>
    <row r="260" spans="1:65" s="13" customFormat="1" ht="11.25">
      <c r="B260" s="167"/>
      <c r="D260" s="168" t="s">
        <v>153</v>
      </c>
      <c r="E260" s="169" t="s">
        <v>1</v>
      </c>
      <c r="F260" s="170" t="s">
        <v>1091</v>
      </c>
      <c r="H260" s="171">
        <v>7.56</v>
      </c>
      <c r="L260" s="167"/>
      <c r="M260" s="172"/>
      <c r="N260" s="173"/>
      <c r="O260" s="173"/>
      <c r="P260" s="173"/>
      <c r="Q260" s="173"/>
      <c r="R260" s="173"/>
      <c r="S260" s="173"/>
      <c r="T260" s="174"/>
      <c r="AT260" s="169" t="s">
        <v>153</v>
      </c>
      <c r="AU260" s="169" t="s">
        <v>94</v>
      </c>
      <c r="AV260" s="13" t="s">
        <v>94</v>
      </c>
      <c r="AW260" s="13" t="s">
        <v>28</v>
      </c>
      <c r="AX260" s="13" t="s">
        <v>71</v>
      </c>
      <c r="AY260" s="169" t="s">
        <v>146</v>
      </c>
    </row>
    <row r="261" spans="1:65" s="14" customFormat="1" ht="11.25">
      <c r="B261" s="175"/>
      <c r="D261" s="168" t="s">
        <v>153</v>
      </c>
      <c r="E261" s="176" t="s">
        <v>1</v>
      </c>
      <c r="F261" s="177" t="s">
        <v>156</v>
      </c>
      <c r="H261" s="178">
        <v>7.56</v>
      </c>
      <c r="L261" s="175"/>
      <c r="M261" s="179"/>
      <c r="N261" s="180"/>
      <c r="O261" s="180"/>
      <c r="P261" s="180"/>
      <c r="Q261" s="180"/>
      <c r="R261" s="180"/>
      <c r="S261" s="180"/>
      <c r="T261" s="181"/>
      <c r="AT261" s="176" t="s">
        <v>153</v>
      </c>
      <c r="AU261" s="176" t="s">
        <v>94</v>
      </c>
      <c r="AV261" s="14" t="s">
        <v>147</v>
      </c>
      <c r="AW261" s="14" t="s">
        <v>28</v>
      </c>
      <c r="AX261" s="14" t="s">
        <v>79</v>
      </c>
      <c r="AY261" s="176" t="s">
        <v>146</v>
      </c>
    </row>
    <row r="262" spans="1:65" s="2" customFormat="1" ht="24.2" customHeight="1">
      <c r="A262" s="30"/>
      <c r="B262" s="153"/>
      <c r="C262" s="154" t="s">
        <v>255</v>
      </c>
      <c r="D262" s="154" t="s">
        <v>149</v>
      </c>
      <c r="E262" s="155" t="s">
        <v>284</v>
      </c>
      <c r="F262" s="156" t="s">
        <v>285</v>
      </c>
      <c r="G262" s="157" t="s">
        <v>168</v>
      </c>
      <c r="H262" s="158">
        <v>18.489000000000001</v>
      </c>
      <c r="I262" s="159">
        <v>9.49</v>
      </c>
      <c r="J262" s="159">
        <f>ROUND(I262*H262,2)</f>
        <v>175.46</v>
      </c>
      <c r="K262" s="160"/>
      <c r="L262" s="31"/>
      <c r="M262" s="161" t="s">
        <v>1</v>
      </c>
      <c r="N262" s="162" t="s">
        <v>37</v>
      </c>
      <c r="O262" s="163">
        <v>0.88200000000000001</v>
      </c>
      <c r="P262" s="163">
        <f>O262*H262</f>
        <v>16.307297999999999</v>
      </c>
      <c r="Q262" s="163">
        <v>0</v>
      </c>
      <c r="R262" s="163">
        <f>Q262*H262</f>
        <v>0</v>
      </c>
      <c r="S262" s="163">
        <v>0</v>
      </c>
      <c r="T262" s="164">
        <f>S262*H262</f>
        <v>0</v>
      </c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R262" s="165" t="s">
        <v>147</v>
      </c>
      <c r="AT262" s="165" t="s">
        <v>149</v>
      </c>
      <c r="AU262" s="165" t="s">
        <v>94</v>
      </c>
      <c r="AY262" s="18" t="s">
        <v>146</v>
      </c>
      <c r="BE262" s="166">
        <f>IF(N262="základná",J262,0)</f>
        <v>0</v>
      </c>
      <c r="BF262" s="166">
        <f>IF(N262="znížená",J262,0)</f>
        <v>175.46</v>
      </c>
      <c r="BG262" s="166">
        <f>IF(N262="zákl. prenesená",J262,0)</f>
        <v>0</v>
      </c>
      <c r="BH262" s="166">
        <f>IF(N262="zníž. prenesená",J262,0)</f>
        <v>0</v>
      </c>
      <c r="BI262" s="166">
        <f>IF(N262="nulová",J262,0)</f>
        <v>0</v>
      </c>
      <c r="BJ262" s="18" t="s">
        <v>94</v>
      </c>
      <c r="BK262" s="166">
        <f>ROUND(I262*H262,2)</f>
        <v>175.46</v>
      </c>
      <c r="BL262" s="18" t="s">
        <v>147</v>
      </c>
      <c r="BM262" s="165" t="s">
        <v>310</v>
      </c>
    </row>
    <row r="263" spans="1:65" s="2" customFormat="1" ht="21.75" customHeight="1">
      <c r="A263" s="30"/>
      <c r="B263" s="153"/>
      <c r="C263" s="154" t="s">
        <v>312</v>
      </c>
      <c r="D263" s="154" t="s">
        <v>149</v>
      </c>
      <c r="E263" s="155" t="s">
        <v>288</v>
      </c>
      <c r="F263" s="156" t="s">
        <v>289</v>
      </c>
      <c r="G263" s="157" t="s">
        <v>168</v>
      </c>
      <c r="H263" s="158">
        <v>18.489000000000001</v>
      </c>
      <c r="I263" s="159">
        <v>10.63</v>
      </c>
      <c r="J263" s="159">
        <f>ROUND(I263*H263,2)</f>
        <v>196.54</v>
      </c>
      <c r="K263" s="160"/>
      <c r="L263" s="31"/>
      <c r="M263" s="161" t="s">
        <v>1</v>
      </c>
      <c r="N263" s="162" t="s">
        <v>37</v>
      </c>
      <c r="O263" s="163">
        <v>0.59799999999999998</v>
      </c>
      <c r="P263" s="163">
        <f>O263*H263</f>
        <v>11.056422</v>
      </c>
      <c r="Q263" s="163">
        <v>0</v>
      </c>
      <c r="R263" s="163">
        <f>Q263*H263</f>
        <v>0</v>
      </c>
      <c r="S263" s="163">
        <v>0</v>
      </c>
      <c r="T263" s="164">
        <f>S263*H263</f>
        <v>0</v>
      </c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R263" s="165" t="s">
        <v>147</v>
      </c>
      <c r="AT263" s="165" t="s">
        <v>149</v>
      </c>
      <c r="AU263" s="165" t="s">
        <v>94</v>
      </c>
      <c r="AY263" s="18" t="s">
        <v>146</v>
      </c>
      <c r="BE263" s="166">
        <f>IF(N263="základná",J263,0)</f>
        <v>0</v>
      </c>
      <c r="BF263" s="166">
        <f>IF(N263="znížená",J263,0)</f>
        <v>196.54</v>
      </c>
      <c r="BG263" s="166">
        <f>IF(N263="zákl. prenesená",J263,0)</f>
        <v>0</v>
      </c>
      <c r="BH263" s="166">
        <f>IF(N263="zníž. prenesená",J263,0)</f>
        <v>0</v>
      </c>
      <c r="BI263" s="166">
        <f>IF(N263="nulová",J263,0)</f>
        <v>0</v>
      </c>
      <c r="BJ263" s="18" t="s">
        <v>94</v>
      </c>
      <c r="BK263" s="166">
        <f>ROUND(I263*H263,2)</f>
        <v>196.54</v>
      </c>
      <c r="BL263" s="18" t="s">
        <v>147</v>
      </c>
      <c r="BM263" s="165" t="s">
        <v>315</v>
      </c>
    </row>
    <row r="264" spans="1:65" s="2" customFormat="1" ht="37.9" customHeight="1">
      <c r="A264" s="30"/>
      <c r="B264" s="153"/>
      <c r="C264" s="154" t="s">
        <v>259</v>
      </c>
      <c r="D264" s="154" t="s">
        <v>149</v>
      </c>
      <c r="E264" s="155" t="s">
        <v>291</v>
      </c>
      <c r="F264" s="156" t="s">
        <v>292</v>
      </c>
      <c r="G264" s="157" t="s">
        <v>168</v>
      </c>
      <c r="H264" s="158">
        <v>73.956000000000003</v>
      </c>
      <c r="I264" s="159">
        <v>0.3</v>
      </c>
      <c r="J264" s="159">
        <f>ROUND(I264*H264,2)</f>
        <v>22.19</v>
      </c>
      <c r="K264" s="160"/>
      <c r="L264" s="31"/>
      <c r="M264" s="161" t="s">
        <v>1</v>
      </c>
      <c r="N264" s="162" t="s">
        <v>37</v>
      </c>
      <c r="O264" s="163">
        <v>7.0000000000000001E-3</v>
      </c>
      <c r="P264" s="163">
        <f>O264*H264</f>
        <v>0.51769200000000004</v>
      </c>
      <c r="Q264" s="163">
        <v>0</v>
      </c>
      <c r="R264" s="163">
        <f>Q264*H264</f>
        <v>0</v>
      </c>
      <c r="S264" s="163">
        <v>0</v>
      </c>
      <c r="T264" s="164">
        <f>S264*H264</f>
        <v>0</v>
      </c>
      <c r="U264" s="30"/>
      <c r="V264" s="30"/>
      <c r="W264" s="30"/>
      <c r="X264" s="30"/>
      <c r="Y264" s="30"/>
      <c r="Z264" s="30"/>
      <c r="AA264" s="30"/>
      <c r="AB264" s="30"/>
      <c r="AC264" s="30"/>
      <c r="AD264" s="30"/>
      <c r="AE264" s="30"/>
      <c r="AR264" s="165" t="s">
        <v>147</v>
      </c>
      <c r="AT264" s="165" t="s">
        <v>149</v>
      </c>
      <c r="AU264" s="165" t="s">
        <v>94</v>
      </c>
      <c r="AY264" s="18" t="s">
        <v>146</v>
      </c>
      <c r="BE264" s="166">
        <f>IF(N264="základná",J264,0)</f>
        <v>0</v>
      </c>
      <c r="BF264" s="166">
        <f>IF(N264="znížená",J264,0)</f>
        <v>22.19</v>
      </c>
      <c r="BG264" s="166">
        <f>IF(N264="zákl. prenesená",J264,0)</f>
        <v>0</v>
      </c>
      <c r="BH264" s="166">
        <f>IF(N264="zníž. prenesená",J264,0)</f>
        <v>0</v>
      </c>
      <c r="BI264" s="166">
        <f>IF(N264="nulová",J264,0)</f>
        <v>0</v>
      </c>
      <c r="BJ264" s="18" t="s">
        <v>94</v>
      </c>
      <c r="BK264" s="166">
        <f>ROUND(I264*H264,2)</f>
        <v>22.19</v>
      </c>
      <c r="BL264" s="18" t="s">
        <v>147</v>
      </c>
      <c r="BM264" s="165" t="s">
        <v>319</v>
      </c>
    </row>
    <row r="265" spans="1:65" s="13" customFormat="1" ht="11.25">
      <c r="B265" s="167"/>
      <c r="D265" s="168" t="s">
        <v>153</v>
      </c>
      <c r="E265" s="169" t="s">
        <v>1</v>
      </c>
      <c r="F265" s="170" t="s">
        <v>1092</v>
      </c>
      <c r="H265" s="171">
        <v>73.956000000000003</v>
      </c>
      <c r="L265" s="167"/>
      <c r="M265" s="172"/>
      <c r="N265" s="173"/>
      <c r="O265" s="173"/>
      <c r="P265" s="173"/>
      <c r="Q265" s="173"/>
      <c r="R265" s="173"/>
      <c r="S265" s="173"/>
      <c r="T265" s="174"/>
      <c r="AT265" s="169" t="s">
        <v>153</v>
      </c>
      <c r="AU265" s="169" t="s">
        <v>94</v>
      </c>
      <c r="AV265" s="13" t="s">
        <v>94</v>
      </c>
      <c r="AW265" s="13" t="s">
        <v>28</v>
      </c>
      <c r="AX265" s="13" t="s">
        <v>71</v>
      </c>
      <c r="AY265" s="169" t="s">
        <v>146</v>
      </c>
    </row>
    <row r="266" spans="1:65" s="14" customFormat="1" ht="11.25">
      <c r="B266" s="175"/>
      <c r="D266" s="168" t="s">
        <v>153</v>
      </c>
      <c r="E266" s="176" t="s">
        <v>1</v>
      </c>
      <c r="F266" s="177" t="s">
        <v>156</v>
      </c>
      <c r="H266" s="178">
        <v>73.956000000000003</v>
      </c>
      <c r="L266" s="175"/>
      <c r="M266" s="179"/>
      <c r="N266" s="180"/>
      <c r="O266" s="180"/>
      <c r="P266" s="180"/>
      <c r="Q266" s="180"/>
      <c r="R266" s="180"/>
      <c r="S266" s="180"/>
      <c r="T266" s="181"/>
      <c r="AT266" s="176" t="s">
        <v>153</v>
      </c>
      <c r="AU266" s="176" t="s">
        <v>94</v>
      </c>
      <c r="AV266" s="14" t="s">
        <v>147</v>
      </c>
      <c r="AW266" s="14" t="s">
        <v>28</v>
      </c>
      <c r="AX266" s="14" t="s">
        <v>79</v>
      </c>
      <c r="AY266" s="176" t="s">
        <v>146</v>
      </c>
    </row>
    <row r="267" spans="1:65" s="2" customFormat="1" ht="24.2" customHeight="1">
      <c r="A267" s="30"/>
      <c r="B267" s="153"/>
      <c r="C267" s="154" t="s">
        <v>323</v>
      </c>
      <c r="D267" s="154" t="s">
        <v>149</v>
      </c>
      <c r="E267" s="155" t="s">
        <v>296</v>
      </c>
      <c r="F267" s="156" t="s">
        <v>297</v>
      </c>
      <c r="G267" s="157" t="s">
        <v>168</v>
      </c>
      <c r="H267" s="158">
        <v>18.489000000000001</v>
      </c>
      <c r="I267" s="159">
        <v>9.58</v>
      </c>
      <c r="J267" s="159">
        <f>ROUND(I267*H267,2)</f>
        <v>177.12</v>
      </c>
      <c r="K267" s="160"/>
      <c r="L267" s="31"/>
      <c r="M267" s="161" t="s">
        <v>1</v>
      </c>
      <c r="N267" s="162" t="s">
        <v>37</v>
      </c>
      <c r="O267" s="163">
        <v>0.89</v>
      </c>
      <c r="P267" s="163">
        <f>O267*H267</f>
        <v>16.455210000000001</v>
      </c>
      <c r="Q267" s="163">
        <v>0</v>
      </c>
      <c r="R267" s="163">
        <f>Q267*H267</f>
        <v>0</v>
      </c>
      <c r="S267" s="163">
        <v>0</v>
      </c>
      <c r="T267" s="164">
        <f>S267*H267</f>
        <v>0</v>
      </c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R267" s="165" t="s">
        <v>147</v>
      </c>
      <c r="AT267" s="165" t="s">
        <v>149</v>
      </c>
      <c r="AU267" s="165" t="s">
        <v>94</v>
      </c>
      <c r="AY267" s="18" t="s">
        <v>146</v>
      </c>
      <c r="BE267" s="166">
        <f>IF(N267="základná",J267,0)</f>
        <v>0</v>
      </c>
      <c r="BF267" s="166">
        <f>IF(N267="znížená",J267,0)</f>
        <v>177.12</v>
      </c>
      <c r="BG267" s="166">
        <f>IF(N267="zákl. prenesená",J267,0)</f>
        <v>0</v>
      </c>
      <c r="BH267" s="166">
        <f>IF(N267="zníž. prenesená",J267,0)</f>
        <v>0</v>
      </c>
      <c r="BI267" s="166">
        <f>IF(N267="nulová",J267,0)</f>
        <v>0</v>
      </c>
      <c r="BJ267" s="18" t="s">
        <v>94</v>
      </c>
      <c r="BK267" s="166">
        <f>ROUND(I267*H267,2)</f>
        <v>177.12</v>
      </c>
      <c r="BL267" s="18" t="s">
        <v>147</v>
      </c>
      <c r="BM267" s="165" t="s">
        <v>326</v>
      </c>
    </row>
    <row r="268" spans="1:65" s="2" customFormat="1" ht="24.2" customHeight="1">
      <c r="A268" s="30"/>
      <c r="B268" s="153"/>
      <c r="C268" s="154" t="s">
        <v>262</v>
      </c>
      <c r="D268" s="154" t="s">
        <v>149</v>
      </c>
      <c r="E268" s="155" t="s">
        <v>299</v>
      </c>
      <c r="F268" s="156" t="s">
        <v>300</v>
      </c>
      <c r="G268" s="157" t="s">
        <v>168</v>
      </c>
      <c r="H268" s="158">
        <v>55.466999999999999</v>
      </c>
      <c r="I268" s="159">
        <v>1.07</v>
      </c>
      <c r="J268" s="159">
        <f>ROUND(I268*H268,2)</f>
        <v>59.35</v>
      </c>
      <c r="K268" s="160"/>
      <c r="L268" s="31"/>
      <c r="M268" s="161" t="s">
        <v>1</v>
      </c>
      <c r="N268" s="162" t="s">
        <v>37</v>
      </c>
      <c r="O268" s="163">
        <v>0.1</v>
      </c>
      <c r="P268" s="163">
        <f>O268*H268</f>
        <v>5.5467000000000004</v>
      </c>
      <c r="Q268" s="163">
        <v>0</v>
      </c>
      <c r="R268" s="163">
        <f>Q268*H268</f>
        <v>0</v>
      </c>
      <c r="S268" s="163">
        <v>0</v>
      </c>
      <c r="T268" s="164">
        <f>S268*H268</f>
        <v>0</v>
      </c>
      <c r="U268" s="30"/>
      <c r="V268" s="30"/>
      <c r="W268" s="30"/>
      <c r="X268" s="30"/>
      <c r="Y268" s="30"/>
      <c r="Z268" s="30"/>
      <c r="AA268" s="30"/>
      <c r="AB268" s="30"/>
      <c r="AC268" s="30"/>
      <c r="AD268" s="30"/>
      <c r="AE268" s="30"/>
      <c r="AR268" s="165" t="s">
        <v>147</v>
      </c>
      <c r="AT268" s="165" t="s">
        <v>149</v>
      </c>
      <c r="AU268" s="165" t="s">
        <v>94</v>
      </c>
      <c r="AY268" s="18" t="s">
        <v>146</v>
      </c>
      <c r="BE268" s="166">
        <f>IF(N268="základná",J268,0)</f>
        <v>0</v>
      </c>
      <c r="BF268" s="166">
        <f>IF(N268="znížená",J268,0)</f>
        <v>59.35</v>
      </c>
      <c r="BG268" s="166">
        <f>IF(N268="zákl. prenesená",J268,0)</f>
        <v>0</v>
      </c>
      <c r="BH268" s="166">
        <f>IF(N268="zníž. prenesená",J268,0)</f>
        <v>0</v>
      </c>
      <c r="BI268" s="166">
        <f>IF(N268="nulová",J268,0)</f>
        <v>0</v>
      </c>
      <c r="BJ268" s="18" t="s">
        <v>94</v>
      </c>
      <c r="BK268" s="166">
        <f>ROUND(I268*H268,2)</f>
        <v>59.35</v>
      </c>
      <c r="BL268" s="18" t="s">
        <v>147</v>
      </c>
      <c r="BM268" s="165" t="s">
        <v>333</v>
      </c>
    </row>
    <row r="269" spans="1:65" s="13" customFormat="1" ht="11.25">
      <c r="B269" s="167"/>
      <c r="D269" s="168" t="s">
        <v>153</v>
      </c>
      <c r="E269" s="169" t="s">
        <v>1</v>
      </c>
      <c r="F269" s="170" t="s">
        <v>1093</v>
      </c>
      <c r="H269" s="171">
        <v>55.466999999999999</v>
      </c>
      <c r="L269" s="167"/>
      <c r="M269" s="172"/>
      <c r="N269" s="173"/>
      <c r="O269" s="173"/>
      <c r="P269" s="173"/>
      <c r="Q269" s="173"/>
      <c r="R269" s="173"/>
      <c r="S269" s="173"/>
      <c r="T269" s="174"/>
      <c r="AT269" s="169" t="s">
        <v>153</v>
      </c>
      <c r="AU269" s="169" t="s">
        <v>94</v>
      </c>
      <c r="AV269" s="13" t="s">
        <v>94</v>
      </c>
      <c r="AW269" s="13" t="s">
        <v>28</v>
      </c>
      <c r="AX269" s="13" t="s">
        <v>71</v>
      </c>
      <c r="AY269" s="169" t="s">
        <v>146</v>
      </c>
    </row>
    <row r="270" spans="1:65" s="14" customFormat="1" ht="11.25">
      <c r="B270" s="175"/>
      <c r="D270" s="168" t="s">
        <v>153</v>
      </c>
      <c r="E270" s="176" t="s">
        <v>1</v>
      </c>
      <c r="F270" s="177" t="s">
        <v>156</v>
      </c>
      <c r="H270" s="178">
        <v>55.466999999999999</v>
      </c>
      <c r="L270" s="175"/>
      <c r="M270" s="179"/>
      <c r="N270" s="180"/>
      <c r="O270" s="180"/>
      <c r="P270" s="180"/>
      <c r="Q270" s="180"/>
      <c r="R270" s="180"/>
      <c r="S270" s="180"/>
      <c r="T270" s="181"/>
      <c r="AT270" s="176" t="s">
        <v>153</v>
      </c>
      <c r="AU270" s="176" t="s">
        <v>94</v>
      </c>
      <c r="AV270" s="14" t="s">
        <v>147</v>
      </c>
      <c r="AW270" s="14" t="s">
        <v>28</v>
      </c>
      <c r="AX270" s="14" t="s">
        <v>79</v>
      </c>
      <c r="AY270" s="176" t="s">
        <v>146</v>
      </c>
    </row>
    <row r="271" spans="1:65" s="2" customFormat="1" ht="24.2" customHeight="1">
      <c r="A271" s="30"/>
      <c r="B271" s="153"/>
      <c r="C271" s="154" t="s">
        <v>335</v>
      </c>
      <c r="D271" s="154" t="s">
        <v>149</v>
      </c>
      <c r="E271" s="155" t="s">
        <v>304</v>
      </c>
      <c r="F271" s="156" t="s">
        <v>305</v>
      </c>
      <c r="G271" s="157" t="s">
        <v>168</v>
      </c>
      <c r="H271" s="158">
        <v>17.565000000000001</v>
      </c>
      <c r="I271" s="159">
        <v>67.150000000000006</v>
      </c>
      <c r="J271" s="159">
        <f>ROUND(I271*H271,2)</f>
        <v>1179.49</v>
      </c>
      <c r="K271" s="160"/>
      <c r="L271" s="31"/>
      <c r="M271" s="161" t="s">
        <v>1</v>
      </c>
      <c r="N271" s="162" t="s">
        <v>37</v>
      </c>
      <c r="O271" s="163">
        <v>0</v>
      </c>
      <c r="P271" s="163">
        <f>O271*H271</f>
        <v>0</v>
      </c>
      <c r="Q271" s="163">
        <v>0</v>
      </c>
      <c r="R271" s="163">
        <f>Q271*H271</f>
        <v>0</v>
      </c>
      <c r="S271" s="163">
        <v>0</v>
      </c>
      <c r="T271" s="164">
        <f>S271*H271</f>
        <v>0</v>
      </c>
      <c r="U271" s="30"/>
      <c r="V271" s="30"/>
      <c r="W271" s="30"/>
      <c r="X271" s="30"/>
      <c r="Y271" s="30"/>
      <c r="Z271" s="30"/>
      <c r="AA271" s="30"/>
      <c r="AB271" s="30"/>
      <c r="AC271" s="30"/>
      <c r="AD271" s="30"/>
      <c r="AE271" s="30"/>
      <c r="AR271" s="165" t="s">
        <v>147</v>
      </c>
      <c r="AT271" s="165" t="s">
        <v>149</v>
      </c>
      <c r="AU271" s="165" t="s">
        <v>94</v>
      </c>
      <c r="AY271" s="18" t="s">
        <v>146</v>
      </c>
      <c r="BE271" s="166">
        <f>IF(N271="základná",J271,0)</f>
        <v>0</v>
      </c>
      <c r="BF271" s="166">
        <f>IF(N271="znížená",J271,0)</f>
        <v>1179.49</v>
      </c>
      <c r="BG271" s="166">
        <f>IF(N271="zákl. prenesená",J271,0)</f>
        <v>0</v>
      </c>
      <c r="BH271" s="166">
        <f>IF(N271="zníž. prenesená",J271,0)</f>
        <v>0</v>
      </c>
      <c r="BI271" s="166">
        <f>IF(N271="nulová",J271,0)</f>
        <v>0</v>
      </c>
      <c r="BJ271" s="18" t="s">
        <v>94</v>
      </c>
      <c r="BK271" s="166">
        <f>ROUND(I271*H271,2)</f>
        <v>1179.49</v>
      </c>
      <c r="BL271" s="18" t="s">
        <v>147</v>
      </c>
      <c r="BM271" s="165" t="s">
        <v>338</v>
      </c>
    </row>
    <row r="272" spans="1:65" s="13" customFormat="1" ht="11.25">
      <c r="B272" s="167"/>
      <c r="D272" s="168" t="s">
        <v>153</v>
      </c>
      <c r="E272" s="169" t="s">
        <v>1</v>
      </c>
      <c r="F272" s="170" t="s">
        <v>1094</v>
      </c>
      <c r="H272" s="171">
        <v>17.565000000000001</v>
      </c>
      <c r="L272" s="167"/>
      <c r="M272" s="172"/>
      <c r="N272" s="173"/>
      <c r="O272" s="173"/>
      <c r="P272" s="173"/>
      <c r="Q272" s="173"/>
      <c r="R272" s="173"/>
      <c r="S272" s="173"/>
      <c r="T272" s="174"/>
      <c r="AT272" s="169" t="s">
        <v>153</v>
      </c>
      <c r="AU272" s="169" t="s">
        <v>94</v>
      </c>
      <c r="AV272" s="13" t="s">
        <v>94</v>
      </c>
      <c r="AW272" s="13" t="s">
        <v>28</v>
      </c>
      <c r="AX272" s="13" t="s">
        <v>71</v>
      </c>
      <c r="AY272" s="169" t="s">
        <v>146</v>
      </c>
    </row>
    <row r="273" spans="1:65" s="14" customFormat="1" ht="11.25">
      <c r="B273" s="175"/>
      <c r="D273" s="168" t="s">
        <v>153</v>
      </c>
      <c r="E273" s="176" t="s">
        <v>1</v>
      </c>
      <c r="F273" s="177" t="s">
        <v>156</v>
      </c>
      <c r="H273" s="178">
        <v>17.565000000000001</v>
      </c>
      <c r="L273" s="175"/>
      <c r="M273" s="179"/>
      <c r="N273" s="180"/>
      <c r="O273" s="180"/>
      <c r="P273" s="180"/>
      <c r="Q273" s="180"/>
      <c r="R273" s="180"/>
      <c r="S273" s="180"/>
      <c r="T273" s="181"/>
      <c r="AT273" s="176" t="s">
        <v>153</v>
      </c>
      <c r="AU273" s="176" t="s">
        <v>94</v>
      </c>
      <c r="AV273" s="14" t="s">
        <v>147</v>
      </c>
      <c r="AW273" s="14" t="s">
        <v>28</v>
      </c>
      <c r="AX273" s="14" t="s">
        <v>79</v>
      </c>
      <c r="AY273" s="176" t="s">
        <v>146</v>
      </c>
    </row>
    <row r="274" spans="1:65" s="2" customFormat="1" ht="44.25" customHeight="1">
      <c r="A274" s="30"/>
      <c r="B274" s="153"/>
      <c r="C274" s="154" t="s">
        <v>274</v>
      </c>
      <c r="D274" s="154" t="s">
        <v>149</v>
      </c>
      <c r="E274" s="155" t="s">
        <v>313</v>
      </c>
      <c r="F274" s="156" t="s">
        <v>314</v>
      </c>
      <c r="G274" s="157" t="s">
        <v>168</v>
      </c>
      <c r="H274" s="158">
        <v>0.92400000000000004</v>
      </c>
      <c r="I274" s="159">
        <v>67.150000000000006</v>
      </c>
      <c r="J274" s="159">
        <f>ROUND(I274*H274,2)</f>
        <v>62.05</v>
      </c>
      <c r="K274" s="160"/>
      <c r="L274" s="31"/>
      <c r="M274" s="161" t="s">
        <v>1</v>
      </c>
      <c r="N274" s="162" t="s">
        <v>37</v>
      </c>
      <c r="O274" s="163">
        <v>0</v>
      </c>
      <c r="P274" s="163">
        <f>O274*H274</f>
        <v>0</v>
      </c>
      <c r="Q274" s="163">
        <v>0</v>
      </c>
      <c r="R274" s="163">
        <f>Q274*H274</f>
        <v>0</v>
      </c>
      <c r="S274" s="163">
        <v>0</v>
      </c>
      <c r="T274" s="164">
        <f>S274*H274</f>
        <v>0</v>
      </c>
      <c r="U274" s="30"/>
      <c r="V274" s="30"/>
      <c r="W274" s="30"/>
      <c r="X274" s="30"/>
      <c r="Y274" s="30"/>
      <c r="Z274" s="30"/>
      <c r="AA274" s="30"/>
      <c r="AB274" s="30"/>
      <c r="AC274" s="30"/>
      <c r="AD274" s="30"/>
      <c r="AE274" s="30"/>
      <c r="AR274" s="165" t="s">
        <v>147</v>
      </c>
      <c r="AT274" s="165" t="s">
        <v>149</v>
      </c>
      <c r="AU274" s="165" t="s">
        <v>94</v>
      </c>
      <c r="AY274" s="18" t="s">
        <v>146</v>
      </c>
      <c r="BE274" s="166">
        <f>IF(N274="základná",J274,0)</f>
        <v>0</v>
      </c>
      <c r="BF274" s="166">
        <f>IF(N274="znížená",J274,0)</f>
        <v>62.05</v>
      </c>
      <c r="BG274" s="166">
        <f>IF(N274="zákl. prenesená",J274,0)</f>
        <v>0</v>
      </c>
      <c r="BH274" s="166">
        <f>IF(N274="zníž. prenesená",J274,0)</f>
        <v>0</v>
      </c>
      <c r="BI274" s="166">
        <f>IF(N274="nulová",J274,0)</f>
        <v>0</v>
      </c>
      <c r="BJ274" s="18" t="s">
        <v>94</v>
      </c>
      <c r="BK274" s="166">
        <f>ROUND(I274*H274,2)</f>
        <v>62.05</v>
      </c>
      <c r="BL274" s="18" t="s">
        <v>147</v>
      </c>
      <c r="BM274" s="165" t="s">
        <v>348</v>
      </c>
    </row>
    <row r="275" spans="1:65" s="13" customFormat="1" ht="11.25">
      <c r="B275" s="167"/>
      <c r="D275" s="168" t="s">
        <v>153</v>
      </c>
      <c r="E275" s="169" t="s">
        <v>1</v>
      </c>
      <c r="F275" s="170" t="s">
        <v>1095</v>
      </c>
      <c r="H275" s="171">
        <v>0.92400000000000004</v>
      </c>
      <c r="L275" s="167"/>
      <c r="M275" s="172"/>
      <c r="N275" s="173"/>
      <c r="O275" s="173"/>
      <c r="P275" s="173"/>
      <c r="Q275" s="173"/>
      <c r="R275" s="173"/>
      <c r="S275" s="173"/>
      <c r="T275" s="174"/>
      <c r="AT275" s="169" t="s">
        <v>153</v>
      </c>
      <c r="AU275" s="169" t="s">
        <v>94</v>
      </c>
      <c r="AV275" s="13" t="s">
        <v>94</v>
      </c>
      <c r="AW275" s="13" t="s">
        <v>28</v>
      </c>
      <c r="AX275" s="13" t="s">
        <v>71</v>
      </c>
      <c r="AY275" s="169" t="s">
        <v>146</v>
      </c>
    </row>
    <row r="276" spans="1:65" s="14" customFormat="1" ht="11.25">
      <c r="B276" s="175"/>
      <c r="D276" s="168" t="s">
        <v>153</v>
      </c>
      <c r="E276" s="176" t="s">
        <v>1</v>
      </c>
      <c r="F276" s="177" t="s">
        <v>156</v>
      </c>
      <c r="H276" s="178">
        <v>0.92400000000000004</v>
      </c>
      <c r="L276" s="175"/>
      <c r="M276" s="179"/>
      <c r="N276" s="180"/>
      <c r="O276" s="180"/>
      <c r="P276" s="180"/>
      <c r="Q276" s="180"/>
      <c r="R276" s="180"/>
      <c r="S276" s="180"/>
      <c r="T276" s="181"/>
      <c r="AT276" s="176" t="s">
        <v>153</v>
      </c>
      <c r="AU276" s="176" t="s">
        <v>94</v>
      </c>
      <c r="AV276" s="14" t="s">
        <v>147</v>
      </c>
      <c r="AW276" s="14" t="s">
        <v>28</v>
      </c>
      <c r="AX276" s="14" t="s">
        <v>79</v>
      </c>
      <c r="AY276" s="176" t="s">
        <v>146</v>
      </c>
    </row>
    <row r="277" spans="1:65" s="12" customFormat="1" ht="22.9" customHeight="1">
      <c r="B277" s="141"/>
      <c r="D277" s="142" t="s">
        <v>70</v>
      </c>
      <c r="E277" s="151" t="s">
        <v>321</v>
      </c>
      <c r="F277" s="151" t="s">
        <v>322</v>
      </c>
      <c r="J277" s="152">
        <f>BK277</f>
        <v>33.200000000000003</v>
      </c>
      <c r="L277" s="141"/>
      <c r="M277" s="145"/>
      <c r="N277" s="146"/>
      <c r="O277" s="146"/>
      <c r="P277" s="147">
        <f>P278</f>
        <v>2.93601</v>
      </c>
      <c r="Q277" s="146"/>
      <c r="R277" s="147">
        <f>R278</f>
        <v>0</v>
      </c>
      <c r="S277" s="146"/>
      <c r="T277" s="148">
        <f>T278</f>
        <v>0</v>
      </c>
      <c r="AR277" s="142" t="s">
        <v>79</v>
      </c>
      <c r="AT277" s="149" t="s">
        <v>70</v>
      </c>
      <c r="AU277" s="149" t="s">
        <v>79</v>
      </c>
      <c r="AY277" s="142" t="s">
        <v>146</v>
      </c>
      <c r="BK277" s="150">
        <f>BK278</f>
        <v>33.200000000000003</v>
      </c>
    </row>
    <row r="278" spans="1:65" s="2" customFormat="1" ht="24.2" customHeight="1">
      <c r="A278" s="30"/>
      <c r="B278" s="153"/>
      <c r="C278" s="154" t="s">
        <v>352</v>
      </c>
      <c r="D278" s="154" t="s">
        <v>149</v>
      </c>
      <c r="E278" s="155" t="s">
        <v>324</v>
      </c>
      <c r="F278" s="156" t="s">
        <v>325</v>
      </c>
      <c r="G278" s="157" t="s">
        <v>168</v>
      </c>
      <c r="H278" s="158">
        <v>2.387</v>
      </c>
      <c r="I278" s="159">
        <v>13.91</v>
      </c>
      <c r="J278" s="159">
        <f>ROUND(I278*H278,2)</f>
        <v>33.200000000000003</v>
      </c>
      <c r="K278" s="160"/>
      <c r="L278" s="31"/>
      <c r="M278" s="161" t="s">
        <v>1</v>
      </c>
      <c r="N278" s="162" t="s">
        <v>37</v>
      </c>
      <c r="O278" s="163">
        <v>1.23</v>
      </c>
      <c r="P278" s="163">
        <f>O278*H278</f>
        <v>2.93601</v>
      </c>
      <c r="Q278" s="163">
        <v>0</v>
      </c>
      <c r="R278" s="163">
        <f>Q278*H278</f>
        <v>0</v>
      </c>
      <c r="S278" s="163">
        <v>0</v>
      </c>
      <c r="T278" s="164">
        <f>S278*H278</f>
        <v>0</v>
      </c>
      <c r="U278" s="30"/>
      <c r="V278" s="30"/>
      <c r="W278" s="30"/>
      <c r="X278" s="30"/>
      <c r="Y278" s="30"/>
      <c r="Z278" s="30"/>
      <c r="AA278" s="30"/>
      <c r="AB278" s="30"/>
      <c r="AC278" s="30"/>
      <c r="AD278" s="30"/>
      <c r="AE278" s="30"/>
      <c r="AR278" s="165" t="s">
        <v>147</v>
      </c>
      <c r="AT278" s="165" t="s">
        <v>149</v>
      </c>
      <c r="AU278" s="165" t="s">
        <v>94</v>
      </c>
      <c r="AY278" s="18" t="s">
        <v>146</v>
      </c>
      <c r="BE278" s="166">
        <f>IF(N278="základná",J278,0)</f>
        <v>0</v>
      </c>
      <c r="BF278" s="166">
        <f>IF(N278="znížená",J278,0)</f>
        <v>33.200000000000003</v>
      </c>
      <c r="BG278" s="166">
        <f>IF(N278="zákl. prenesená",J278,0)</f>
        <v>0</v>
      </c>
      <c r="BH278" s="166">
        <f>IF(N278="zníž. prenesená",J278,0)</f>
        <v>0</v>
      </c>
      <c r="BI278" s="166">
        <f>IF(N278="nulová",J278,0)</f>
        <v>0</v>
      </c>
      <c r="BJ278" s="18" t="s">
        <v>94</v>
      </c>
      <c r="BK278" s="166">
        <f>ROUND(I278*H278,2)</f>
        <v>33.200000000000003</v>
      </c>
      <c r="BL278" s="18" t="s">
        <v>147</v>
      </c>
      <c r="BM278" s="165" t="s">
        <v>355</v>
      </c>
    </row>
    <row r="279" spans="1:65" s="12" customFormat="1" ht="25.9" customHeight="1">
      <c r="B279" s="141"/>
      <c r="D279" s="142" t="s">
        <v>70</v>
      </c>
      <c r="E279" s="143" t="s">
        <v>1096</v>
      </c>
      <c r="F279" s="143" t="s">
        <v>1097</v>
      </c>
      <c r="J279" s="144">
        <f>BK279</f>
        <v>419.76</v>
      </c>
      <c r="L279" s="141"/>
      <c r="M279" s="145"/>
      <c r="N279" s="146"/>
      <c r="O279" s="146"/>
      <c r="P279" s="147">
        <f>P280</f>
        <v>4.3333199999999996</v>
      </c>
      <c r="Q279" s="146"/>
      <c r="R279" s="147">
        <f>R280</f>
        <v>5.8799999999999998E-3</v>
      </c>
      <c r="S279" s="146"/>
      <c r="T279" s="148">
        <f>T280</f>
        <v>0</v>
      </c>
      <c r="AR279" s="142" t="s">
        <v>79</v>
      </c>
      <c r="AT279" s="149" t="s">
        <v>70</v>
      </c>
      <c r="AU279" s="149" t="s">
        <v>71</v>
      </c>
      <c r="AY279" s="142" t="s">
        <v>146</v>
      </c>
      <c r="BK279" s="150">
        <f>BK280</f>
        <v>419.76</v>
      </c>
    </row>
    <row r="280" spans="1:65" s="12" customFormat="1" ht="22.9" customHeight="1">
      <c r="B280" s="141"/>
      <c r="D280" s="142" t="s">
        <v>70</v>
      </c>
      <c r="E280" s="151" t="s">
        <v>542</v>
      </c>
      <c r="F280" s="151" t="s">
        <v>543</v>
      </c>
      <c r="J280" s="152">
        <f>BK280</f>
        <v>419.76</v>
      </c>
      <c r="L280" s="141"/>
      <c r="M280" s="145"/>
      <c r="N280" s="146"/>
      <c r="O280" s="146"/>
      <c r="P280" s="147">
        <f>SUM(P281:P284)</f>
        <v>4.3333199999999996</v>
      </c>
      <c r="Q280" s="146"/>
      <c r="R280" s="147">
        <f>SUM(R281:R284)</f>
        <v>5.8799999999999998E-3</v>
      </c>
      <c r="S280" s="146"/>
      <c r="T280" s="148">
        <f>SUM(T281:T284)</f>
        <v>0</v>
      </c>
      <c r="AR280" s="142" t="s">
        <v>94</v>
      </c>
      <c r="AT280" s="149" t="s">
        <v>70</v>
      </c>
      <c r="AU280" s="149" t="s">
        <v>79</v>
      </c>
      <c r="AY280" s="142" t="s">
        <v>146</v>
      </c>
      <c r="BK280" s="150">
        <f>SUM(BK281:BK284)</f>
        <v>419.76</v>
      </c>
    </row>
    <row r="281" spans="1:65" s="2" customFormat="1" ht="21.75" customHeight="1">
      <c r="A281" s="30"/>
      <c r="B281" s="153"/>
      <c r="C281" s="154" t="s">
        <v>277</v>
      </c>
      <c r="D281" s="154" t="s">
        <v>149</v>
      </c>
      <c r="E281" s="155" t="s">
        <v>1098</v>
      </c>
      <c r="F281" s="156" t="s">
        <v>1099</v>
      </c>
      <c r="G281" s="157" t="s">
        <v>546</v>
      </c>
      <c r="H281" s="158">
        <v>6</v>
      </c>
      <c r="I281" s="159">
        <v>69.959999999999994</v>
      </c>
      <c r="J281" s="159">
        <f>ROUND(I281*H281,2)</f>
        <v>419.76</v>
      </c>
      <c r="K281" s="160"/>
      <c r="L281" s="31"/>
      <c r="M281" s="161" t="s">
        <v>1</v>
      </c>
      <c r="N281" s="162" t="s">
        <v>37</v>
      </c>
      <c r="O281" s="163">
        <v>0.72221999999999997</v>
      </c>
      <c r="P281" s="163">
        <f>O281*H281</f>
        <v>4.3333199999999996</v>
      </c>
      <c r="Q281" s="163">
        <v>9.7999999999999997E-4</v>
      </c>
      <c r="R281" s="163">
        <f>Q281*H281</f>
        <v>5.8799999999999998E-3</v>
      </c>
      <c r="S281" s="163">
        <v>0</v>
      </c>
      <c r="T281" s="164">
        <f>S281*H281</f>
        <v>0</v>
      </c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R281" s="165" t="s">
        <v>209</v>
      </c>
      <c r="AT281" s="165" t="s">
        <v>149</v>
      </c>
      <c r="AU281" s="165" t="s">
        <v>94</v>
      </c>
      <c r="AY281" s="18" t="s">
        <v>146</v>
      </c>
      <c r="BE281" s="166">
        <f>IF(N281="základná",J281,0)</f>
        <v>0</v>
      </c>
      <c r="BF281" s="166">
        <f>IF(N281="znížená",J281,0)</f>
        <v>419.76</v>
      </c>
      <c r="BG281" s="166">
        <f>IF(N281="zákl. prenesená",J281,0)</f>
        <v>0</v>
      </c>
      <c r="BH281" s="166">
        <f>IF(N281="zníž. prenesená",J281,0)</f>
        <v>0</v>
      </c>
      <c r="BI281" s="166">
        <f>IF(N281="nulová",J281,0)</f>
        <v>0</v>
      </c>
      <c r="BJ281" s="18" t="s">
        <v>94</v>
      </c>
      <c r="BK281" s="166">
        <f>ROUND(I281*H281,2)</f>
        <v>419.76</v>
      </c>
      <c r="BL281" s="18" t="s">
        <v>209</v>
      </c>
      <c r="BM281" s="165" t="s">
        <v>358</v>
      </c>
    </row>
    <row r="282" spans="1:65" s="15" customFormat="1" ht="11.25">
      <c r="B282" s="182"/>
      <c r="D282" s="168" t="s">
        <v>153</v>
      </c>
      <c r="E282" s="183" t="s">
        <v>1</v>
      </c>
      <c r="F282" s="184" t="s">
        <v>1100</v>
      </c>
      <c r="H282" s="183" t="s">
        <v>1</v>
      </c>
      <c r="L282" s="182"/>
      <c r="M282" s="185"/>
      <c r="N282" s="186"/>
      <c r="O282" s="186"/>
      <c r="P282" s="186"/>
      <c r="Q282" s="186"/>
      <c r="R282" s="186"/>
      <c r="S282" s="186"/>
      <c r="T282" s="187"/>
      <c r="AT282" s="183" t="s">
        <v>153</v>
      </c>
      <c r="AU282" s="183" t="s">
        <v>94</v>
      </c>
      <c r="AV282" s="15" t="s">
        <v>79</v>
      </c>
      <c r="AW282" s="15" t="s">
        <v>28</v>
      </c>
      <c r="AX282" s="15" t="s">
        <v>71</v>
      </c>
      <c r="AY282" s="183" t="s">
        <v>146</v>
      </c>
    </row>
    <row r="283" spans="1:65" s="13" customFormat="1" ht="11.25">
      <c r="B283" s="167"/>
      <c r="D283" s="168" t="s">
        <v>153</v>
      </c>
      <c r="E283" s="169" t="s">
        <v>1</v>
      </c>
      <c r="F283" s="170" t="s">
        <v>634</v>
      </c>
      <c r="H283" s="171">
        <v>6</v>
      </c>
      <c r="L283" s="167"/>
      <c r="M283" s="172"/>
      <c r="N283" s="173"/>
      <c r="O283" s="173"/>
      <c r="P283" s="173"/>
      <c r="Q283" s="173"/>
      <c r="R283" s="173"/>
      <c r="S283" s="173"/>
      <c r="T283" s="174"/>
      <c r="AT283" s="169" t="s">
        <v>153</v>
      </c>
      <c r="AU283" s="169" t="s">
        <v>94</v>
      </c>
      <c r="AV283" s="13" t="s">
        <v>94</v>
      </c>
      <c r="AW283" s="13" t="s">
        <v>28</v>
      </c>
      <c r="AX283" s="13" t="s">
        <v>71</v>
      </c>
      <c r="AY283" s="169" t="s">
        <v>146</v>
      </c>
    </row>
    <row r="284" spans="1:65" s="14" customFormat="1" ht="11.25">
      <c r="B284" s="175"/>
      <c r="D284" s="168" t="s">
        <v>153</v>
      </c>
      <c r="E284" s="176" t="s">
        <v>1</v>
      </c>
      <c r="F284" s="177" t="s">
        <v>156</v>
      </c>
      <c r="H284" s="178">
        <v>6</v>
      </c>
      <c r="L284" s="175"/>
      <c r="M284" s="179"/>
      <c r="N284" s="180"/>
      <c r="O284" s="180"/>
      <c r="P284" s="180"/>
      <c r="Q284" s="180"/>
      <c r="R284" s="180"/>
      <c r="S284" s="180"/>
      <c r="T284" s="181"/>
      <c r="AT284" s="176" t="s">
        <v>153</v>
      </c>
      <c r="AU284" s="176" t="s">
        <v>94</v>
      </c>
      <c r="AV284" s="14" t="s">
        <v>147</v>
      </c>
      <c r="AW284" s="14" t="s">
        <v>28</v>
      </c>
      <c r="AX284" s="14" t="s">
        <v>79</v>
      </c>
      <c r="AY284" s="176" t="s">
        <v>146</v>
      </c>
    </row>
    <row r="285" spans="1:65" s="12" customFormat="1" ht="25.9" customHeight="1">
      <c r="B285" s="141"/>
      <c r="D285" s="142" t="s">
        <v>70</v>
      </c>
      <c r="E285" s="143" t="s">
        <v>327</v>
      </c>
      <c r="F285" s="143" t="s">
        <v>328</v>
      </c>
      <c r="J285" s="144">
        <f>BK285</f>
        <v>10795.080000000002</v>
      </c>
      <c r="L285" s="141"/>
      <c r="M285" s="145"/>
      <c r="N285" s="146"/>
      <c r="O285" s="146"/>
      <c r="P285" s="147">
        <f>P286+P292+P298+P307+P320+P326+P383+P400+P418</f>
        <v>198.76882151000001</v>
      </c>
      <c r="Q285" s="146"/>
      <c r="R285" s="147">
        <f>R286+R292+R298+R307+R320+R326+R383+R400+R418</f>
        <v>0.85432602817239989</v>
      </c>
      <c r="S285" s="146"/>
      <c r="T285" s="148">
        <f>T286+T292+T298+T307+T320+T326+T383+T400+T418</f>
        <v>0.313224</v>
      </c>
      <c r="AR285" s="142" t="s">
        <v>94</v>
      </c>
      <c r="AT285" s="149" t="s">
        <v>70</v>
      </c>
      <c r="AU285" s="149" t="s">
        <v>71</v>
      </c>
      <c r="AY285" s="142" t="s">
        <v>146</v>
      </c>
      <c r="BK285" s="150">
        <f>BK286+BK292+BK298+BK307+BK320+BK326+BK383+BK400+BK418</f>
        <v>10795.080000000002</v>
      </c>
    </row>
    <row r="286" spans="1:65" s="12" customFormat="1" ht="22.9" customHeight="1">
      <c r="B286" s="141"/>
      <c r="D286" s="142" t="s">
        <v>70</v>
      </c>
      <c r="E286" s="151" t="s">
        <v>329</v>
      </c>
      <c r="F286" s="151" t="s">
        <v>330</v>
      </c>
      <c r="J286" s="152">
        <f>BK286</f>
        <v>1708.53</v>
      </c>
      <c r="L286" s="141"/>
      <c r="M286" s="145"/>
      <c r="N286" s="146"/>
      <c r="O286" s="146"/>
      <c r="P286" s="147">
        <f>SUM(P287:P291)</f>
        <v>43.506844800000003</v>
      </c>
      <c r="Q286" s="146"/>
      <c r="R286" s="147">
        <f>SUM(R287:R291)</f>
        <v>0.20294400000000001</v>
      </c>
      <c r="S286" s="146"/>
      <c r="T286" s="148">
        <f>SUM(T287:T291)</f>
        <v>0</v>
      </c>
      <c r="AR286" s="142" t="s">
        <v>94</v>
      </c>
      <c r="AT286" s="149" t="s">
        <v>70</v>
      </c>
      <c r="AU286" s="149" t="s">
        <v>79</v>
      </c>
      <c r="AY286" s="142" t="s">
        <v>146</v>
      </c>
      <c r="BK286" s="150">
        <f>SUM(BK287:BK291)</f>
        <v>1708.53</v>
      </c>
    </row>
    <row r="287" spans="1:65" s="2" customFormat="1" ht="33" customHeight="1">
      <c r="A287" s="30"/>
      <c r="B287" s="153"/>
      <c r="C287" s="154" t="s">
        <v>359</v>
      </c>
      <c r="D287" s="154" t="s">
        <v>149</v>
      </c>
      <c r="E287" s="155" t="s">
        <v>1101</v>
      </c>
      <c r="F287" s="156" t="s">
        <v>1102</v>
      </c>
      <c r="G287" s="157" t="s">
        <v>159</v>
      </c>
      <c r="H287" s="158">
        <v>72.48</v>
      </c>
      <c r="I287" s="159">
        <v>23.02</v>
      </c>
      <c r="J287" s="159">
        <f>ROUND(I287*H287,2)</f>
        <v>1668.49</v>
      </c>
      <c r="K287" s="160"/>
      <c r="L287" s="31"/>
      <c r="M287" s="161" t="s">
        <v>1</v>
      </c>
      <c r="N287" s="162" t="s">
        <v>37</v>
      </c>
      <c r="O287" s="163">
        <v>0.60026000000000002</v>
      </c>
      <c r="P287" s="163">
        <f>O287*H287</f>
        <v>43.506844800000003</v>
      </c>
      <c r="Q287" s="163">
        <v>2.8E-3</v>
      </c>
      <c r="R287" s="163">
        <f>Q287*H287</f>
        <v>0.20294400000000001</v>
      </c>
      <c r="S287" s="163">
        <v>0</v>
      </c>
      <c r="T287" s="164">
        <f>S287*H287</f>
        <v>0</v>
      </c>
      <c r="U287" s="30"/>
      <c r="V287" s="30"/>
      <c r="W287" s="30"/>
      <c r="X287" s="30"/>
      <c r="Y287" s="30"/>
      <c r="Z287" s="30"/>
      <c r="AA287" s="30"/>
      <c r="AB287" s="30"/>
      <c r="AC287" s="30"/>
      <c r="AD287" s="30"/>
      <c r="AE287" s="30"/>
      <c r="AR287" s="165" t="s">
        <v>209</v>
      </c>
      <c r="AT287" s="165" t="s">
        <v>149</v>
      </c>
      <c r="AU287" s="165" t="s">
        <v>94</v>
      </c>
      <c r="AY287" s="18" t="s">
        <v>146</v>
      </c>
      <c r="BE287" s="166">
        <f>IF(N287="základná",J287,0)</f>
        <v>0</v>
      </c>
      <c r="BF287" s="166">
        <f>IF(N287="znížená",J287,0)</f>
        <v>1668.49</v>
      </c>
      <c r="BG287" s="166">
        <f>IF(N287="zákl. prenesená",J287,0)</f>
        <v>0</v>
      </c>
      <c r="BH287" s="166">
        <f>IF(N287="zníž. prenesená",J287,0)</f>
        <v>0</v>
      </c>
      <c r="BI287" s="166">
        <f>IF(N287="nulová",J287,0)</f>
        <v>0</v>
      </c>
      <c r="BJ287" s="18" t="s">
        <v>94</v>
      </c>
      <c r="BK287" s="166">
        <f>ROUND(I287*H287,2)</f>
        <v>1668.49</v>
      </c>
      <c r="BL287" s="18" t="s">
        <v>209</v>
      </c>
      <c r="BM287" s="165" t="s">
        <v>362</v>
      </c>
    </row>
    <row r="288" spans="1:65" s="15" customFormat="1" ht="11.25">
      <c r="B288" s="182"/>
      <c r="D288" s="168" t="s">
        <v>153</v>
      </c>
      <c r="E288" s="183" t="s">
        <v>1</v>
      </c>
      <c r="F288" s="184" t="s">
        <v>1103</v>
      </c>
      <c r="H288" s="183" t="s">
        <v>1</v>
      </c>
      <c r="L288" s="182"/>
      <c r="M288" s="185"/>
      <c r="N288" s="186"/>
      <c r="O288" s="186"/>
      <c r="P288" s="186"/>
      <c r="Q288" s="186"/>
      <c r="R288" s="186"/>
      <c r="S288" s="186"/>
      <c r="T288" s="187"/>
      <c r="AT288" s="183" t="s">
        <v>153</v>
      </c>
      <c r="AU288" s="183" t="s">
        <v>94</v>
      </c>
      <c r="AV288" s="15" t="s">
        <v>79</v>
      </c>
      <c r="AW288" s="15" t="s">
        <v>28</v>
      </c>
      <c r="AX288" s="15" t="s">
        <v>71</v>
      </c>
      <c r="AY288" s="183" t="s">
        <v>146</v>
      </c>
    </row>
    <row r="289" spans="1:65" s="13" customFormat="1" ht="11.25">
      <c r="B289" s="167"/>
      <c r="D289" s="168" t="s">
        <v>153</v>
      </c>
      <c r="E289" s="169" t="s">
        <v>1</v>
      </c>
      <c r="F289" s="170" t="s">
        <v>1104</v>
      </c>
      <c r="H289" s="171">
        <v>72.48</v>
      </c>
      <c r="L289" s="167"/>
      <c r="M289" s="172"/>
      <c r="N289" s="173"/>
      <c r="O289" s="173"/>
      <c r="P289" s="173"/>
      <c r="Q289" s="173"/>
      <c r="R289" s="173"/>
      <c r="S289" s="173"/>
      <c r="T289" s="174"/>
      <c r="AT289" s="169" t="s">
        <v>153</v>
      </c>
      <c r="AU289" s="169" t="s">
        <v>94</v>
      </c>
      <c r="AV289" s="13" t="s">
        <v>94</v>
      </c>
      <c r="AW289" s="13" t="s">
        <v>28</v>
      </c>
      <c r="AX289" s="13" t="s">
        <v>71</v>
      </c>
      <c r="AY289" s="169" t="s">
        <v>146</v>
      </c>
    </row>
    <row r="290" spans="1:65" s="14" customFormat="1" ht="11.25">
      <c r="B290" s="175"/>
      <c r="D290" s="168" t="s">
        <v>153</v>
      </c>
      <c r="E290" s="176" t="s">
        <v>1</v>
      </c>
      <c r="F290" s="177" t="s">
        <v>156</v>
      </c>
      <c r="H290" s="178">
        <v>72.48</v>
      </c>
      <c r="L290" s="175"/>
      <c r="M290" s="179"/>
      <c r="N290" s="180"/>
      <c r="O290" s="180"/>
      <c r="P290" s="180"/>
      <c r="Q290" s="180"/>
      <c r="R290" s="180"/>
      <c r="S290" s="180"/>
      <c r="T290" s="181"/>
      <c r="AT290" s="176" t="s">
        <v>153</v>
      </c>
      <c r="AU290" s="176" t="s">
        <v>94</v>
      </c>
      <c r="AV290" s="14" t="s">
        <v>147</v>
      </c>
      <c r="AW290" s="14" t="s">
        <v>28</v>
      </c>
      <c r="AX290" s="14" t="s">
        <v>79</v>
      </c>
      <c r="AY290" s="176" t="s">
        <v>146</v>
      </c>
    </row>
    <row r="291" spans="1:65" s="2" customFormat="1" ht="24.2" customHeight="1">
      <c r="A291" s="30"/>
      <c r="B291" s="153"/>
      <c r="C291" s="154" t="s">
        <v>283</v>
      </c>
      <c r="D291" s="154" t="s">
        <v>149</v>
      </c>
      <c r="E291" s="155" t="s">
        <v>1105</v>
      </c>
      <c r="F291" s="156" t="s">
        <v>1106</v>
      </c>
      <c r="G291" s="157" t="s">
        <v>412</v>
      </c>
      <c r="H291" s="158">
        <v>16.684999999999999</v>
      </c>
      <c r="I291" s="159">
        <v>2.4</v>
      </c>
      <c r="J291" s="159">
        <f>ROUND(I291*H291,2)</f>
        <v>40.04</v>
      </c>
      <c r="K291" s="160"/>
      <c r="L291" s="31"/>
      <c r="M291" s="161" t="s">
        <v>1</v>
      </c>
      <c r="N291" s="162" t="s">
        <v>37</v>
      </c>
      <c r="O291" s="163">
        <v>0</v>
      </c>
      <c r="P291" s="163">
        <f>O291*H291</f>
        <v>0</v>
      </c>
      <c r="Q291" s="163">
        <v>0</v>
      </c>
      <c r="R291" s="163">
        <f>Q291*H291</f>
        <v>0</v>
      </c>
      <c r="S291" s="163">
        <v>0</v>
      </c>
      <c r="T291" s="164">
        <f>S291*H291</f>
        <v>0</v>
      </c>
      <c r="U291" s="30"/>
      <c r="V291" s="30"/>
      <c r="W291" s="30"/>
      <c r="X291" s="30"/>
      <c r="Y291" s="30"/>
      <c r="Z291" s="30"/>
      <c r="AA291" s="30"/>
      <c r="AB291" s="30"/>
      <c r="AC291" s="30"/>
      <c r="AD291" s="30"/>
      <c r="AE291" s="30"/>
      <c r="AR291" s="165" t="s">
        <v>209</v>
      </c>
      <c r="AT291" s="165" t="s">
        <v>149</v>
      </c>
      <c r="AU291" s="165" t="s">
        <v>94</v>
      </c>
      <c r="AY291" s="18" t="s">
        <v>146</v>
      </c>
      <c r="BE291" s="166">
        <f>IF(N291="základná",J291,0)</f>
        <v>0</v>
      </c>
      <c r="BF291" s="166">
        <f>IF(N291="znížená",J291,0)</f>
        <v>40.04</v>
      </c>
      <c r="BG291" s="166">
        <f>IF(N291="zákl. prenesená",J291,0)</f>
        <v>0</v>
      </c>
      <c r="BH291" s="166">
        <f>IF(N291="zníž. prenesená",J291,0)</f>
        <v>0</v>
      </c>
      <c r="BI291" s="166">
        <f>IF(N291="nulová",J291,0)</f>
        <v>0</v>
      </c>
      <c r="BJ291" s="18" t="s">
        <v>94</v>
      </c>
      <c r="BK291" s="166">
        <f>ROUND(I291*H291,2)</f>
        <v>40.04</v>
      </c>
      <c r="BL291" s="18" t="s">
        <v>209</v>
      </c>
      <c r="BM291" s="165" t="s">
        <v>365</v>
      </c>
    </row>
    <row r="292" spans="1:65" s="12" customFormat="1" ht="22.9" customHeight="1">
      <c r="B292" s="141"/>
      <c r="D292" s="142" t="s">
        <v>70</v>
      </c>
      <c r="E292" s="151" t="s">
        <v>414</v>
      </c>
      <c r="F292" s="151" t="s">
        <v>415</v>
      </c>
      <c r="J292" s="152">
        <f>BK292</f>
        <v>27.5</v>
      </c>
      <c r="L292" s="141"/>
      <c r="M292" s="145"/>
      <c r="N292" s="146"/>
      <c r="O292" s="146"/>
      <c r="P292" s="147">
        <f>SUM(P293:P297)</f>
        <v>0.8838720000000001</v>
      </c>
      <c r="Q292" s="146"/>
      <c r="R292" s="147">
        <f>SUM(R293:R297)</f>
        <v>2.6250663600000002E-2</v>
      </c>
      <c r="S292" s="146"/>
      <c r="T292" s="148">
        <f>SUM(T293:T297)</f>
        <v>0</v>
      </c>
      <c r="AR292" s="142" t="s">
        <v>94</v>
      </c>
      <c r="AT292" s="149" t="s">
        <v>70</v>
      </c>
      <c r="AU292" s="149" t="s">
        <v>79</v>
      </c>
      <c r="AY292" s="142" t="s">
        <v>146</v>
      </c>
      <c r="BK292" s="150">
        <f>SUM(BK293:BK297)</f>
        <v>27.5</v>
      </c>
    </row>
    <row r="293" spans="1:65" s="2" customFormat="1" ht="37.9" customHeight="1">
      <c r="A293" s="30"/>
      <c r="B293" s="153"/>
      <c r="C293" s="154" t="s">
        <v>366</v>
      </c>
      <c r="D293" s="154" t="s">
        <v>149</v>
      </c>
      <c r="E293" s="155" t="s">
        <v>1107</v>
      </c>
      <c r="F293" s="156" t="s">
        <v>1108</v>
      </c>
      <c r="G293" s="157" t="s">
        <v>159</v>
      </c>
      <c r="H293" s="158">
        <v>3.72</v>
      </c>
      <c r="I293" s="159">
        <v>7.29</v>
      </c>
      <c r="J293" s="159">
        <f>ROUND(I293*H293,2)</f>
        <v>27.12</v>
      </c>
      <c r="K293" s="160"/>
      <c r="L293" s="31"/>
      <c r="M293" s="161" t="s">
        <v>1</v>
      </c>
      <c r="N293" s="162" t="s">
        <v>37</v>
      </c>
      <c r="O293" s="163">
        <v>0.23760000000000001</v>
      </c>
      <c r="P293" s="163">
        <f>O293*H293</f>
        <v>0.8838720000000001</v>
      </c>
      <c r="Q293" s="163">
        <v>7.0566300000000004E-3</v>
      </c>
      <c r="R293" s="163">
        <f>Q293*H293</f>
        <v>2.6250663600000002E-2</v>
      </c>
      <c r="S293" s="163">
        <v>0</v>
      </c>
      <c r="T293" s="164">
        <f>S293*H293</f>
        <v>0</v>
      </c>
      <c r="U293" s="30"/>
      <c r="V293" s="30"/>
      <c r="W293" s="30"/>
      <c r="X293" s="30"/>
      <c r="Y293" s="30"/>
      <c r="Z293" s="30"/>
      <c r="AA293" s="30"/>
      <c r="AB293" s="30"/>
      <c r="AC293" s="30"/>
      <c r="AD293" s="30"/>
      <c r="AE293" s="30"/>
      <c r="AR293" s="165" t="s">
        <v>209</v>
      </c>
      <c r="AT293" s="165" t="s">
        <v>149</v>
      </c>
      <c r="AU293" s="165" t="s">
        <v>94</v>
      </c>
      <c r="AY293" s="18" t="s">
        <v>146</v>
      </c>
      <c r="BE293" s="166">
        <f>IF(N293="základná",J293,0)</f>
        <v>0</v>
      </c>
      <c r="BF293" s="166">
        <f>IF(N293="znížená",J293,0)</f>
        <v>27.12</v>
      </c>
      <c r="BG293" s="166">
        <f>IF(N293="zákl. prenesená",J293,0)</f>
        <v>0</v>
      </c>
      <c r="BH293" s="166">
        <f>IF(N293="zníž. prenesená",J293,0)</f>
        <v>0</v>
      </c>
      <c r="BI293" s="166">
        <f>IF(N293="nulová",J293,0)</f>
        <v>0</v>
      </c>
      <c r="BJ293" s="18" t="s">
        <v>94</v>
      </c>
      <c r="BK293" s="166">
        <f>ROUND(I293*H293,2)</f>
        <v>27.12</v>
      </c>
      <c r="BL293" s="18" t="s">
        <v>209</v>
      </c>
      <c r="BM293" s="165" t="s">
        <v>369</v>
      </c>
    </row>
    <row r="294" spans="1:65" s="15" customFormat="1" ht="11.25">
      <c r="B294" s="182"/>
      <c r="D294" s="168" t="s">
        <v>153</v>
      </c>
      <c r="E294" s="183" t="s">
        <v>1</v>
      </c>
      <c r="F294" s="184" t="s">
        <v>1109</v>
      </c>
      <c r="H294" s="183" t="s">
        <v>1</v>
      </c>
      <c r="L294" s="182"/>
      <c r="M294" s="185"/>
      <c r="N294" s="186"/>
      <c r="O294" s="186"/>
      <c r="P294" s="186"/>
      <c r="Q294" s="186"/>
      <c r="R294" s="186"/>
      <c r="S294" s="186"/>
      <c r="T294" s="187"/>
      <c r="AT294" s="183" t="s">
        <v>153</v>
      </c>
      <c r="AU294" s="183" t="s">
        <v>94</v>
      </c>
      <c r="AV294" s="15" t="s">
        <v>79</v>
      </c>
      <c r="AW294" s="15" t="s">
        <v>28</v>
      </c>
      <c r="AX294" s="15" t="s">
        <v>71</v>
      </c>
      <c r="AY294" s="183" t="s">
        <v>146</v>
      </c>
    </row>
    <row r="295" spans="1:65" s="13" customFormat="1" ht="11.25">
      <c r="B295" s="167"/>
      <c r="D295" s="168" t="s">
        <v>153</v>
      </c>
      <c r="E295" s="169" t="s">
        <v>1</v>
      </c>
      <c r="F295" s="170" t="s">
        <v>1110</v>
      </c>
      <c r="H295" s="171">
        <v>3.72</v>
      </c>
      <c r="L295" s="167"/>
      <c r="M295" s="172"/>
      <c r="N295" s="173"/>
      <c r="O295" s="173"/>
      <c r="P295" s="173"/>
      <c r="Q295" s="173"/>
      <c r="R295" s="173"/>
      <c r="S295" s="173"/>
      <c r="T295" s="174"/>
      <c r="AT295" s="169" t="s">
        <v>153</v>
      </c>
      <c r="AU295" s="169" t="s">
        <v>94</v>
      </c>
      <c r="AV295" s="13" t="s">
        <v>94</v>
      </c>
      <c r="AW295" s="13" t="s">
        <v>28</v>
      </c>
      <c r="AX295" s="13" t="s">
        <v>71</v>
      </c>
      <c r="AY295" s="169" t="s">
        <v>146</v>
      </c>
    </row>
    <row r="296" spans="1:65" s="14" customFormat="1" ht="11.25">
      <c r="B296" s="175"/>
      <c r="D296" s="168" t="s">
        <v>153</v>
      </c>
      <c r="E296" s="176" t="s">
        <v>1</v>
      </c>
      <c r="F296" s="177" t="s">
        <v>156</v>
      </c>
      <c r="H296" s="178">
        <v>3.72</v>
      </c>
      <c r="L296" s="175"/>
      <c r="M296" s="179"/>
      <c r="N296" s="180"/>
      <c r="O296" s="180"/>
      <c r="P296" s="180"/>
      <c r="Q296" s="180"/>
      <c r="R296" s="180"/>
      <c r="S296" s="180"/>
      <c r="T296" s="181"/>
      <c r="AT296" s="176" t="s">
        <v>153</v>
      </c>
      <c r="AU296" s="176" t="s">
        <v>94</v>
      </c>
      <c r="AV296" s="14" t="s">
        <v>147</v>
      </c>
      <c r="AW296" s="14" t="s">
        <v>28</v>
      </c>
      <c r="AX296" s="14" t="s">
        <v>79</v>
      </c>
      <c r="AY296" s="176" t="s">
        <v>146</v>
      </c>
    </row>
    <row r="297" spans="1:65" s="2" customFormat="1" ht="24.2" customHeight="1">
      <c r="A297" s="30"/>
      <c r="B297" s="153"/>
      <c r="C297" s="154" t="s">
        <v>286</v>
      </c>
      <c r="D297" s="154" t="s">
        <v>149</v>
      </c>
      <c r="E297" s="155" t="s">
        <v>1111</v>
      </c>
      <c r="F297" s="156" t="s">
        <v>540</v>
      </c>
      <c r="G297" s="157" t="s">
        <v>412</v>
      </c>
      <c r="H297" s="158">
        <v>0.27100000000000002</v>
      </c>
      <c r="I297" s="159">
        <v>1.4</v>
      </c>
      <c r="J297" s="159">
        <f>ROUND(I297*H297,2)</f>
        <v>0.38</v>
      </c>
      <c r="K297" s="160"/>
      <c r="L297" s="31"/>
      <c r="M297" s="161" t="s">
        <v>1</v>
      </c>
      <c r="N297" s="162" t="s">
        <v>37</v>
      </c>
      <c r="O297" s="163">
        <v>0</v>
      </c>
      <c r="P297" s="163">
        <f>O297*H297</f>
        <v>0</v>
      </c>
      <c r="Q297" s="163">
        <v>0</v>
      </c>
      <c r="R297" s="163">
        <f>Q297*H297</f>
        <v>0</v>
      </c>
      <c r="S297" s="163">
        <v>0</v>
      </c>
      <c r="T297" s="164">
        <f>S297*H297</f>
        <v>0</v>
      </c>
      <c r="U297" s="30"/>
      <c r="V297" s="30"/>
      <c r="W297" s="30"/>
      <c r="X297" s="30"/>
      <c r="Y297" s="30"/>
      <c r="Z297" s="30"/>
      <c r="AA297" s="30"/>
      <c r="AB297" s="30"/>
      <c r="AC297" s="30"/>
      <c r="AD297" s="30"/>
      <c r="AE297" s="30"/>
      <c r="AR297" s="165" t="s">
        <v>209</v>
      </c>
      <c r="AT297" s="165" t="s">
        <v>149</v>
      </c>
      <c r="AU297" s="165" t="s">
        <v>94</v>
      </c>
      <c r="AY297" s="18" t="s">
        <v>146</v>
      </c>
      <c r="BE297" s="166">
        <f>IF(N297="základná",J297,0)</f>
        <v>0</v>
      </c>
      <c r="BF297" s="166">
        <f>IF(N297="znížená",J297,0)</f>
        <v>0.38</v>
      </c>
      <c r="BG297" s="166">
        <f>IF(N297="zákl. prenesená",J297,0)</f>
        <v>0</v>
      </c>
      <c r="BH297" s="166">
        <f>IF(N297="zníž. prenesená",J297,0)</f>
        <v>0</v>
      </c>
      <c r="BI297" s="166">
        <f>IF(N297="nulová",J297,0)</f>
        <v>0</v>
      </c>
      <c r="BJ297" s="18" t="s">
        <v>94</v>
      </c>
      <c r="BK297" s="166">
        <f>ROUND(I297*H297,2)</f>
        <v>0.38</v>
      </c>
      <c r="BL297" s="18" t="s">
        <v>209</v>
      </c>
      <c r="BM297" s="165" t="s">
        <v>372</v>
      </c>
    </row>
    <row r="298" spans="1:65" s="12" customFormat="1" ht="22.9" customHeight="1">
      <c r="B298" s="141"/>
      <c r="D298" s="142" t="s">
        <v>70</v>
      </c>
      <c r="E298" s="151" t="s">
        <v>562</v>
      </c>
      <c r="F298" s="151" t="s">
        <v>563</v>
      </c>
      <c r="J298" s="152">
        <f>BK298</f>
        <v>69.180000000000007</v>
      </c>
      <c r="L298" s="141"/>
      <c r="M298" s="145"/>
      <c r="N298" s="146"/>
      <c r="O298" s="146"/>
      <c r="P298" s="147">
        <f>SUM(P299:P306)</f>
        <v>0.68409096000000003</v>
      </c>
      <c r="Q298" s="146"/>
      <c r="R298" s="147">
        <f>SUM(R299:R306)</f>
        <v>1.8873269872400004E-2</v>
      </c>
      <c r="S298" s="146"/>
      <c r="T298" s="148">
        <f>SUM(T299:T306)</f>
        <v>0</v>
      </c>
      <c r="AR298" s="142" t="s">
        <v>94</v>
      </c>
      <c r="AT298" s="149" t="s">
        <v>70</v>
      </c>
      <c r="AU298" s="149" t="s">
        <v>79</v>
      </c>
      <c r="AY298" s="142" t="s">
        <v>146</v>
      </c>
      <c r="BK298" s="150">
        <f>SUM(BK299:BK306)</f>
        <v>69.180000000000007</v>
      </c>
    </row>
    <row r="299" spans="1:65" s="2" customFormat="1" ht="33" customHeight="1">
      <c r="A299" s="30"/>
      <c r="B299" s="153"/>
      <c r="C299" s="154" t="s">
        <v>373</v>
      </c>
      <c r="D299" s="154" t="s">
        <v>149</v>
      </c>
      <c r="E299" s="155" t="s">
        <v>1112</v>
      </c>
      <c r="F299" s="156" t="s">
        <v>566</v>
      </c>
      <c r="G299" s="157" t="s">
        <v>159</v>
      </c>
      <c r="H299" s="158">
        <v>1.5760000000000001</v>
      </c>
      <c r="I299" s="159">
        <v>39.090000000000003</v>
      </c>
      <c r="J299" s="159">
        <f>ROUND(I299*H299,2)</f>
        <v>61.61</v>
      </c>
      <c r="K299" s="160"/>
      <c r="L299" s="31"/>
      <c r="M299" s="161" t="s">
        <v>1</v>
      </c>
      <c r="N299" s="162" t="s">
        <v>37</v>
      </c>
      <c r="O299" s="163">
        <v>0.23521</v>
      </c>
      <c r="P299" s="163">
        <f>O299*H299</f>
        <v>0.37069096000000001</v>
      </c>
      <c r="Q299" s="163">
        <v>1.174E-2</v>
      </c>
      <c r="R299" s="163">
        <f>Q299*H299</f>
        <v>1.8502240000000003E-2</v>
      </c>
      <c r="S299" s="163">
        <v>0</v>
      </c>
      <c r="T299" s="164">
        <f>S299*H299</f>
        <v>0</v>
      </c>
      <c r="U299" s="30"/>
      <c r="V299" s="30"/>
      <c r="W299" s="30"/>
      <c r="X299" s="30"/>
      <c r="Y299" s="30"/>
      <c r="Z299" s="30"/>
      <c r="AA299" s="30"/>
      <c r="AB299" s="30"/>
      <c r="AC299" s="30"/>
      <c r="AD299" s="30"/>
      <c r="AE299" s="30"/>
      <c r="AR299" s="165" t="s">
        <v>209</v>
      </c>
      <c r="AT299" s="165" t="s">
        <v>149</v>
      </c>
      <c r="AU299" s="165" t="s">
        <v>94</v>
      </c>
      <c r="AY299" s="18" t="s">
        <v>146</v>
      </c>
      <c r="BE299" s="166">
        <f>IF(N299="základná",J299,0)</f>
        <v>0</v>
      </c>
      <c r="BF299" s="166">
        <f>IF(N299="znížená",J299,0)</f>
        <v>61.61</v>
      </c>
      <c r="BG299" s="166">
        <f>IF(N299="zákl. prenesená",J299,0)</f>
        <v>0</v>
      </c>
      <c r="BH299" s="166">
        <f>IF(N299="zníž. prenesená",J299,0)</f>
        <v>0</v>
      </c>
      <c r="BI299" s="166">
        <f>IF(N299="nulová",J299,0)</f>
        <v>0</v>
      </c>
      <c r="BJ299" s="18" t="s">
        <v>94</v>
      </c>
      <c r="BK299" s="166">
        <f>ROUND(I299*H299,2)</f>
        <v>61.61</v>
      </c>
      <c r="BL299" s="18" t="s">
        <v>209</v>
      </c>
      <c r="BM299" s="165" t="s">
        <v>377</v>
      </c>
    </row>
    <row r="300" spans="1:65" s="15" customFormat="1" ht="11.25">
      <c r="B300" s="182"/>
      <c r="D300" s="168" t="s">
        <v>153</v>
      </c>
      <c r="E300" s="183" t="s">
        <v>1</v>
      </c>
      <c r="F300" s="184" t="s">
        <v>1113</v>
      </c>
      <c r="H300" s="183" t="s">
        <v>1</v>
      </c>
      <c r="L300" s="182"/>
      <c r="M300" s="185"/>
      <c r="N300" s="186"/>
      <c r="O300" s="186"/>
      <c r="P300" s="186"/>
      <c r="Q300" s="186"/>
      <c r="R300" s="186"/>
      <c r="S300" s="186"/>
      <c r="T300" s="187"/>
      <c r="AT300" s="183" t="s">
        <v>153</v>
      </c>
      <c r="AU300" s="183" t="s">
        <v>94</v>
      </c>
      <c r="AV300" s="15" t="s">
        <v>79</v>
      </c>
      <c r="AW300" s="15" t="s">
        <v>28</v>
      </c>
      <c r="AX300" s="15" t="s">
        <v>71</v>
      </c>
      <c r="AY300" s="183" t="s">
        <v>146</v>
      </c>
    </row>
    <row r="301" spans="1:65" s="13" customFormat="1" ht="11.25">
      <c r="B301" s="167"/>
      <c r="D301" s="168" t="s">
        <v>153</v>
      </c>
      <c r="E301" s="169" t="s">
        <v>1</v>
      </c>
      <c r="F301" s="170" t="s">
        <v>669</v>
      </c>
      <c r="H301" s="171">
        <v>0.58499999999999996</v>
      </c>
      <c r="L301" s="167"/>
      <c r="M301" s="172"/>
      <c r="N301" s="173"/>
      <c r="O301" s="173"/>
      <c r="P301" s="173"/>
      <c r="Q301" s="173"/>
      <c r="R301" s="173"/>
      <c r="S301" s="173"/>
      <c r="T301" s="174"/>
      <c r="AT301" s="169" t="s">
        <v>153</v>
      </c>
      <c r="AU301" s="169" t="s">
        <v>94</v>
      </c>
      <c r="AV301" s="13" t="s">
        <v>94</v>
      </c>
      <c r="AW301" s="13" t="s">
        <v>28</v>
      </c>
      <c r="AX301" s="13" t="s">
        <v>71</v>
      </c>
      <c r="AY301" s="169" t="s">
        <v>146</v>
      </c>
    </row>
    <row r="302" spans="1:65" s="13" customFormat="1" ht="11.25">
      <c r="B302" s="167"/>
      <c r="D302" s="168" t="s">
        <v>153</v>
      </c>
      <c r="E302" s="169" t="s">
        <v>1</v>
      </c>
      <c r="F302" s="170" t="s">
        <v>1114</v>
      </c>
      <c r="H302" s="171">
        <v>0.78800000000000003</v>
      </c>
      <c r="L302" s="167"/>
      <c r="M302" s="172"/>
      <c r="N302" s="173"/>
      <c r="O302" s="173"/>
      <c r="P302" s="173"/>
      <c r="Q302" s="173"/>
      <c r="R302" s="173"/>
      <c r="S302" s="173"/>
      <c r="T302" s="174"/>
      <c r="AT302" s="169" t="s">
        <v>153</v>
      </c>
      <c r="AU302" s="169" t="s">
        <v>94</v>
      </c>
      <c r="AV302" s="13" t="s">
        <v>94</v>
      </c>
      <c r="AW302" s="13" t="s">
        <v>28</v>
      </c>
      <c r="AX302" s="13" t="s">
        <v>71</v>
      </c>
      <c r="AY302" s="169" t="s">
        <v>146</v>
      </c>
    </row>
    <row r="303" spans="1:65" s="13" customFormat="1" ht="11.25">
      <c r="B303" s="167"/>
      <c r="D303" s="168" t="s">
        <v>153</v>
      </c>
      <c r="E303" s="169" t="s">
        <v>1</v>
      </c>
      <c r="F303" s="170" t="s">
        <v>1115</v>
      </c>
      <c r="H303" s="171">
        <v>0.20300000000000001</v>
      </c>
      <c r="L303" s="167"/>
      <c r="M303" s="172"/>
      <c r="N303" s="173"/>
      <c r="O303" s="173"/>
      <c r="P303" s="173"/>
      <c r="Q303" s="173"/>
      <c r="R303" s="173"/>
      <c r="S303" s="173"/>
      <c r="T303" s="174"/>
      <c r="AT303" s="169" t="s">
        <v>153</v>
      </c>
      <c r="AU303" s="169" t="s">
        <v>94</v>
      </c>
      <c r="AV303" s="13" t="s">
        <v>94</v>
      </c>
      <c r="AW303" s="13" t="s">
        <v>28</v>
      </c>
      <c r="AX303" s="13" t="s">
        <v>71</v>
      </c>
      <c r="AY303" s="169" t="s">
        <v>146</v>
      </c>
    </row>
    <row r="304" spans="1:65" s="14" customFormat="1" ht="11.25">
      <c r="B304" s="175"/>
      <c r="D304" s="168" t="s">
        <v>153</v>
      </c>
      <c r="E304" s="176" t="s">
        <v>1</v>
      </c>
      <c r="F304" s="177" t="s">
        <v>156</v>
      </c>
      <c r="H304" s="178">
        <v>1.5760000000000001</v>
      </c>
      <c r="L304" s="175"/>
      <c r="M304" s="179"/>
      <c r="N304" s="180"/>
      <c r="O304" s="180"/>
      <c r="P304" s="180"/>
      <c r="Q304" s="180"/>
      <c r="R304" s="180"/>
      <c r="S304" s="180"/>
      <c r="T304" s="181"/>
      <c r="AT304" s="176" t="s">
        <v>153</v>
      </c>
      <c r="AU304" s="176" t="s">
        <v>94</v>
      </c>
      <c r="AV304" s="14" t="s">
        <v>147</v>
      </c>
      <c r="AW304" s="14" t="s">
        <v>28</v>
      </c>
      <c r="AX304" s="14" t="s">
        <v>79</v>
      </c>
      <c r="AY304" s="176" t="s">
        <v>146</v>
      </c>
    </row>
    <row r="305" spans="1:65" s="2" customFormat="1" ht="33" customHeight="1">
      <c r="A305" s="30"/>
      <c r="B305" s="153"/>
      <c r="C305" s="154" t="s">
        <v>290</v>
      </c>
      <c r="D305" s="154" t="s">
        <v>149</v>
      </c>
      <c r="E305" s="155" t="s">
        <v>1116</v>
      </c>
      <c r="F305" s="156" t="s">
        <v>571</v>
      </c>
      <c r="G305" s="157" t="s">
        <v>159</v>
      </c>
      <c r="H305" s="158">
        <v>1.5669999999999999</v>
      </c>
      <c r="I305" s="159">
        <v>2.93</v>
      </c>
      <c r="J305" s="159">
        <f>ROUND(I305*H305,2)</f>
        <v>4.59</v>
      </c>
      <c r="K305" s="160"/>
      <c r="L305" s="31"/>
      <c r="M305" s="161" t="s">
        <v>1</v>
      </c>
      <c r="N305" s="162" t="s">
        <v>37</v>
      </c>
      <c r="O305" s="163">
        <v>0.2</v>
      </c>
      <c r="P305" s="163">
        <f>O305*H305</f>
        <v>0.31340000000000001</v>
      </c>
      <c r="Q305" s="163">
        <v>2.3677719999999999E-4</v>
      </c>
      <c r="R305" s="163">
        <f>Q305*H305</f>
        <v>3.7102987239999999E-4</v>
      </c>
      <c r="S305" s="163">
        <v>0</v>
      </c>
      <c r="T305" s="164">
        <f>S305*H305</f>
        <v>0</v>
      </c>
      <c r="U305" s="30"/>
      <c r="V305" s="30"/>
      <c r="W305" s="30"/>
      <c r="X305" s="30"/>
      <c r="Y305" s="30"/>
      <c r="Z305" s="30"/>
      <c r="AA305" s="30"/>
      <c r="AB305" s="30"/>
      <c r="AC305" s="30"/>
      <c r="AD305" s="30"/>
      <c r="AE305" s="30"/>
      <c r="AR305" s="165" t="s">
        <v>209</v>
      </c>
      <c r="AT305" s="165" t="s">
        <v>149</v>
      </c>
      <c r="AU305" s="165" t="s">
        <v>94</v>
      </c>
      <c r="AY305" s="18" t="s">
        <v>146</v>
      </c>
      <c r="BE305" s="166">
        <f>IF(N305="základná",J305,0)</f>
        <v>0</v>
      </c>
      <c r="BF305" s="166">
        <f>IF(N305="znížená",J305,0)</f>
        <v>4.59</v>
      </c>
      <c r="BG305" s="166">
        <f>IF(N305="zákl. prenesená",J305,0)</f>
        <v>0</v>
      </c>
      <c r="BH305" s="166">
        <f>IF(N305="zníž. prenesená",J305,0)</f>
        <v>0</v>
      </c>
      <c r="BI305" s="166">
        <f>IF(N305="nulová",J305,0)</f>
        <v>0</v>
      </c>
      <c r="BJ305" s="18" t="s">
        <v>94</v>
      </c>
      <c r="BK305" s="166">
        <f>ROUND(I305*H305,2)</f>
        <v>4.59</v>
      </c>
      <c r="BL305" s="18" t="s">
        <v>209</v>
      </c>
      <c r="BM305" s="165" t="s">
        <v>382</v>
      </c>
    </row>
    <row r="306" spans="1:65" s="2" customFormat="1" ht="24.2" customHeight="1">
      <c r="A306" s="30"/>
      <c r="B306" s="153"/>
      <c r="C306" s="154" t="s">
        <v>393</v>
      </c>
      <c r="D306" s="154" t="s">
        <v>149</v>
      </c>
      <c r="E306" s="155" t="s">
        <v>1117</v>
      </c>
      <c r="F306" s="156" t="s">
        <v>575</v>
      </c>
      <c r="G306" s="157" t="s">
        <v>412</v>
      </c>
      <c r="H306" s="158">
        <v>0.66200000000000003</v>
      </c>
      <c r="I306" s="159">
        <v>4.5</v>
      </c>
      <c r="J306" s="159">
        <f>ROUND(I306*H306,2)</f>
        <v>2.98</v>
      </c>
      <c r="K306" s="160"/>
      <c r="L306" s="31"/>
      <c r="M306" s="161" t="s">
        <v>1</v>
      </c>
      <c r="N306" s="162" t="s">
        <v>37</v>
      </c>
      <c r="O306" s="163">
        <v>0</v>
      </c>
      <c r="P306" s="163">
        <f>O306*H306</f>
        <v>0</v>
      </c>
      <c r="Q306" s="163">
        <v>0</v>
      </c>
      <c r="R306" s="163">
        <f>Q306*H306</f>
        <v>0</v>
      </c>
      <c r="S306" s="163">
        <v>0</v>
      </c>
      <c r="T306" s="164">
        <f>S306*H306</f>
        <v>0</v>
      </c>
      <c r="U306" s="30"/>
      <c r="V306" s="30"/>
      <c r="W306" s="30"/>
      <c r="X306" s="30"/>
      <c r="Y306" s="30"/>
      <c r="Z306" s="30"/>
      <c r="AA306" s="30"/>
      <c r="AB306" s="30"/>
      <c r="AC306" s="30"/>
      <c r="AD306" s="30"/>
      <c r="AE306" s="30"/>
      <c r="AR306" s="165" t="s">
        <v>209</v>
      </c>
      <c r="AT306" s="165" t="s">
        <v>149</v>
      </c>
      <c r="AU306" s="165" t="s">
        <v>94</v>
      </c>
      <c r="AY306" s="18" t="s">
        <v>146</v>
      </c>
      <c r="BE306" s="166">
        <f>IF(N306="základná",J306,0)</f>
        <v>0</v>
      </c>
      <c r="BF306" s="166">
        <f>IF(N306="znížená",J306,0)</f>
        <v>2.98</v>
      </c>
      <c r="BG306" s="166">
        <f>IF(N306="zákl. prenesená",J306,0)</f>
        <v>0</v>
      </c>
      <c r="BH306" s="166">
        <f>IF(N306="zníž. prenesená",J306,0)</f>
        <v>0</v>
      </c>
      <c r="BI306" s="166">
        <f>IF(N306="nulová",J306,0)</f>
        <v>0</v>
      </c>
      <c r="BJ306" s="18" t="s">
        <v>94</v>
      </c>
      <c r="BK306" s="166">
        <f>ROUND(I306*H306,2)</f>
        <v>2.98</v>
      </c>
      <c r="BL306" s="18" t="s">
        <v>209</v>
      </c>
      <c r="BM306" s="165" t="s">
        <v>396</v>
      </c>
    </row>
    <row r="307" spans="1:65" s="12" customFormat="1" ht="22.9" customHeight="1">
      <c r="B307" s="141"/>
      <c r="D307" s="142" t="s">
        <v>70</v>
      </c>
      <c r="E307" s="151" t="s">
        <v>1118</v>
      </c>
      <c r="F307" s="151" t="s">
        <v>1119</v>
      </c>
      <c r="J307" s="152">
        <f>BK307</f>
        <v>634.58000000000004</v>
      </c>
      <c r="L307" s="141"/>
      <c r="M307" s="145"/>
      <c r="N307" s="146"/>
      <c r="O307" s="146"/>
      <c r="P307" s="147">
        <f>SUM(P308:P319)</f>
        <v>20.27224975</v>
      </c>
      <c r="Q307" s="146"/>
      <c r="R307" s="147">
        <f>SUM(R308:R319)</f>
        <v>0.59089059469999994</v>
      </c>
      <c r="S307" s="146"/>
      <c r="T307" s="148">
        <f>SUM(T308:T319)</f>
        <v>0</v>
      </c>
      <c r="AR307" s="142" t="s">
        <v>94</v>
      </c>
      <c r="AT307" s="149" t="s">
        <v>70</v>
      </c>
      <c r="AU307" s="149" t="s">
        <v>79</v>
      </c>
      <c r="AY307" s="142" t="s">
        <v>146</v>
      </c>
      <c r="BK307" s="150">
        <f>SUM(BK308:BK319)</f>
        <v>634.58000000000004</v>
      </c>
    </row>
    <row r="308" spans="1:65" s="2" customFormat="1" ht="37.9" customHeight="1">
      <c r="A308" s="30"/>
      <c r="B308" s="153"/>
      <c r="C308" s="154" t="s">
        <v>293</v>
      </c>
      <c r="D308" s="154" t="s">
        <v>149</v>
      </c>
      <c r="E308" s="155" t="s">
        <v>1120</v>
      </c>
      <c r="F308" s="156" t="s">
        <v>1121</v>
      </c>
      <c r="G308" s="157" t="s">
        <v>159</v>
      </c>
      <c r="H308" s="158">
        <v>12.865</v>
      </c>
      <c r="I308" s="159">
        <v>37.19</v>
      </c>
      <c r="J308" s="159">
        <f>ROUND(I308*H308,2)</f>
        <v>478.45</v>
      </c>
      <c r="K308" s="160"/>
      <c r="L308" s="31"/>
      <c r="M308" s="161" t="s">
        <v>1</v>
      </c>
      <c r="N308" s="162" t="s">
        <v>37</v>
      </c>
      <c r="O308" s="163">
        <v>1.1815899999999999</v>
      </c>
      <c r="P308" s="163">
        <f>O308*H308</f>
        <v>15.201155349999999</v>
      </c>
      <c r="Q308" s="163">
        <v>4.082446E-2</v>
      </c>
      <c r="R308" s="163">
        <f>Q308*H308</f>
        <v>0.52520667789999997</v>
      </c>
      <c r="S308" s="163">
        <v>0</v>
      </c>
      <c r="T308" s="164">
        <f>S308*H308</f>
        <v>0</v>
      </c>
      <c r="U308" s="30"/>
      <c r="V308" s="30"/>
      <c r="W308" s="30"/>
      <c r="X308" s="30"/>
      <c r="Y308" s="30"/>
      <c r="Z308" s="30"/>
      <c r="AA308" s="30"/>
      <c r="AB308" s="30"/>
      <c r="AC308" s="30"/>
      <c r="AD308" s="30"/>
      <c r="AE308" s="30"/>
      <c r="AR308" s="165" t="s">
        <v>209</v>
      </c>
      <c r="AT308" s="165" t="s">
        <v>149</v>
      </c>
      <c r="AU308" s="165" t="s">
        <v>94</v>
      </c>
      <c r="AY308" s="18" t="s">
        <v>146</v>
      </c>
      <c r="BE308" s="166">
        <f>IF(N308="základná",J308,0)</f>
        <v>0</v>
      </c>
      <c r="BF308" s="166">
        <f>IF(N308="znížená",J308,0)</f>
        <v>478.45</v>
      </c>
      <c r="BG308" s="166">
        <f>IF(N308="zákl. prenesená",J308,0)</f>
        <v>0</v>
      </c>
      <c r="BH308" s="166">
        <f>IF(N308="zníž. prenesená",J308,0)</f>
        <v>0</v>
      </c>
      <c r="BI308" s="166">
        <f>IF(N308="nulová",J308,0)</f>
        <v>0</v>
      </c>
      <c r="BJ308" s="18" t="s">
        <v>94</v>
      </c>
      <c r="BK308" s="166">
        <f>ROUND(I308*H308,2)</f>
        <v>478.45</v>
      </c>
      <c r="BL308" s="18" t="s">
        <v>209</v>
      </c>
      <c r="BM308" s="165" t="s">
        <v>400</v>
      </c>
    </row>
    <row r="309" spans="1:65" s="15" customFormat="1" ht="11.25">
      <c r="B309" s="182"/>
      <c r="D309" s="168" t="s">
        <v>153</v>
      </c>
      <c r="E309" s="183" t="s">
        <v>1</v>
      </c>
      <c r="F309" s="184" t="s">
        <v>1122</v>
      </c>
      <c r="H309" s="183" t="s">
        <v>1</v>
      </c>
      <c r="L309" s="182"/>
      <c r="M309" s="185"/>
      <c r="N309" s="186"/>
      <c r="O309" s="186"/>
      <c r="P309" s="186"/>
      <c r="Q309" s="186"/>
      <c r="R309" s="186"/>
      <c r="S309" s="186"/>
      <c r="T309" s="187"/>
      <c r="AT309" s="183" t="s">
        <v>153</v>
      </c>
      <c r="AU309" s="183" t="s">
        <v>94</v>
      </c>
      <c r="AV309" s="15" t="s">
        <v>79</v>
      </c>
      <c r="AW309" s="15" t="s">
        <v>28</v>
      </c>
      <c r="AX309" s="15" t="s">
        <v>71</v>
      </c>
      <c r="AY309" s="183" t="s">
        <v>146</v>
      </c>
    </row>
    <row r="310" spans="1:65" s="13" customFormat="1" ht="11.25">
      <c r="B310" s="167"/>
      <c r="D310" s="168" t="s">
        <v>153</v>
      </c>
      <c r="E310" s="169" t="s">
        <v>1</v>
      </c>
      <c r="F310" s="170" t="s">
        <v>1123</v>
      </c>
      <c r="H310" s="171">
        <v>12.865</v>
      </c>
      <c r="L310" s="167"/>
      <c r="M310" s="172"/>
      <c r="N310" s="173"/>
      <c r="O310" s="173"/>
      <c r="P310" s="173"/>
      <c r="Q310" s="173"/>
      <c r="R310" s="173"/>
      <c r="S310" s="173"/>
      <c r="T310" s="174"/>
      <c r="AT310" s="169" t="s">
        <v>153</v>
      </c>
      <c r="AU310" s="169" t="s">
        <v>94</v>
      </c>
      <c r="AV310" s="13" t="s">
        <v>94</v>
      </c>
      <c r="AW310" s="13" t="s">
        <v>28</v>
      </c>
      <c r="AX310" s="13" t="s">
        <v>71</v>
      </c>
      <c r="AY310" s="169" t="s">
        <v>146</v>
      </c>
    </row>
    <row r="311" spans="1:65" s="14" customFormat="1" ht="11.25">
      <c r="B311" s="175"/>
      <c r="D311" s="168" t="s">
        <v>153</v>
      </c>
      <c r="E311" s="176" t="s">
        <v>1</v>
      </c>
      <c r="F311" s="177" t="s">
        <v>156</v>
      </c>
      <c r="H311" s="178">
        <v>12.865</v>
      </c>
      <c r="L311" s="175"/>
      <c r="M311" s="179"/>
      <c r="N311" s="180"/>
      <c r="O311" s="180"/>
      <c r="P311" s="180"/>
      <c r="Q311" s="180"/>
      <c r="R311" s="180"/>
      <c r="S311" s="180"/>
      <c r="T311" s="181"/>
      <c r="AT311" s="176" t="s">
        <v>153</v>
      </c>
      <c r="AU311" s="176" t="s">
        <v>94</v>
      </c>
      <c r="AV311" s="14" t="s">
        <v>147</v>
      </c>
      <c r="AW311" s="14" t="s">
        <v>28</v>
      </c>
      <c r="AX311" s="14" t="s">
        <v>79</v>
      </c>
      <c r="AY311" s="176" t="s">
        <v>146</v>
      </c>
    </row>
    <row r="312" spans="1:65" s="2" customFormat="1" ht="24.2" customHeight="1">
      <c r="A312" s="30"/>
      <c r="B312" s="153"/>
      <c r="C312" s="154" t="s">
        <v>409</v>
      </c>
      <c r="D312" s="154" t="s">
        <v>149</v>
      </c>
      <c r="E312" s="155" t="s">
        <v>1124</v>
      </c>
      <c r="F312" s="156" t="s">
        <v>1125</v>
      </c>
      <c r="G312" s="157" t="s">
        <v>159</v>
      </c>
      <c r="H312" s="158">
        <v>1.5760000000000001</v>
      </c>
      <c r="I312" s="159">
        <v>23.38</v>
      </c>
      <c r="J312" s="159">
        <f>ROUND(I312*H312,2)</f>
        <v>36.85</v>
      </c>
      <c r="K312" s="160"/>
      <c r="L312" s="31"/>
      <c r="M312" s="161" t="s">
        <v>1</v>
      </c>
      <c r="N312" s="162" t="s">
        <v>37</v>
      </c>
      <c r="O312" s="163">
        <v>0.91605000000000003</v>
      </c>
      <c r="P312" s="163">
        <f>O312*H312</f>
        <v>1.4436948000000001</v>
      </c>
      <c r="Q312" s="163">
        <v>1.18663E-2</v>
      </c>
      <c r="R312" s="163">
        <f>Q312*H312</f>
        <v>1.87012888E-2</v>
      </c>
      <c r="S312" s="163">
        <v>0</v>
      </c>
      <c r="T312" s="164">
        <f>S312*H312</f>
        <v>0</v>
      </c>
      <c r="U312" s="30"/>
      <c r="V312" s="30"/>
      <c r="W312" s="30"/>
      <c r="X312" s="30"/>
      <c r="Y312" s="30"/>
      <c r="Z312" s="30"/>
      <c r="AA312" s="30"/>
      <c r="AB312" s="30"/>
      <c r="AC312" s="30"/>
      <c r="AD312" s="30"/>
      <c r="AE312" s="30"/>
      <c r="AR312" s="165" t="s">
        <v>209</v>
      </c>
      <c r="AT312" s="165" t="s">
        <v>149</v>
      </c>
      <c r="AU312" s="165" t="s">
        <v>94</v>
      </c>
      <c r="AY312" s="18" t="s">
        <v>146</v>
      </c>
      <c r="BE312" s="166">
        <f>IF(N312="základná",J312,0)</f>
        <v>0</v>
      </c>
      <c r="BF312" s="166">
        <f>IF(N312="znížená",J312,0)</f>
        <v>36.85</v>
      </c>
      <c r="BG312" s="166">
        <f>IF(N312="zákl. prenesená",J312,0)</f>
        <v>0</v>
      </c>
      <c r="BH312" s="166">
        <f>IF(N312="zníž. prenesená",J312,0)</f>
        <v>0</v>
      </c>
      <c r="BI312" s="166">
        <f>IF(N312="nulová",J312,0)</f>
        <v>0</v>
      </c>
      <c r="BJ312" s="18" t="s">
        <v>94</v>
      </c>
      <c r="BK312" s="166">
        <f>ROUND(I312*H312,2)</f>
        <v>36.85</v>
      </c>
      <c r="BL312" s="18" t="s">
        <v>209</v>
      </c>
      <c r="BM312" s="165" t="s">
        <v>413</v>
      </c>
    </row>
    <row r="313" spans="1:65" s="15" customFormat="1" ht="11.25">
      <c r="B313" s="182"/>
      <c r="D313" s="168" t="s">
        <v>153</v>
      </c>
      <c r="E313" s="183" t="s">
        <v>1</v>
      </c>
      <c r="F313" s="184" t="s">
        <v>1113</v>
      </c>
      <c r="H313" s="183" t="s">
        <v>1</v>
      </c>
      <c r="L313" s="182"/>
      <c r="M313" s="185"/>
      <c r="N313" s="186"/>
      <c r="O313" s="186"/>
      <c r="P313" s="186"/>
      <c r="Q313" s="186"/>
      <c r="R313" s="186"/>
      <c r="S313" s="186"/>
      <c r="T313" s="187"/>
      <c r="AT313" s="183" t="s">
        <v>153</v>
      </c>
      <c r="AU313" s="183" t="s">
        <v>94</v>
      </c>
      <c r="AV313" s="15" t="s">
        <v>79</v>
      </c>
      <c r="AW313" s="15" t="s">
        <v>28</v>
      </c>
      <c r="AX313" s="15" t="s">
        <v>71</v>
      </c>
      <c r="AY313" s="183" t="s">
        <v>146</v>
      </c>
    </row>
    <row r="314" spans="1:65" s="13" customFormat="1" ht="11.25">
      <c r="B314" s="167"/>
      <c r="D314" s="168" t="s">
        <v>153</v>
      </c>
      <c r="E314" s="169" t="s">
        <v>1</v>
      </c>
      <c r="F314" s="170" t="s">
        <v>669</v>
      </c>
      <c r="H314" s="171">
        <v>0.58499999999999996</v>
      </c>
      <c r="L314" s="167"/>
      <c r="M314" s="172"/>
      <c r="N314" s="173"/>
      <c r="O314" s="173"/>
      <c r="P314" s="173"/>
      <c r="Q314" s="173"/>
      <c r="R314" s="173"/>
      <c r="S314" s="173"/>
      <c r="T314" s="174"/>
      <c r="AT314" s="169" t="s">
        <v>153</v>
      </c>
      <c r="AU314" s="169" t="s">
        <v>94</v>
      </c>
      <c r="AV314" s="13" t="s">
        <v>94</v>
      </c>
      <c r="AW314" s="13" t="s">
        <v>28</v>
      </c>
      <c r="AX314" s="13" t="s">
        <v>71</v>
      </c>
      <c r="AY314" s="169" t="s">
        <v>146</v>
      </c>
    </row>
    <row r="315" spans="1:65" s="13" customFormat="1" ht="11.25">
      <c r="B315" s="167"/>
      <c r="D315" s="168" t="s">
        <v>153</v>
      </c>
      <c r="E315" s="169" t="s">
        <v>1</v>
      </c>
      <c r="F315" s="170" t="s">
        <v>1114</v>
      </c>
      <c r="H315" s="171">
        <v>0.78800000000000003</v>
      </c>
      <c r="L315" s="167"/>
      <c r="M315" s="172"/>
      <c r="N315" s="173"/>
      <c r="O315" s="173"/>
      <c r="P315" s="173"/>
      <c r="Q315" s="173"/>
      <c r="R315" s="173"/>
      <c r="S315" s="173"/>
      <c r="T315" s="174"/>
      <c r="AT315" s="169" t="s">
        <v>153</v>
      </c>
      <c r="AU315" s="169" t="s">
        <v>94</v>
      </c>
      <c r="AV315" s="13" t="s">
        <v>94</v>
      </c>
      <c r="AW315" s="13" t="s">
        <v>28</v>
      </c>
      <c r="AX315" s="13" t="s">
        <v>71</v>
      </c>
      <c r="AY315" s="169" t="s">
        <v>146</v>
      </c>
    </row>
    <row r="316" spans="1:65" s="13" customFormat="1" ht="11.25">
      <c r="B316" s="167"/>
      <c r="D316" s="168" t="s">
        <v>153</v>
      </c>
      <c r="E316" s="169" t="s">
        <v>1</v>
      </c>
      <c r="F316" s="170" t="s">
        <v>1115</v>
      </c>
      <c r="H316" s="171">
        <v>0.20300000000000001</v>
      </c>
      <c r="L316" s="167"/>
      <c r="M316" s="172"/>
      <c r="N316" s="173"/>
      <c r="O316" s="173"/>
      <c r="P316" s="173"/>
      <c r="Q316" s="173"/>
      <c r="R316" s="173"/>
      <c r="S316" s="173"/>
      <c r="T316" s="174"/>
      <c r="AT316" s="169" t="s">
        <v>153</v>
      </c>
      <c r="AU316" s="169" t="s">
        <v>94</v>
      </c>
      <c r="AV316" s="13" t="s">
        <v>94</v>
      </c>
      <c r="AW316" s="13" t="s">
        <v>28</v>
      </c>
      <c r="AX316" s="13" t="s">
        <v>71</v>
      </c>
      <c r="AY316" s="169" t="s">
        <v>146</v>
      </c>
    </row>
    <row r="317" spans="1:65" s="14" customFormat="1" ht="11.25">
      <c r="B317" s="175"/>
      <c r="D317" s="168" t="s">
        <v>153</v>
      </c>
      <c r="E317" s="176" t="s">
        <v>1</v>
      </c>
      <c r="F317" s="177" t="s">
        <v>156</v>
      </c>
      <c r="H317" s="178">
        <v>1.5760000000000001</v>
      </c>
      <c r="L317" s="175"/>
      <c r="M317" s="179"/>
      <c r="N317" s="180"/>
      <c r="O317" s="180"/>
      <c r="P317" s="180"/>
      <c r="Q317" s="180"/>
      <c r="R317" s="180"/>
      <c r="S317" s="180"/>
      <c r="T317" s="181"/>
      <c r="AT317" s="176" t="s">
        <v>153</v>
      </c>
      <c r="AU317" s="176" t="s">
        <v>94</v>
      </c>
      <c r="AV317" s="14" t="s">
        <v>147</v>
      </c>
      <c r="AW317" s="14" t="s">
        <v>28</v>
      </c>
      <c r="AX317" s="14" t="s">
        <v>79</v>
      </c>
      <c r="AY317" s="176" t="s">
        <v>146</v>
      </c>
    </row>
    <row r="318" spans="1:65" s="2" customFormat="1" ht="24.2" customHeight="1">
      <c r="A318" s="30"/>
      <c r="B318" s="153"/>
      <c r="C318" s="154" t="s">
        <v>298</v>
      </c>
      <c r="D318" s="154" t="s">
        <v>149</v>
      </c>
      <c r="E318" s="155" t="s">
        <v>1126</v>
      </c>
      <c r="F318" s="156" t="s">
        <v>1127</v>
      </c>
      <c r="G318" s="157" t="s">
        <v>159</v>
      </c>
      <c r="H318" s="158">
        <v>3.96</v>
      </c>
      <c r="I318" s="159">
        <v>23.22</v>
      </c>
      <c r="J318" s="159">
        <f>ROUND(I318*H318,2)</f>
        <v>91.95</v>
      </c>
      <c r="K318" s="160"/>
      <c r="L318" s="31"/>
      <c r="M318" s="161" t="s">
        <v>1</v>
      </c>
      <c r="N318" s="162" t="s">
        <v>37</v>
      </c>
      <c r="O318" s="163">
        <v>0.91600999999999999</v>
      </c>
      <c r="P318" s="163">
        <f>O318*H318</f>
        <v>3.6273995999999999</v>
      </c>
      <c r="Q318" s="163">
        <v>1.1864299999999999E-2</v>
      </c>
      <c r="R318" s="163">
        <f>Q318*H318</f>
        <v>4.6982627999999999E-2</v>
      </c>
      <c r="S318" s="163">
        <v>0</v>
      </c>
      <c r="T318" s="164">
        <f>S318*H318</f>
        <v>0</v>
      </c>
      <c r="U318" s="30"/>
      <c r="V318" s="30"/>
      <c r="W318" s="30"/>
      <c r="X318" s="30"/>
      <c r="Y318" s="30"/>
      <c r="Z318" s="30"/>
      <c r="AA318" s="30"/>
      <c r="AB318" s="30"/>
      <c r="AC318" s="30"/>
      <c r="AD318" s="30"/>
      <c r="AE318" s="30"/>
      <c r="AR318" s="165" t="s">
        <v>209</v>
      </c>
      <c r="AT318" s="165" t="s">
        <v>149</v>
      </c>
      <c r="AU318" s="165" t="s">
        <v>94</v>
      </c>
      <c r="AY318" s="18" t="s">
        <v>146</v>
      </c>
      <c r="BE318" s="166">
        <f>IF(N318="základná",J318,0)</f>
        <v>0</v>
      </c>
      <c r="BF318" s="166">
        <f>IF(N318="znížená",J318,0)</f>
        <v>91.95</v>
      </c>
      <c r="BG318" s="166">
        <f>IF(N318="zákl. prenesená",J318,0)</f>
        <v>0</v>
      </c>
      <c r="BH318" s="166">
        <f>IF(N318="zníž. prenesená",J318,0)</f>
        <v>0</v>
      </c>
      <c r="BI318" s="166">
        <f>IF(N318="nulová",J318,0)</f>
        <v>0</v>
      </c>
      <c r="BJ318" s="18" t="s">
        <v>94</v>
      </c>
      <c r="BK318" s="166">
        <f>ROUND(I318*H318,2)</f>
        <v>91.95</v>
      </c>
      <c r="BL318" s="18" t="s">
        <v>209</v>
      </c>
      <c r="BM318" s="165" t="s">
        <v>418</v>
      </c>
    </row>
    <row r="319" spans="1:65" s="2" customFormat="1" ht="21.75" customHeight="1">
      <c r="A319" s="30"/>
      <c r="B319" s="153"/>
      <c r="C319" s="154" t="s">
        <v>429</v>
      </c>
      <c r="D319" s="154" t="s">
        <v>149</v>
      </c>
      <c r="E319" s="155" t="s">
        <v>1128</v>
      </c>
      <c r="F319" s="156" t="s">
        <v>1129</v>
      </c>
      <c r="G319" s="157" t="s">
        <v>412</v>
      </c>
      <c r="H319" s="158">
        <v>6.0730000000000004</v>
      </c>
      <c r="I319" s="159">
        <v>4.5</v>
      </c>
      <c r="J319" s="159">
        <f>ROUND(I319*H319,2)</f>
        <v>27.33</v>
      </c>
      <c r="K319" s="160"/>
      <c r="L319" s="31"/>
      <c r="M319" s="161" t="s">
        <v>1</v>
      </c>
      <c r="N319" s="162" t="s">
        <v>37</v>
      </c>
      <c r="O319" s="163">
        <v>0</v>
      </c>
      <c r="P319" s="163">
        <f>O319*H319</f>
        <v>0</v>
      </c>
      <c r="Q319" s="163">
        <v>0</v>
      </c>
      <c r="R319" s="163">
        <f>Q319*H319</f>
        <v>0</v>
      </c>
      <c r="S319" s="163">
        <v>0</v>
      </c>
      <c r="T319" s="164">
        <f>S319*H319</f>
        <v>0</v>
      </c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R319" s="165" t="s">
        <v>209</v>
      </c>
      <c r="AT319" s="165" t="s">
        <v>149</v>
      </c>
      <c r="AU319" s="165" t="s">
        <v>94</v>
      </c>
      <c r="AY319" s="18" t="s">
        <v>146</v>
      </c>
      <c r="BE319" s="166">
        <f>IF(N319="základná",J319,0)</f>
        <v>0</v>
      </c>
      <c r="BF319" s="166">
        <f>IF(N319="znížená",J319,0)</f>
        <v>27.33</v>
      </c>
      <c r="BG319" s="166">
        <f>IF(N319="zákl. prenesená",J319,0)</f>
        <v>0</v>
      </c>
      <c r="BH319" s="166">
        <f>IF(N319="zníž. prenesená",J319,0)</f>
        <v>0</v>
      </c>
      <c r="BI319" s="166">
        <f>IF(N319="nulová",J319,0)</f>
        <v>0</v>
      </c>
      <c r="BJ319" s="18" t="s">
        <v>94</v>
      </c>
      <c r="BK319" s="166">
        <f>ROUND(I319*H319,2)</f>
        <v>27.33</v>
      </c>
      <c r="BL319" s="18" t="s">
        <v>209</v>
      </c>
      <c r="BM319" s="165" t="s">
        <v>432</v>
      </c>
    </row>
    <row r="320" spans="1:65" s="12" customFormat="1" ht="22.9" customHeight="1">
      <c r="B320" s="141"/>
      <c r="D320" s="142" t="s">
        <v>70</v>
      </c>
      <c r="E320" s="151" t="s">
        <v>577</v>
      </c>
      <c r="F320" s="151" t="s">
        <v>578</v>
      </c>
      <c r="J320" s="152">
        <f>BK320</f>
        <v>23.450000000000003</v>
      </c>
      <c r="L320" s="141"/>
      <c r="M320" s="145"/>
      <c r="N320" s="146"/>
      <c r="O320" s="146"/>
      <c r="P320" s="147">
        <f>SUM(P321:P325)</f>
        <v>2.15</v>
      </c>
      <c r="Q320" s="146"/>
      <c r="R320" s="147">
        <f>SUM(R321:R325)</f>
        <v>0</v>
      </c>
      <c r="S320" s="146"/>
      <c r="T320" s="148">
        <f>SUM(T321:T325)</f>
        <v>7.2669999999999998E-2</v>
      </c>
      <c r="AR320" s="142" t="s">
        <v>94</v>
      </c>
      <c r="AT320" s="149" t="s">
        <v>70</v>
      </c>
      <c r="AU320" s="149" t="s">
        <v>79</v>
      </c>
      <c r="AY320" s="142" t="s">
        <v>146</v>
      </c>
      <c r="BK320" s="150">
        <f>SUM(BK321:BK325)</f>
        <v>23.450000000000003</v>
      </c>
    </row>
    <row r="321" spans="1:65" s="2" customFormat="1" ht="24.2" customHeight="1">
      <c r="A321" s="30"/>
      <c r="B321" s="153"/>
      <c r="C321" s="154" t="s">
        <v>301</v>
      </c>
      <c r="D321" s="154" t="s">
        <v>149</v>
      </c>
      <c r="E321" s="155" t="s">
        <v>1130</v>
      </c>
      <c r="F321" s="156" t="s">
        <v>1131</v>
      </c>
      <c r="G321" s="157" t="s">
        <v>376</v>
      </c>
      <c r="H321" s="158">
        <v>21.5</v>
      </c>
      <c r="I321" s="159">
        <v>1.07</v>
      </c>
      <c r="J321" s="159">
        <f>ROUND(I321*H321,2)</f>
        <v>23.01</v>
      </c>
      <c r="K321" s="160"/>
      <c r="L321" s="31"/>
      <c r="M321" s="161" t="s">
        <v>1</v>
      </c>
      <c r="N321" s="162" t="s">
        <v>37</v>
      </c>
      <c r="O321" s="163">
        <v>0.1</v>
      </c>
      <c r="P321" s="163">
        <f>O321*H321</f>
        <v>2.15</v>
      </c>
      <c r="Q321" s="163">
        <v>0</v>
      </c>
      <c r="R321" s="163">
        <f>Q321*H321</f>
        <v>0</v>
      </c>
      <c r="S321" s="163">
        <v>3.3800000000000002E-3</v>
      </c>
      <c r="T321" s="164">
        <f>S321*H321</f>
        <v>7.2669999999999998E-2</v>
      </c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  <c r="AR321" s="165" t="s">
        <v>209</v>
      </c>
      <c r="AT321" s="165" t="s">
        <v>149</v>
      </c>
      <c r="AU321" s="165" t="s">
        <v>94</v>
      </c>
      <c r="AY321" s="18" t="s">
        <v>146</v>
      </c>
      <c r="BE321" s="166">
        <f>IF(N321="základná",J321,0)</f>
        <v>0</v>
      </c>
      <c r="BF321" s="166">
        <f>IF(N321="znížená",J321,0)</f>
        <v>23.01</v>
      </c>
      <c r="BG321" s="166">
        <f>IF(N321="zákl. prenesená",J321,0)</f>
        <v>0</v>
      </c>
      <c r="BH321" s="166">
        <f>IF(N321="zníž. prenesená",J321,0)</f>
        <v>0</v>
      </c>
      <c r="BI321" s="166">
        <f>IF(N321="nulová",J321,0)</f>
        <v>0</v>
      </c>
      <c r="BJ321" s="18" t="s">
        <v>94</v>
      </c>
      <c r="BK321" s="166">
        <f>ROUND(I321*H321,2)</f>
        <v>23.01</v>
      </c>
      <c r="BL321" s="18" t="s">
        <v>209</v>
      </c>
      <c r="BM321" s="165" t="s">
        <v>436</v>
      </c>
    </row>
    <row r="322" spans="1:65" s="15" customFormat="1" ht="11.25">
      <c r="B322" s="182"/>
      <c r="D322" s="168" t="s">
        <v>153</v>
      </c>
      <c r="E322" s="183" t="s">
        <v>1</v>
      </c>
      <c r="F322" s="184" t="s">
        <v>1132</v>
      </c>
      <c r="H322" s="183" t="s">
        <v>1</v>
      </c>
      <c r="L322" s="182"/>
      <c r="M322" s="185"/>
      <c r="N322" s="186"/>
      <c r="O322" s="186"/>
      <c r="P322" s="186"/>
      <c r="Q322" s="186"/>
      <c r="R322" s="186"/>
      <c r="S322" s="186"/>
      <c r="T322" s="187"/>
      <c r="AT322" s="183" t="s">
        <v>153</v>
      </c>
      <c r="AU322" s="183" t="s">
        <v>94</v>
      </c>
      <c r="AV322" s="15" t="s">
        <v>79</v>
      </c>
      <c r="AW322" s="15" t="s">
        <v>28</v>
      </c>
      <c r="AX322" s="15" t="s">
        <v>71</v>
      </c>
      <c r="AY322" s="183" t="s">
        <v>146</v>
      </c>
    </row>
    <row r="323" spans="1:65" s="13" customFormat="1" ht="11.25">
      <c r="B323" s="167"/>
      <c r="D323" s="168" t="s">
        <v>153</v>
      </c>
      <c r="E323" s="169" t="s">
        <v>1</v>
      </c>
      <c r="F323" s="170" t="s">
        <v>1133</v>
      </c>
      <c r="H323" s="171">
        <v>21.5</v>
      </c>
      <c r="L323" s="167"/>
      <c r="M323" s="172"/>
      <c r="N323" s="173"/>
      <c r="O323" s="173"/>
      <c r="P323" s="173"/>
      <c r="Q323" s="173"/>
      <c r="R323" s="173"/>
      <c r="S323" s="173"/>
      <c r="T323" s="174"/>
      <c r="AT323" s="169" t="s">
        <v>153</v>
      </c>
      <c r="AU323" s="169" t="s">
        <v>94</v>
      </c>
      <c r="AV323" s="13" t="s">
        <v>94</v>
      </c>
      <c r="AW323" s="13" t="s">
        <v>28</v>
      </c>
      <c r="AX323" s="13" t="s">
        <v>71</v>
      </c>
      <c r="AY323" s="169" t="s">
        <v>146</v>
      </c>
    </row>
    <row r="324" spans="1:65" s="14" customFormat="1" ht="11.25">
      <c r="B324" s="175"/>
      <c r="D324" s="168" t="s">
        <v>153</v>
      </c>
      <c r="E324" s="176" t="s">
        <v>1</v>
      </c>
      <c r="F324" s="177" t="s">
        <v>156</v>
      </c>
      <c r="H324" s="178">
        <v>21.5</v>
      </c>
      <c r="L324" s="175"/>
      <c r="M324" s="179"/>
      <c r="N324" s="180"/>
      <c r="O324" s="180"/>
      <c r="P324" s="180"/>
      <c r="Q324" s="180"/>
      <c r="R324" s="180"/>
      <c r="S324" s="180"/>
      <c r="T324" s="181"/>
      <c r="AT324" s="176" t="s">
        <v>153</v>
      </c>
      <c r="AU324" s="176" t="s">
        <v>94</v>
      </c>
      <c r="AV324" s="14" t="s">
        <v>147</v>
      </c>
      <c r="AW324" s="14" t="s">
        <v>28</v>
      </c>
      <c r="AX324" s="14" t="s">
        <v>79</v>
      </c>
      <c r="AY324" s="176" t="s">
        <v>146</v>
      </c>
    </row>
    <row r="325" spans="1:65" s="2" customFormat="1" ht="24.2" customHeight="1">
      <c r="A325" s="30"/>
      <c r="B325" s="153"/>
      <c r="C325" s="154" t="s">
        <v>442</v>
      </c>
      <c r="D325" s="154" t="s">
        <v>149</v>
      </c>
      <c r="E325" s="155" t="s">
        <v>652</v>
      </c>
      <c r="F325" s="156" t="s">
        <v>653</v>
      </c>
      <c r="G325" s="157" t="s">
        <v>412</v>
      </c>
      <c r="H325" s="158">
        <v>0.23</v>
      </c>
      <c r="I325" s="159">
        <v>1.9</v>
      </c>
      <c r="J325" s="159">
        <f>ROUND(I325*H325,2)</f>
        <v>0.44</v>
      </c>
      <c r="K325" s="160"/>
      <c r="L325" s="31"/>
      <c r="M325" s="161" t="s">
        <v>1</v>
      </c>
      <c r="N325" s="162" t="s">
        <v>37</v>
      </c>
      <c r="O325" s="163">
        <v>0</v>
      </c>
      <c r="P325" s="163">
        <f>O325*H325</f>
        <v>0</v>
      </c>
      <c r="Q325" s="163">
        <v>0</v>
      </c>
      <c r="R325" s="163">
        <f>Q325*H325</f>
        <v>0</v>
      </c>
      <c r="S325" s="163">
        <v>0</v>
      </c>
      <c r="T325" s="164">
        <f>S325*H325</f>
        <v>0</v>
      </c>
      <c r="U325" s="30"/>
      <c r="V325" s="30"/>
      <c r="W325" s="30"/>
      <c r="X325" s="30"/>
      <c r="Y325" s="30"/>
      <c r="Z325" s="30"/>
      <c r="AA325" s="30"/>
      <c r="AB325" s="30"/>
      <c r="AC325" s="30"/>
      <c r="AD325" s="30"/>
      <c r="AE325" s="30"/>
      <c r="AR325" s="165" t="s">
        <v>209</v>
      </c>
      <c r="AT325" s="165" t="s">
        <v>149</v>
      </c>
      <c r="AU325" s="165" t="s">
        <v>94</v>
      </c>
      <c r="AY325" s="18" t="s">
        <v>146</v>
      </c>
      <c r="BE325" s="166">
        <f>IF(N325="základná",J325,0)</f>
        <v>0</v>
      </c>
      <c r="BF325" s="166">
        <f>IF(N325="znížená",J325,0)</f>
        <v>0.44</v>
      </c>
      <c r="BG325" s="166">
        <f>IF(N325="zákl. prenesená",J325,0)</f>
        <v>0</v>
      </c>
      <c r="BH325" s="166">
        <f>IF(N325="zníž. prenesená",J325,0)</f>
        <v>0</v>
      </c>
      <c r="BI325" s="166">
        <f>IF(N325="nulová",J325,0)</f>
        <v>0</v>
      </c>
      <c r="BJ325" s="18" t="s">
        <v>94</v>
      </c>
      <c r="BK325" s="166">
        <f>ROUND(I325*H325,2)</f>
        <v>0.44</v>
      </c>
      <c r="BL325" s="18" t="s">
        <v>209</v>
      </c>
      <c r="BM325" s="165" t="s">
        <v>445</v>
      </c>
    </row>
    <row r="326" spans="1:65" s="12" customFormat="1" ht="22.9" customHeight="1">
      <c r="B326" s="141"/>
      <c r="D326" s="142" t="s">
        <v>70</v>
      </c>
      <c r="E326" s="151" t="s">
        <v>1134</v>
      </c>
      <c r="F326" s="151" t="s">
        <v>1135</v>
      </c>
      <c r="J326" s="152">
        <f>BK326</f>
        <v>3964.1700000000005</v>
      </c>
      <c r="L326" s="141"/>
      <c r="M326" s="145"/>
      <c r="N326" s="146"/>
      <c r="O326" s="146"/>
      <c r="P326" s="147">
        <f>SUM(P327:P382)</f>
        <v>124.60000000000001</v>
      </c>
      <c r="Q326" s="146"/>
      <c r="R326" s="147">
        <f>SUM(R327:R382)</f>
        <v>0</v>
      </c>
      <c r="S326" s="146"/>
      <c r="T326" s="148">
        <f>SUM(T327:T382)</f>
        <v>0.23199999999999998</v>
      </c>
      <c r="AR326" s="142" t="s">
        <v>94</v>
      </c>
      <c r="AT326" s="149" t="s">
        <v>70</v>
      </c>
      <c r="AU326" s="149" t="s">
        <v>79</v>
      </c>
      <c r="AY326" s="142" t="s">
        <v>146</v>
      </c>
      <c r="BK326" s="150">
        <f>SUM(BK327:BK382)</f>
        <v>3964.1700000000005</v>
      </c>
    </row>
    <row r="327" spans="1:65" s="2" customFormat="1" ht="66.75" customHeight="1">
      <c r="A327" s="30"/>
      <c r="B327" s="153"/>
      <c r="C327" s="154" t="s">
        <v>306</v>
      </c>
      <c r="D327" s="154" t="s">
        <v>149</v>
      </c>
      <c r="E327" s="155" t="s">
        <v>1136</v>
      </c>
      <c r="F327" s="156" t="s">
        <v>1137</v>
      </c>
      <c r="G327" s="157" t="s">
        <v>632</v>
      </c>
      <c r="H327" s="158">
        <v>4</v>
      </c>
      <c r="I327" s="159">
        <v>58.84</v>
      </c>
      <c r="J327" s="159">
        <f>ROUND(I327*H327,2)</f>
        <v>235.36</v>
      </c>
      <c r="K327" s="160"/>
      <c r="L327" s="31"/>
      <c r="M327" s="161" t="s">
        <v>1</v>
      </c>
      <c r="N327" s="162" t="s">
        <v>37</v>
      </c>
      <c r="O327" s="163">
        <v>3.18</v>
      </c>
      <c r="P327" s="163">
        <f>O327*H327</f>
        <v>12.72</v>
      </c>
      <c r="Q327" s="163">
        <v>0</v>
      </c>
      <c r="R327" s="163">
        <f>Q327*H327</f>
        <v>0</v>
      </c>
      <c r="S327" s="163">
        <v>0</v>
      </c>
      <c r="T327" s="164">
        <f>S327*H327</f>
        <v>0</v>
      </c>
      <c r="U327" s="30"/>
      <c r="V327" s="30"/>
      <c r="W327" s="30"/>
      <c r="X327" s="30"/>
      <c r="Y327" s="30"/>
      <c r="Z327" s="30"/>
      <c r="AA327" s="30"/>
      <c r="AB327" s="30"/>
      <c r="AC327" s="30"/>
      <c r="AD327" s="30"/>
      <c r="AE327" s="30"/>
      <c r="AR327" s="165" t="s">
        <v>209</v>
      </c>
      <c r="AT327" s="165" t="s">
        <v>149</v>
      </c>
      <c r="AU327" s="165" t="s">
        <v>94</v>
      </c>
      <c r="AY327" s="18" t="s">
        <v>146</v>
      </c>
      <c r="BE327" s="166">
        <f>IF(N327="základná",J327,0)</f>
        <v>0</v>
      </c>
      <c r="BF327" s="166">
        <f>IF(N327="znížená",J327,0)</f>
        <v>235.36</v>
      </c>
      <c r="BG327" s="166">
        <f>IF(N327="zákl. prenesená",J327,0)</f>
        <v>0</v>
      </c>
      <c r="BH327" s="166">
        <f>IF(N327="zníž. prenesená",J327,0)</f>
        <v>0</v>
      </c>
      <c r="BI327" s="166">
        <f>IF(N327="nulová",J327,0)</f>
        <v>0</v>
      </c>
      <c r="BJ327" s="18" t="s">
        <v>94</v>
      </c>
      <c r="BK327" s="166">
        <f>ROUND(I327*H327,2)</f>
        <v>235.36</v>
      </c>
      <c r="BL327" s="18" t="s">
        <v>209</v>
      </c>
      <c r="BM327" s="165" t="s">
        <v>448</v>
      </c>
    </row>
    <row r="328" spans="1:65" s="15" customFormat="1" ht="11.25">
      <c r="B328" s="182"/>
      <c r="D328" s="168" t="s">
        <v>153</v>
      </c>
      <c r="E328" s="183" t="s">
        <v>1</v>
      </c>
      <c r="F328" s="184" t="s">
        <v>930</v>
      </c>
      <c r="H328" s="183" t="s">
        <v>1</v>
      </c>
      <c r="L328" s="182"/>
      <c r="M328" s="185"/>
      <c r="N328" s="186"/>
      <c r="O328" s="186"/>
      <c r="P328" s="186"/>
      <c r="Q328" s="186"/>
      <c r="R328" s="186"/>
      <c r="S328" s="186"/>
      <c r="T328" s="187"/>
      <c r="AT328" s="183" t="s">
        <v>153</v>
      </c>
      <c r="AU328" s="183" t="s">
        <v>94</v>
      </c>
      <c r="AV328" s="15" t="s">
        <v>79</v>
      </c>
      <c r="AW328" s="15" t="s">
        <v>28</v>
      </c>
      <c r="AX328" s="15" t="s">
        <v>71</v>
      </c>
      <c r="AY328" s="183" t="s">
        <v>146</v>
      </c>
    </row>
    <row r="329" spans="1:65" s="13" customFormat="1" ht="11.25">
      <c r="B329" s="167"/>
      <c r="D329" s="168" t="s">
        <v>153</v>
      </c>
      <c r="E329" s="169" t="s">
        <v>1</v>
      </c>
      <c r="F329" s="170" t="s">
        <v>938</v>
      </c>
      <c r="H329" s="171">
        <v>2</v>
      </c>
      <c r="L329" s="167"/>
      <c r="M329" s="172"/>
      <c r="N329" s="173"/>
      <c r="O329" s="173"/>
      <c r="P329" s="173"/>
      <c r="Q329" s="173"/>
      <c r="R329" s="173"/>
      <c r="S329" s="173"/>
      <c r="T329" s="174"/>
      <c r="AT329" s="169" t="s">
        <v>153</v>
      </c>
      <c r="AU329" s="169" t="s">
        <v>94</v>
      </c>
      <c r="AV329" s="13" t="s">
        <v>94</v>
      </c>
      <c r="AW329" s="13" t="s">
        <v>28</v>
      </c>
      <c r="AX329" s="13" t="s">
        <v>71</v>
      </c>
      <c r="AY329" s="169" t="s">
        <v>146</v>
      </c>
    </row>
    <row r="330" spans="1:65" s="15" customFormat="1" ht="11.25">
      <c r="B330" s="182"/>
      <c r="D330" s="168" t="s">
        <v>153</v>
      </c>
      <c r="E330" s="183" t="s">
        <v>1</v>
      </c>
      <c r="F330" s="184" t="s">
        <v>932</v>
      </c>
      <c r="H330" s="183" t="s">
        <v>1</v>
      </c>
      <c r="L330" s="182"/>
      <c r="M330" s="185"/>
      <c r="N330" s="186"/>
      <c r="O330" s="186"/>
      <c r="P330" s="186"/>
      <c r="Q330" s="186"/>
      <c r="R330" s="186"/>
      <c r="S330" s="186"/>
      <c r="T330" s="187"/>
      <c r="AT330" s="183" t="s">
        <v>153</v>
      </c>
      <c r="AU330" s="183" t="s">
        <v>94</v>
      </c>
      <c r="AV330" s="15" t="s">
        <v>79</v>
      </c>
      <c r="AW330" s="15" t="s">
        <v>28</v>
      </c>
      <c r="AX330" s="15" t="s">
        <v>71</v>
      </c>
      <c r="AY330" s="183" t="s">
        <v>146</v>
      </c>
    </row>
    <row r="331" spans="1:65" s="13" customFormat="1" ht="11.25">
      <c r="B331" s="167"/>
      <c r="D331" s="168" t="s">
        <v>153</v>
      </c>
      <c r="E331" s="169" t="s">
        <v>1</v>
      </c>
      <c r="F331" s="170" t="s">
        <v>938</v>
      </c>
      <c r="H331" s="171">
        <v>2</v>
      </c>
      <c r="L331" s="167"/>
      <c r="M331" s="172"/>
      <c r="N331" s="173"/>
      <c r="O331" s="173"/>
      <c r="P331" s="173"/>
      <c r="Q331" s="173"/>
      <c r="R331" s="173"/>
      <c r="S331" s="173"/>
      <c r="T331" s="174"/>
      <c r="AT331" s="169" t="s">
        <v>153</v>
      </c>
      <c r="AU331" s="169" t="s">
        <v>94</v>
      </c>
      <c r="AV331" s="13" t="s">
        <v>94</v>
      </c>
      <c r="AW331" s="13" t="s">
        <v>28</v>
      </c>
      <c r="AX331" s="13" t="s">
        <v>71</v>
      </c>
      <c r="AY331" s="169" t="s">
        <v>146</v>
      </c>
    </row>
    <row r="332" spans="1:65" s="14" customFormat="1" ht="11.25">
      <c r="B332" s="175"/>
      <c r="D332" s="168" t="s">
        <v>153</v>
      </c>
      <c r="E332" s="176" t="s">
        <v>1</v>
      </c>
      <c r="F332" s="177" t="s">
        <v>156</v>
      </c>
      <c r="H332" s="178">
        <v>4</v>
      </c>
      <c r="L332" s="175"/>
      <c r="M332" s="179"/>
      <c r="N332" s="180"/>
      <c r="O332" s="180"/>
      <c r="P332" s="180"/>
      <c r="Q332" s="180"/>
      <c r="R332" s="180"/>
      <c r="S332" s="180"/>
      <c r="T332" s="181"/>
      <c r="AT332" s="176" t="s">
        <v>153</v>
      </c>
      <c r="AU332" s="176" t="s">
        <v>94</v>
      </c>
      <c r="AV332" s="14" t="s">
        <v>147</v>
      </c>
      <c r="AW332" s="14" t="s">
        <v>28</v>
      </c>
      <c r="AX332" s="14" t="s">
        <v>79</v>
      </c>
      <c r="AY332" s="176" t="s">
        <v>146</v>
      </c>
    </row>
    <row r="333" spans="1:65" s="2" customFormat="1" ht="62.65" customHeight="1">
      <c r="A333" s="30"/>
      <c r="B333" s="153"/>
      <c r="C333" s="154" t="s">
        <v>449</v>
      </c>
      <c r="D333" s="154" t="s">
        <v>149</v>
      </c>
      <c r="E333" s="155" t="s">
        <v>1138</v>
      </c>
      <c r="F333" s="156" t="s">
        <v>1139</v>
      </c>
      <c r="G333" s="157" t="s">
        <v>632</v>
      </c>
      <c r="H333" s="158">
        <v>4</v>
      </c>
      <c r="I333" s="159">
        <v>58.84</v>
      </c>
      <c r="J333" s="159">
        <f>ROUND(I333*H333,2)</f>
        <v>235.36</v>
      </c>
      <c r="K333" s="160"/>
      <c r="L333" s="31"/>
      <c r="M333" s="161" t="s">
        <v>1</v>
      </c>
      <c r="N333" s="162" t="s">
        <v>37</v>
      </c>
      <c r="O333" s="163">
        <v>3.18</v>
      </c>
      <c r="P333" s="163">
        <f>O333*H333</f>
        <v>12.72</v>
      </c>
      <c r="Q333" s="163">
        <v>0</v>
      </c>
      <c r="R333" s="163">
        <f>Q333*H333</f>
        <v>0</v>
      </c>
      <c r="S333" s="163">
        <v>0</v>
      </c>
      <c r="T333" s="164">
        <f>S333*H333</f>
        <v>0</v>
      </c>
      <c r="U333" s="30"/>
      <c r="V333" s="30"/>
      <c r="W333" s="30"/>
      <c r="X333" s="30"/>
      <c r="Y333" s="30"/>
      <c r="Z333" s="30"/>
      <c r="AA333" s="30"/>
      <c r="AB333" s="30"/>
      <c r="AC333" s="30"/>
      <c r="AD333" s="30"/>
      <c r="AE333" s="30"/>
      <c r="AR333" s="165" t="s">
        <v>209</v>
      </c>
      <c r="AT333" s="165" t="s">
        <v>149</v>
      </c>
      <c r="AU333" s="165" t="s">
        <v>94</v>
      </c>
      <c r="AY333" s="18" t="s">
        <v>146</v>
      </c>
      <c r="BE333" s="166">
        <f>IF(N333="základná",J333,0)</f>
        <v>0</v>
      </c>
      <c r="BF333" s="166">
        <f>IF(N333="znížená",J333,0)</f>
        <v>235.36</v>
      </c>
      <c r="BG333" s="166">
        <f>IF(N333="zákl. prenesená",J333,0)</f>
        <v>0</v>
      </c>
      <c r="BH333" s="166">
        <f>IF(N333="zníž. prenesená",J333,0)</f>
        <v>0</v>
      </c>
      <c r="BI333" s="166">
        <f>IF(N333="nulová",J333,0)</f>
        <v>0</v>
      </c>
      <c r="BJ333" s="18" t="s">
        <v>94</v>
      </c>
      <c r="BK333" s="166">
        <f>ROUND(I333*H333,2)</f>
        <v>235.36</v>
      </c>
      <c r="BL333" s="18" t="s">
        <v>209</v>
      </c>
      <c r="BM333" s="165" t="s">
        <v>452</v>
      </c>
    </row>
    <row r="334" spans="1:65" s="15" customFormat="1" ht="11.25">
      <c r="B334" s="182"/>
      <c r="D334" s="168" t="s">
        <v>153</v>
      </c>
      <c r="E334" s="183" t="s">
        <v>1</v>
      </c>
      <c r="F334" s="184" t="s">
        <v>930</v>
      </c>
      <c r="H334" s="183" t="s">
        <v>1</v>
      </c>
      <c r="L334" s="182"/>
      <c r="M334" s="185"/>
      <c r="N334" s="186"/>
      <c r="O334" s="186"/>
      <c r="P334" s="186"/>
      <c r="Q334" s="186"/>
      <c r="R334" s="186"/>
      <c r="S334" s="186"/>
      <c r="T334" s="187"/>
      <c r="AT334" s="183" t="s">
        <v>153</v>
      </c>
      <c r="AU334" s="183" t="s">
        <v>94</v>
      </c>
      <c r="AV334" s="15" t="s">
        <v>79</v>
      </c>
      <c r="AW334" s="15" t="s">
        <v>28</v>
      </c>
      <c r="AX334" s="15" t="s">
        <v>71</v>
      </c>
      <c r="AY334" s="183" t="s">
        <v>146</v>
      </c>
    </row>
    <row r="335" spans="1:65" s="13" customFormat="1" ht="11.25">
      <c r="B335" s="167"/>
      <c r="D335" s="168" t="s">
        <v>153</v>
      </c>
      <c r="E335" s="169" t="s">
        <v>1</v>
      </c>
      <c r="F335" s="170" t="s">
        <v>938</v>
      </c>
      <c r="H335" s="171">
        <v>2</v>
      </c>
      <c r="L335" s="167"/>
      <c r="M335" s="172"/>
      <c r="N335" s="173"/>
      <c r="O335" s="173"/>
      <c r="P335" s="173"/>
      <c r="Q335" s="173"/>
      <c r="R335" s="173"/>
      <c r="S335" s="173"/>
      <c r="T335" s="174"/>
      <c r="AT335" s="169" t="s">
        <v>153</v>
      </c>
      <c r="AU335" s="169" t="s">
        <v>94</v>
      </c>
      <c r="AV335" s="13" t="s">
        <v>94</v>
      </c>
      <c r="AW335" s="13" t="s">
        <v>28</v>
      </c>
      <c r="AX335" s="13" t="s">
        <v>71</v>
      </c>
      <c r="AY335" s="169" t="s">
        <v>146</v>
      </c>
    </row>
    <row r="336" spans="1:65" s="15" customFormat="1" ht="11.25">
      <c r="B336" s="182"/>
      <c r="D336" s="168" t="s">
        <v>153</v>
      </c>
      <c r="E336" s="183" t="s">
        <v>1</v>
      </c>
      <c r="F336" s="184" t="s">
        <v>932</v>
      </c>
      <c r="H336" s="183" t="s">
        <v>1</v>
      </c>
      <c r="L336" s="182"/>
      <c r="M336" s="185"/>
      <c r="N336" s="186"/>
      <c r="O336" s="186"/>
      <c r="P336" s="186"/>
      <c r="Q336" s="186"/>
      <c r="R336" s="186"/>
      <c r="S336" s="186"/>
      <c r="T336" s="187"/>
      <c r="AT336" s="183" t="s">
        <v>153</v>
      </c>
      <c r="AU336" s="183" t="s">
        <v>94</v>
      </c>
      <c r="AV336" s="15" t="s">
        <v>79</v>
      </c>
      <c r="AW336" s="15" t="s">
        <v>28</v>
      </c>
      <c r="AX336" s="15" t="s">
        <v>71</v>
      </c>
      <c r="AY336" s="183" t="s">
        <v>146</v>
      </c>
    </row>
    <row r="337" spans="1:65" s="13" customFormat="1" ht="11.25">
      <c r="B337" s="167"/>
      <c r="D337" s="168" t="s">
        <v>153</v>
      </c>
      <c r="E337" s="169" t="s">
        <v>1</v>
      </c>
      <c r="F337" s="170" t="s">
        <v>938</v>
      </c>
      <c r="H337" s="171">
        <v>2</v>
      </c>
      <c r="L337" s="167"/>
      <c r="M337" s="172"/>
      <c r="N337" s="173"/>
      <c r="O337" s="173"/>
      <c r="P337" s="173"/>
      <c r="Q337" s="173"/>
      <c r="R337" s="173"/>
      <c r="S337" s="173"/>
      <c r="T337" s="174"/>
      <c r="AT337" s="169" t="s">
        <v>153</v>
      </c>
      <c r="AU337" s="169" t="s">
        <v>94</v>
      </c>
      <c r="AV337" s="13" t="s">
        <v>94</v>
      </c>
      <c r="AW337" s="13" t="s">
        <v>28</v>
      </c>
      <c r="AX337" s="13" t="s">
        <v>71</v>
      </c>
      <c r="AY337" s="169" t="s">
        <v>146</v>
      </c>
    </row>
    <row r="338" spans="1:65" s="14" customFormat="1" ht="11.25">
      <c r="B338" s="175"/>
      <c r="D338" s="168" t="s">
        <v>153</v>
      </c>
      <c r="E338" s="176" t="s">
        <v>1</v>
      </c>
      <c r="F338" s="177" t="s">
        <v>156</v>
      </c>
      <c r="H338" s="178">
        <v>4</v>
      </c>
      <c r="L338" s="175"/>
      <c r="M338" s="179"/>
      <c r="N338" s="180"/>
      <c r="O338" s="180"/>
      <c r="P338" s="180"/>
      <c r="Q338" s="180"/>
      <c r="R338" s="180"/>
      <c r="S338" s="180"/>
      <c r="T338" s="181"/>
      <c r="AT338" s="176" t="s">
        <v>153</v>
      </c>
      <c r="AU338" s="176" t="s">
        <v>94</v>
      </c>
      <c r="AV338" s="14" t="s">
        <v>147</v>
      </c>
      <c r="AW338" s="14" t="s">
        <v>28</v>
      </c>
      <c r="AX338" s="14" t="s">
        <v>79</v>
      </c>
      <c r="AY338" s="176" t="s">
        <v>146</v>
      </c>
    </row>
    <row r="339" spans="1:65" s="2" customFormat="1" ht="62.65" customHeight="1">
      <c r="A339" s="30"/>
      <c r="B339" s="153"/>
      <c r="C339" s="154" t="s">
        <v>310</v>
      </c>
      <c r="D339" s="154" t="s">
        <v>149</v>
      </c>
      <c r="E339" s="155" t="s">
        <v>1140</v>
      </c>
      <c r="F339" s="156" t="s">
        <v>1141</v>
      </c>
      <c r="G339" s="157" t="s">
        <v>632</v>
      </c>
      <c r="H339" s="158">
        <v>2</v>
      </c>
      <c r="I339" s="159">
        <v>58.84</v>
      </c>
      <c r="J339" s="159">
        <f>ROUND(I339*H339,2)</f>
        <v>117.68</v>
      </c>
      <c r="K339" s="160"/>
      <c r="L339" s="31"/>
      <c r="M339" s="161" t="s">
        <v>1</v>
      </c>
      <c r="N339" s="162" t="s">
        <v>37</v>
      </c>
      <c r="O339" s="163">
        <v>3.18</v>
      </c>
      <c r="P339" s="163">
        <f>O339*H339</f>
        <v>6.36</v>
      </c>
      <c r="Q339" s="163">
        <v>0</v>
      </c>
      <c r="R339" s="163">
        <f>Q339*H339</f>
        <v>0</v>
      </c>
      <c r="S339" s="163">
        <v>0</v>
      </c>
      <c r="T339" s="164">
        <f>S339*H339</f>
        <v>0</v>
      </c>
      <c r="U339" s="30"/>
      <c r="V339" s="30"/>
      <c r="W339" s="30"/>
      <c r="X339" s="30"/>
      <c r="Y339" s="30"/>
      <c r="Z339" s="30"/>
      <c r="AA339" s="30"/>
      <c r="AB339" s="30"/>
      <c r="AC339" s="30"/>
      <c r="AD339" s="30"/>
      <c r="AE339" s="30"/>
      <c r="AR339" s="165" t="s">
        <v>209</v>
      </c>
      <c r="AT339" s="165" t="s">
        <v>149</v>
      </c>
      <c r="AU339" s="165" t="s">
        <v>94</v>
      </c>
      <c r="AY339" s="18" t="s">
        <v>146</v>
      </c>
      <c r="BE339" s="166">
        <f>IF(N339="základná",J339,0)</f>
        <v>0</v>
      </c>
      <c r="BF339" s="166">
        <f>IF(N339="znížená",J339,0)</f>
        <v>117.68</v>
      </c>
      <c r="BG339" s="166">
        <f>IF(N339="zákl. prenesená",J339,0)</f>
        <v>0</v>
      </c>
      <c r="BH339" s="166">
        <f>IF(N339="zníž. prenesená",J339,0)</f>
        <v>0</v>
      </c>
      <c r="BI339" s="166">
        <f>IF(N339="nulová",J339,0)</f>
        <v>0</v>
      </c>
      <c r="BJ339" s="18" t="s">
        <v>94</v>
      </c>
      <c r="BK339" s="166">
        <f>ROUND(I339*H339,2)</f>
        <v>117.68</v>
      </c>
      <c r="BL339" s="18" t="s">
        <v>209</v>
      </c>
      <c r="BM339" s="165" t="s">
        <v>455</v>
      </c>
    </row>
    <row r="340" spans="1:65" s="15" customFormat="1" ht="11.25">
      <c r="B340" s="182"/>
      <c r="D340" s="168" t="s">
        <v>153</v>
      </c>
      <c r="E340" s="183" t="s">
        <v>1</v>
      </c>
      <c r="F340" s="184" t="s">
        <v>930</v>
      </c>
      <c r="H340" s="183" t="s">
        <v>1</v>
      </c>
      <c r="L340" s="182"/>
      <c r="M340" s="185"/>
      <c r="N340" s="186"/>
      <c r="O340" s="186"/>
      <c r="P340" s="186"/>
      <c r="Q340" s="186"/>
      <c r="R340" s="186"/>
      <c r="S340" s="186"/>
      <c r="T340" s="187"/>
      <c r="AT340" s="183" t="s">
        <v>153</v>
      </c>
      <c r="AU340" s="183" t="s">
        <v>94</v>
      </c>
      <c r="AV340" s="15" t="s">
        <v>79</v>
      </c>
      <c r="AW340" s="15" t="s">
        <v>28</v>
      </c>
      <c r="AX340" s="15" t="s">
        <v>71</v>
      </c>
      <c r="AY340" s="183" t="s">
        <v>146</v>
      </c>
    </row>
    <row r="341" spans="1:65" s="13" customFormat="1" ht="11.25">
      <c r="B341" s="167"/>
      <c r="D341" s="168" t="s">
        <v>153</v>
      </c>
      <c r="E341" s="169" t="s">
        <v>1</v>
      </c>
      <c r="F341" s="170" t="s">
        <v>938</v>
      </c>
      <c r="H341" s="171">
        <v>2</v>
      </c>
      <c r="L341" s="167"/>
      <c r="M341" s="172"/>
      <c r="N341" s="173"/>
      <c r="O341" s="173"/>
      <c r="P341" s="173"/>
      <c r="Q341" s="173"/>
      <c r="R341" s="173"/>
      <c r="S341" s="173"/>
      <c r="T341" s="174"/>
      <c r="AT341" s="169" t="s">
        <v>153</v>
      </c>
      <c r="AU341" s="169" t="s">
        <v>94</v>
      </c>
      <c r="AV341" s="13" t="s">
        <v>94</v>
      </c>
      <c r="AW341" s="13" t="s">
        <v>28</v>
      </c>
      <c r="AX341" s="13" t="s">
        <v>71</v>
      </c>
      <c r="AY341" s="169" t="s">
        <v>146</v>
      </c>
    </row>
    <row r="342" spans="1:65" s="14" customFormat="1" ht="11.25">
      <c r="B342" s="175"/>
      <c r="D342" s="168" t="s">
        <v>153</v>
      </c>
      <c r="E342" s="176" t="s">
        <v>1</v>
      </c>
      <c r="F342" s="177" t="s">
        <v>156</v>
      </c>
      <c r="H342" s="178">
        <v>2</v>
      </c>
      <c r="L342" s="175"/>
      <c r="M342" s="179"/>
      <c r="N342" s="180"/>
      <c r="O342" s="180"/>
      <c r="P342" s="180"/>
      <c r="Q342" s="180"/>
      <c r="R342" s="180"/>
      <c r="S342" s="180"/>
      <c r="T342" s="181"/>
      <c r="AT342" s="176" t="s">
        <v>153</v>
      </c>
      <c r="AU342" s="176" t="s">
        <v>94</v>
      </c>
      <c r="AV342" s="14" t="s">
        <v>147</v>
      </c>
      <c r="AW342" s="14" t="s">
        <v>28</v>
      </c>
      <c r="AX342" s="14" t="s">
        <v>79</v>
      </c>
      <c r="AY342" s="176" t="s">
        <v>146</v>
      </c>
    </row>
    <row r="343" spans="1:65" s="2" customFormat="1" ht="66.75" customHeight="1">
      <c r="A343" s="30"/>
      <c r="B343" s="153"/>
      <c r="C343" s="154" t="s">
        <v>465</v>
      </c>
      <c r="D343" s="154" t="s">
        <v>149</v>
      </c>
      <c r="E343" s="155" t="s">
        <v>1142</v>
      </c>
      <c r="F343" s="156" t="s">
        <v>1143</v>
      </c>
      <c r="G343" s="157" t="s">
        <v>632</v>
      </c>
      <c r="H343" s="158">
        <v>4</v>
      </c>
      <c r="I343" s="159">
        <v>64.540000000000006</v>
      </c>
      <c r="J343" s="159">
        <f>ROUND(I343*H343,2)</f>
        <v>258.16000000000003</v>
      </c>
      <c r="K343" s="160"/>
      <c r="L343" s="31"/>
      <c r="M343" s="161" t="s">
        <v>1</v>
      </c>
      <c r="N343" s="162" t="s">
        <v>37</v>
      </c>
      <c r="O343" s="163">
        <v>3.71</v>
      </c>
      <c r="P343" s="163">
        <f>O343*H343</f>
        <v>14.84</v>
      </c>
      <c r="Q343" s="163">
        <v>0</v>
      </c>
      <c r="R343" s="163">
        <f>Q343*H343</f>
        <v>0</v>
      </c>
      <c r="S343" s="163">
        <v>0</v>
      </c>
      <c r="T343" s="164">
        <f>S343*H343</f>
        <v>0</v>
      </c>
      <c r="U343" s="30"/>
      <c r="V343" s="30"/>
      <c r="W343" s="30"/>
      <c r="X343" s="30"/>
      <c r="Y343" s="30"/>
      <c r="Z343" s="30"/>
      <c r="AA343" s="30"/>
      <c r="AB343" s="30"/>
      <c r="AC343" s="30"/>
      <c r="AD343" s="30"/>
      <c r="AE343" s="30"/>
      <c r="AR343" s="165" t="s">
        <v>209</v>
      </c>
      <c r="AT343" s="165" t="s">
        <v>149</v>
      </c>
      <c r="AU343" s="165" t="s">
        <v>94</v>
      </c>
      <c r="AY343" s="18" t="s">
        <v>146</v>
      </c>
      <c r="BE343" s="166">
        <f>IF(N343="základná",J343,0)</f>
        <v>0</v>
      </c>
      <c r="BF343" s="166">
        <f>IF(N343="znížená",J343,0)</f>
        <v>258.16000000000003</v>
      </c>
      <c r="BG343" s="166">
        <f>IF(N343="zákl. prenesená",J343,0)</f>
        <v>0</v>
      </c>
      <c r="BH343" s="166">
        <f>IF(N343="zníž. prenesená",J343,0)</f>
        <v>0</v>
      </c>
      <c r="BI343" s="166">
        <f>IF(N343="nulová",J343,0)</f>
        <v>0</v>
      </c>
      <c r="BJ343" s="18" t="s">
        <v>94</v>
      </c>
      <c r="BK343" s="166">
        <f>ROUND(I343*H343,2)</f>
        <v>258.16000000000003</v>
      </c>
      <c r="BL343" s="18" t="s">
        <v>209</v>
      </c>
      <c r="BM343" s="165" t="s">
        <v>468</v>
      </c>
    </row>
    <row r="344" spans="1:65" s="15" customFormat="1" ht="11.25">
      <c r="B344" s="182"/>
      <c r="D344" s="168" t="s">
        <v>153</v>
      </c>
      <c r="E344" s="183" t="s">
        <v>1</v>
      </c>
      <c r="F344" s="184" t="s">
        <v>930</v>
      </c>
      <c r="H344" s="183" t="s">
        <v>1</v>
      </c>
      <c r="L344" s="182"/>
      <c r="M344" s="185"/>
      <c r="N344" s="186"/>
      <c r="O344" s="186"/>
      <c r="P344" s="186"/>
      <c r="Q344" s="186"/>
      <c r="R344" s="186"/>
      <c r="S344" s="186"/>
      <c r="T344" s="187"/>
      <c r="AT344" s="183" t="s">
        <v>153</v>
      </c>
      <c r="AU344" s="183" t="s">
        <v>94</v>
      </c>
      <c r="AV344" s="15" t="s">
        <v>79</v>
      </c>
      <c r="AW344" s="15" t="s">
        <v>28</v>
      </c>
      <c r="AX344" s="15" t="s">
        <v>71</v>
      </c>
      <c r="AY344" s="183" t="s">
        <v>146</v>
      </c>
    </row>
    <row r="345" spans="1:65" s="13" customFormat="1" ht="11.25">
      <c r="B345" s="167"/>
      <c r="D345" s="168" t="s">
        <v>153</v>
      </c>
      <c r="E345" s="169" t="s">
        <v>1</v>
      </c>
      <c r="F345" s="170" t="s">
        <v>938</v>
      </c>
      <c r="H345" s="171">
        <v>2</v>
      </c>
      <c r="L345" s="167"/>
      <c r="M345" s="172"/>
      <c r="N345" s="173"/>
      <c r="O345" s="173"/>
      <c r="P345" s="173"/>
      <c r="Q345" s="173"/>
      <c r="R345" s="173"/>
      <c r="S345" s="173"/>
      <c r="T345" s="174"/>
      <c r="AT345" s="169" t="s">
        <v>153</v>
      </c>
      <c r="AU345" s="169" t="s">
        <v>94</v>
      </c>
      <c r="AV345" s="13" t="s">
        <v>94</v>
      </c>
      <c r="AW345" s="13" t="s">
        <v>28</v>
      </c>
      <c r="AX345" s="13" t="s">
        <v>71</v>
      </c>
      <c r="AY345" s="169" t="s">
        <v>146</v>
      </c>
    </row>
    <row r="346" spans="1:65" s="15" customFormat="1" ht="11.25">
      <c r="B346" s="182"/>
      <c r="D346" s="168" t="s">
        <v>153</v>
      </c>
      <c r="E346" s="183" t="s">
        <v>1</v>
      </c>
      <c r="F346" s="184" t="s">
        <v>932</v>
      </c>
      <c r="H346" s="183" t="s">
        <v>1</v>
      </c>
      <c r="L346" s="182"/>
      <c r="M346" s="185"/>
      <c r="N346" s="186"/>
      <c r="O346" s="186"/>
      <c r="P346" s="186"/>
      <c r="Q346" s="186"/>
      <c r="R346" s="186"/>
      <c r="S346" s="186"/>
      <c r="T346" s="187"/>
      <c r="AT346" s="183" t="s">
        <v>153</v>
      </c>
      <c r="AU346" s="183" t="s">
        <v>94</v>
      </c>
      <c r="AV346" s="15" t="s">
        <v>79</v>
      </c>
      <c r="AW346" s="15" t="s">
        <v>28</v>
      </c>
      <c r="AX346" s="15" t="s">
        <v>71</v>
      </c>
      <c r="AY346" s="183" t="s">
        <v>146</v>
      </c>
    </row>
    <row r="347" spans="1:65" s="13" customFormat="1" ht="11.25">
      <c r="B347" s="167"/>
      <c r="D347" s="168" t="s">
        <v>153</v>
      </c>
      <c r="E347" s="169" t="s">
        <v>1</v>
      </c>
      <c r="F347" s="170" t="s">
        <v>938</v>
      </c>
      <c r="H347" s="171">
        <v>2</v>
      </c>
      <c r="L347" s="167"/>
      <c r="M347" s="172"/>
      <c r="N347" s="173"/>
      <c r="O347" s="173"/>
      <c r="P347" s="173"/>
      <c r="Q347" s="173"/>
      <c r="R347" s="173"/>
      <c r="S347" s="173"/>
      <c r="T347" s="174"/>
      <c r="AT347" s="169" t="s">
        <v>153</v>
      </c>
      <c r="AU347" s="169" t="s">
        <v>94</v>
      </c>
      <c r="AV347" s="13" t="s">
        <v>94</v>
      </c>
      <c r="AW347" s="13" t="s">
        <v>28</v>
      </c>
      <c r="AX347" s="13" t="s">
        <v>71</v>
      </c>
      <c r="AY347" s="169" t="s">
        <v>146</v>
      </c>
    </row>
    <row r="348" spans="1:65" s="14" customFormat="1" ht="11.25">
      <c r="B348" s="175"/>
      <c r="D348" s="168" t="s">
        <v>153</v>
      </c>
      <c r="E348" s="176" t="s">
        <v>1</v>
      </c>
      <c r="F348" s="177" t="s">
        <v>156</v>
      </c>
      <c r="H348" s="178">
        <v>4</v>
      </c>
      <c r="L348" s="175"/>
      <c r="M348" s="179"/>
      <c r="N348" s="180"/>
      <c r="O348" s="180"/>
      <c r="P348" s="180"/>
      <c r="Q348" s="180"/>
      <c r="R348" s="180"/>
      <c r="S348" s="180"/>
      <c r="T348" s="181"/>
      <c r="AT348" s="176" t="s">
        <v>153</v>
      </c>
      <c r="AU348" s="176" t="s">
        <v>94</v>
      </c>
      <c r="AV348" s="14" t="s">
        <v>147</v>
      </c>
      <c r="AW348" s="14" t="s">
        <v>28</v>
      </c>
      <c r="AX348" s="14" t="s">
        <v>79</v>
      </c>
      <c r="AY348" s="176" t="s">
        <v>146</v>
      </c>
    </row>
    <row r="349" spans="1:65" s="2" customFormat="1" ht="66.75" customHeight="1">
      <c r="A349" s="30"/>
      <c r="B349" s="153"/>
      <c r="C349" s="154" t="s">
        <v>315</v>
      </c>
      <c r="D349" s="154" t="s">
        <v>149</v>
      </c>
      <c r="E349" s="155" t="s">
        <v>1144</v>
      </c>
      <c r="F349" s="156" t="s">
        <v>1145</v>
      </c>
      <c r="G349" s="157" t="s">
        <v>632</v>
      </c>
      <c r="H349" s="158">
        <v>4</v>
      </c>
      <c r="I349" s="159">
        <v>64.540000000000006</v>
      </c>
      <c r="J349" s="159">
        <f>ROUND(I349*H349,2)</f>
        <v>258.16000000000003</v>
      </c>
      <c r="K349" s="160"/>
      <c r="L349" s="31"/>
      <c r="M349" s="161" t="s">
        <v>1</v>
      </c>
      <c r="N349" s="162" t="s">
        <v>37</v>
      </c>
      <c r="O349" s="163">
        <v>3.71</v>
      </c>
      <c r="P349" s="163">
        <f>O349*H349</f>
        <v>14.84</v>
      </c>
      <c r="Q349" s="163">
        <v>0</v>
      </c>
      <c r="R349" s="163">
        <f>Q349*H349</f>
        <v>0</v>
      </c>
      <c r="S349" s="163">
        <v>0</v>
      </c>
      <c r="T349" s="164">
        <f>S349*H349</f>
        <v>0</v>
      </c>
      <c r="U349" s="30"/>
      <c r="V349" s="30"/>
      <c r="W349" s="30"/>
      <c r="X349" s="30"/>
      <c r="Y349" s="30"/>
      <c r="Z349" s="30"/>
      <c r="AA349" s="30"/>
      <c r="AB349" s="30"/>
      <c r="AC349" s="30"/>
      <c r="AD349" s="30"/>
      <c r="AE349" s="30"/>
      <c r="AR349" s="165" t="s">
        <v>209</v>
      </c>
      <c r="AT349" s="165" t="s">
        <v>149</v>
      </c>
      <c r="AU349" s="165" t="s">
        <v>94</v>
      </c>
      <c r="AY349" s="18" t="s">
        <v>146</v>
      </c>
      <c r="BE349" s="166">
        <f>IF(N349="základná",J349,0)</f>
        <v>0</v>
      </c>
      <c r="BF349" s="166">
        <f>IF(N349="znížená",J349,0)</f>
        <v>258.16000000000003</v>
      </c>
      <c r="BG349" s="166">
        <f>IF(N349="zákl. prenesená",J349,0)</f>
        <v>0</v>
      </c>
      <c r="BH349" s="166">
        <f>IF(N349="zníž. prenesená",J349,0)</f>
        <v>0</v>
      </c>
      <c r="BI349" s="166">
        <f>IF(N349="nulová",J349,0)</f>
        <v>0</v>
      </c>
      <c r="BJ349" s="18" t="s">
        <v>94</v>
      </c>
      <c r="BK349" s="166">
        <f>ROUND(I349*H349,2)</f>
        <v>258.16000000000003</v>
      </c>
      <c r="BL349" s="18" t="s">
        <v>209</v>
      </c>
      <c r="BM349" s="165" t="s">
        <v>471</v>
      </c>
    </row>
    <row r="350" spans="1:65" s="15" customFormat="1" ht="11.25">
      <c r="B350" s="182"/>
      <c r="D350" s="168" t="s">
        <v>153</v>
      </c>
      <c r="E350" s="183" t="s">
        <v>1</v>
      </c>
      <c r="F350" s="184" t="s">
        <v>930</v>
      </c>
      <c r="H350" s="183" t="s">
        <v>1</v>
      </c>
      <c r="L350" s="182"/>
      <c r="M350" s="185"/>
      <c r="N350" s="186"/>
      <c r="O350" s="186"/>
      <c r="P350" s="186"/>
      <c r="Q350" s="186"/>
      <c r="R350" s="186"/>
      <c r="S350" s="186"/>
      <c r="T350" s="187"/>
      <c r="AT350" s="183" t="s">
        <v>153</v>
      </c>
      <c r="AU350" s="183" t="s">
        <v>94</v>
      </c>
      <c r="AV350" s="15" t="s">
        <v>79</v>
      </c>
      <c r="AW350" s="15" t="s">
        <v>28</v>
      </c>
      <c r="AX350" s="15" t="s">
        <v>71</v>
      </c>
      <c r="AY350" s="183" t="s">
        <v>146</v>
      </c>
    </row>
    <row r="351" spans="1:65" s="13" customFormat="1" ht="11.25">
      <c r="B351" s="167"/>
      <c r="D351" s="168" t="s">
        <v>153</v>
      </c>
      <c r="E351" s="169" t="s">
        <v>1</v>
      </c>
      <c r="F351" s="170" t="s">
        <v>938</v>
      </c>
      <c r="H351" s="171">
        <v>2</v>
      </c>
      <c r="L351" s="167"/>
      <c r="M351" s="172"/>
      <c r="N351" s="173"/>
      <c r="O351" s="173"/>
      <c r="P351" s="173"/>
      <c r="Q351" s="173"/>
      <c r="R351" s="173"/>
      <c r="S351" s="173"/>
      <c r="T351" s="174"/>
      <c r="AT351" s="169" t="s">
        <v>153</v>
      </c>
      <c r="AU351" s="169" t="s">
        <v>94</v>
      </c>
      <c r="AV351" s="13" t="s">
        <v>94</v>
      </c>
      <c r="AW351" s="13" t="s">
        <v>28</v>
      </c>
      <c r="AX351" s="13" t="s">
        <v>71</v>
      </c>
      <c r="AY351" s="169" t="s">
        <v>146</v>
      </c>
    </row>
    <row r="352" spans="1:65" s="15" customFormat="1" ht="11.25">
      <c r="B352" s="182"/>
      <c r="D352" s="168" t="s">
        <v>153</v>
      </c>
      <c r="E352" s="183" t="s">
        <v>1</v>
      </c>
      <c r="F352" s="184" t="s">
        <v>932</v>
      </c>
      <c r="H352" s="183" t="s">
        <v>1</v>
      </c>
      <c r="L352" s="182"/>
      <c r="M352" s="185"/>
      <c r="N352" s="186"/>
      <c r="O352" s="186"/>
      <c r="P352" s="186"/>
      <c r="Q352" s="186"/>
      <c r="R352" s="186"/>
      <c r="S352" s="186"/>
      <c r="T352" s="187"/>
      <c r="AT352" s="183" t="s">
        <v>153</v>
      </c>
      <c r="AU352" s="183" t="s">
        <v>94</v>
      </c>
      <c r="AV352" s="15" t="s">
        <v>79</v>
      </c>
      <c r="AW352" s="15" t="s">
        <v>28</v>
      </c>
      <c r="AX352" s="15" t="s">
        <v>71</v>
      </c>
      <c r="AY352" s="183" t="s">
        <v>146</v>
      </c>
    </row>
    <row r="353" spans="1:65" s="13" customFormat="1" ht="11.25">
      <c r="B353" s="167"/>
      <c r="D353" s="168" t="s">
        <v>153</v>
      </c>
      <c r="E353" s="169" t="s">
        <v>1</v>
      </c>
      <c r="F353" s="170" t="s">
        <v>938</v>
      </c>
      <c r="H353" s="171">
        <v>2</v>
      </c>
      <c r="L353" s="167"/>
      <c r="M353" s="172"/>
      <c r="N353" s="173"/>
      <c r="O353" s="173"/>
      <c r="P353" s="173"/>
      <c r="Q353" s="173"/>
      <c r="R353" s="173"/>
      <c r="S353" s="173"/>
      <c r="T353" s="174"/>
      <c r="AT353" s="169" t="s">
        <v>153</v>
      </c>
      <c r="AU353" s="169" t="s">
        <v>94</v>
      </c>
      <c r="AV353" s="13" t="s">
        <v>94</v>
      </c>
      <c r="AW353" s="13" t="s">
        <v>28</v>
      </c>
      <c r="AX353" s="13" t="s">
        <v>71</v>
      </c>
      <c r="AY353" s="169" t="s">
        <v>146</v>
      </c>
    </row>
    <row r="354" spans="1:65" s="14" customFormat="1" ht="11.25">
      <c r="B354" s="175"/>
      <c r="D354" s="168" t="s">
        <v>153</v>
      </c>
      <c r="E354" s="176" t="s">
        <v>1</v>
      </c>
      <c r="F354" s="177" t="s">
        <v>156</v>
      </c>
      <c r="H354" s="178">
        <v>4</v>
      </c>
      <c r="L354" s="175"/>
      <c r="M354" s="179"/>
      <c r="N354" s="180"/>
      <c r="O354" s="180"/>
      <c r="P354" s="180"/>
      <c r="Q354" s="180"/>
      <c r="R354" s="180"/>
      <c r="S354" s="180"/>
      <c r="T354" s="181"/>
      <c r="AT354" s="176" t="s">
        <v>153</v>
      </c>
      <c r="AU354" s="176" t="s">
        <v>94</v>
      </c>
      <c r="AV354" s="14" t="s">
        <v>147</v>
      </c>
      <c r="AW354" s="14" t="s">
        <v>28</v>
      </c>
      <c r="AX354" s="14" t="s">
        <v>79</v>
      </c>
      <c r="AY354" s="176" t="s">
        <v>146</v>
      </c>
    </row>
    <row r="355" spans="1:65" s="2" customFormat="1" ht="66.75" customHeight="1">
      <c r="A355" s="30"/>
      <c r="B355" s="153"/>
      <c r="C355" s="154" t="s">
        <v>472</v>
      </c>
      <c r="D355" s="154" t="s">
        <v>149</v>
      </c>
      <c r="E355" s="155" t="s">
        <v>1146</v>
      </c>
      <c r="F355" s="156" t="s">
        <v>1147</v>
      </c>
      <c r="G355" s="157" t="s">
        <v>632</v>
      </c>
      <c r="H355" s="158">
        <v>4</v>
      </c>
      <c r="I355" s="159">
        <v>64.540000000000006</v>
      </c>
      <c r="J355" s="159">
        <f>ROUND(I355*H355,2)</f>
        <v>258.16000000000003</v>
      </c>
      <c r="K355" s="160"/>
      <c r="L355" s="31"/>
      <c r="M355" s="161" t="s">
        <v>1</v>
      </c>
      <c r="N355" s="162" t="s">
        <v>37</v>
      </c>
      <c r="O355" s="163">
        <v>3.71</v>
      </c>
      <c r="P355" s="163">
        <f>O355*H355</f>
        <v>14.84</v>
      </c>
      <c r="Q355" s="163">
        <v>0</v>
      </c>
      <c r="R355" s="163">
        <f>Q355*H355</f>
        <v>0</v>
      </c>
      <c r="S355" s="163">
        <v>0</v>
      </c>
      <c r="T355" s="164">
        <f>S355*H355</f>
        <v>0</v>
      </c>
      <c r="U355" s="30"/>
      <c r="V355" s="30"/>
      <c r="W355" s="30"/>
      <c r="X355" s="30"/>
      <c r="Y355" s="30"/>
      <c r="Z355" s="30"/>
      <c r="AA355" s="30"/>
      <c r="AB355" s="30"/>
      <c r="AC355" s="30"/>
      <c r="AD355" s="30"/>
      <c r="AE355" s="30"/>
      <c r="AR355" s="165" t="s">
        <v>209</v>
      </c>
      <c r="AT355" s="165" t="s">
        <v>149</v>
      </c>
      <c r="AU355" s="165" t="s">
        <v>94</v>
      </c>
      <c r="AY355" s="18" t="s">
        <v>146</v>
      </c>
      <c r="BE355" s="166">
        <f>IF(N355="základná",J355,0)</f>
        <v>0</v>
      </c>
      <c r="BF355" s="166">
        <f>IF(N355="znížená",J355,0)</f>
        <v>258.16000000000003</v>
      </c>
      <c r="BG355" s="166">
        <f>IF(N355="zákl. prenesená",J355,0)</f>
        <v>0</v>
      </c>
      <c r="BH355" s="166">
        <f>IF(N355="zníž. prenesená",J355,0)</f>
        <v>0</v>
      </c>
      <c r="BI355" s="166">
        <f>IF(N355="nulová",J355,0)</f>
        <v>0</v>
      </c>
      <c r="BJ355" s="18" t="s">
        <v>94</v>
      </c>
      <c r="BK355" s="166">
        <f>ROUND(I355*H355,2)</f>
        <v>258.16000000000003</v>
      </c>
      <c r="BL355" s="18" t="s">
        <v>209</v>
      </c>
      <c r="BM355" s="165" t="s">
        <v>475</v>
      </c>
    </row>
    <row r="356" spans="1:65" s="15" customFormat="1" ht="11.25">
      <c r="B356" s="182"/>
      <c r="D356" s="168" t="s">
        <v>153</v>
      </c>
      <c r="E356" s="183" t="s">
        <v>1</v>
      </c>
      <c r="F356" s="184" t="s">
        <v>930</v>
      </c>
      <c r="H356" s="183" t="s">
        <v>1</v>
      </c>
      <c r="L356" s="182"/>
      <c r="M356" s="185"/>
      <c r="N356" s="186"/>
      <c r="O356" s="186"/>
      <c r="P356" s="186"/>
      <c r="Q356" s="186"/>
      <c r="R356" s="186"/>
      <c r="S356" s="186"/>
      <c r="T356" s="187"/>
      <c r="AT356" s="183" t="s">
        <v>153</v>
      </c>
      <c r="AU356" s="183" t="s">
        <v>94</v>
      </c>
      <c r="AV356" s="15" t="s">
        <v>79</v>
      </c>
      <c r="AW356" s="15" t="s">
        <v>28</v>
      </c>
      <c r="AX356" s="15" t="s">
        <v>71</v>
      </c>
      <c r="AY356" s="183" t="s">
        <v>146</v>
      </c>
    </row>
    <row r="357" spans="1:65" s="13" customFormat="1" ht="11.25">
      <c r="B357" s="167"/>
      <c r="D357" s="168" t="s">
        <v>153</v>
      </c>
      <c r="E357" s="169" t="s">
        <v>1</v>
      </c>
      <c r="F357" s="170" t="s">
        <v>938</v>
      </c>
      <c r="H357" s="171">
        <v>2</v>
      </c>
      <c r="L357" s="167"/>
      <c r="M357" s="172"/>
      <c r="N357" s="173"/>
      <c r="O357" s="173"/>
      <c r="P357" s="173"/>
      <c r="Q357" s="173"/>
      <c r="R357" s="173"/>
      <c r="S357" s="173"/>
      <c r="T357" s="174"/>
      <c r="AT357" s="169" t="s">
        <v>153</v>
      </c>
      <c r="AU357" s="169" t="s">
        <v>94</v>
      </c>
      <c r="AV357" s="13" t="s">
        <v>94</v>
      </c>
      <c r="AW357" s="13" t="s">
        <v>28</v>
      </c>
      <c r="AX357" s="13" t="s">
        <v>71</v>
      </c>
      <c r="AY357" s="169" t="s">
        <v>146</v>
      </c>
    </row>
    <row r="358" spans="1:65" s="15" customFormat="1" ht="11.25">
      <c r="B358" s="182"/>
      <c r="D358" s="168" t="s">
        <v>153</v>
      </c>
      <c r="E358" s="183" t="s">
        <v>1</v>
      </c>
      <c r="F358" s="184" t="s">
        <v>932</v>
      </c>
      <c r="H358" s="183" t="s">
        <v>1</v>
      </c>
      <c r="L358" s="182"/>
      <c r="M358" s="185"/>
      <c r="N358" s="186"/>
      <c r="O358" s="186"/>
      <c r="P358" s="186"/>
      <c r="Q358" s="186"/>
      <c r="R358" s="186"/>
      <c r="S358" s="186"/>
      <c r="T358" s="187"/>
      <c r="AT358" s="183" t="s">
        <v>153</v>
      </c>
      <c r="AU358" s="183" t="s">
        <v>94</v>
      </c>
      <c r="AV358" s="15" t="s">
        <v>79</v>
      </c>
      <c r="AW358" s="15" t="s">
        <v>28</v>
      </c>
      <c r="AX358" s="15" t="s">
        <v>71</v>
      </c>
      <c r="AY358" s="183" t="s">
        <v>146</v>
      </c>
    </row>
    <row r="359" spans="1:65" s="13" customFormat="1" ht="11.25">
      <c r="B359" s="167"/>
      <c r="D359" s="168" t="s">
        <v>153</v>
      </c>
      <c r="E359" s="169" t="s">
        <v>1</v>
      </c>
      <c r="F359" s="170" t="s">
        <v>938</v>
      </c>
      <c r="H359" s="171">
        <v>2</v>
      </c>
      <c r="L359" s="167"/>
      <c r="M359" s="172"/>
      <c r="N359" s="173"/>
      <c r="O359" s="173"/>
      <c r="P359" s="173"/>
      <c r="Q359" s="173"/>
      <c r="R359" s="173"/>
      <c r="S359" s="173"/>
      <c r="T359" s="174"/>
      <c r="AT359" s="169" t="s">
        <v>153</v>
      </c>
      <c r="AU359" s="169" t="s">
        <v>94</v>
      </c>
      <c r="AV359" s="13" t="s">
        <v>94</v>
      </c>
      <c r="AW359" s="13" t="s">
        <v>28</v>
      </c>
      <c r="AX359" s="13" t="s">
        <v>71</v>
      </c>
      <c r="AY359" s="169" t="s">
        <v>146</v>
      </c>
    </row>
    <row r="360" spans="1:65" s="14" customFormat="1" ht="11.25">
      <c r="B360" s="175"/>
      <c r="D360" s="168" t="s">
        <v>153</v>
      </c>
      <c r="E360" s="176" t="s">
        <v>1</v>
      </c>
      <c r="F360" s="177" t="s">
        <v>156</v>
      </c>
      <c r="H360" s="178">
        <v>4</v>
      </c>
      <c r="L360" s="175"/>
      <c r="M360" s="179"/>
      <c r="N360" s="180"/>
      <c r="O360" s="180"/>
      <c r="P360" s="180"/>
      <c r="Q360" s="180"/>
      <c r="R360" s="180"/>
      <c r="S360" s="180"/>
      <c r="T360" s="181"/>
      <c r="AT360" s="176" t="s">
        <v>153</v>
      </c>
      <c r="AU360" s="176" t="s">
        <v>94</v>
      </c>
      <c r="AV360" s="14" t="s">
        <v>147</v>
      </c>
      <c r="AW360" s="14" t="s">
        <v>28</v>
      </c>
      <c r="AX360" s="14" t="s">
        <v>79</v>
      </c>
      <c r="AY360" s="176" t="s">
        <v>146</v>
      </c>
    </row>
    <row r="361" spans="1:65" s="2" customFormat="1" ht="66.75" customHeight="1">
      <c r="A361" s="30"/>
      <c r="B361" s="153"/>
      <c r="C361" s="154" t="s">
        <v>319</v>
      </c>
      <c r="D361" s="154" t="s">
        <v>149</v>
      </c>
      <c r="E361" s="155" t="s">
        <v>1148</v>
      </c>
      <c r="F361" s="156" t="s">
        <v>1149</v>
      </c>
      <c r="G361" s="157" t="s">
        <v>632</v>
      </c>
      <c r="H361" s="158">
        <v>2</v>
      </c>
      <c r="I361" s="159">
        <v>64.540000000000006</v>
      </c>
      <c r="J361" s="159">
        <f>ROUND(I361*H361,2)</f>
        <v>129.08000000000001</v>
      </c>
      <c r="K361" s="160"/>
      <c r="L361" s="31"/>
      <c r="M361" s="161" t="s">
        <v>1</v>
      </c>
      <c r="N361" s="162" t="s">
        <v>37</v>
      </c>
      <c r="O361" s="163">
        <v>3.71</v>
      </c>
      <c r="P361" s="163">
        <f>O361*H361</f>
        <v>7.42</v>
      </c>
      <c r="Q361" s="163">
        <v>0</v>
      </c>
      <c r="R361" s="163">
        <f>Q361*H361</f>
        <v>0</v>
      </c>
      <c r="S361" s="163">
        <v>0</v>
      </c>
      <c r="T361" s="164">
        <f>S361*H361</f>
        <v>0</v>
      </c>
      <c r="U361" s="30"/>
      <c r="V361" s="30"/>
      <c r="W361" s="30"/>
      <c r="X361" s="30"/>
      <c r="Y361" s="30"/>
      <c r="Z361" s="30"/>
      <c r="AA361" s="30"/>
      <c r="AB361" s="30"/>
      <c r="AC361" s="30"/>
      <c r="AD361" s="30"/>
      <c r="AE361" s="30"/>
      <c r="AR361" s="165" t="s">
        <v>209</v>
      </c>
      <c r="AT361" s="165" t="s">
        <v>149</v>
      </c>
      <c r="AU361" s="165" t="s">
        <v>94</v>
      </c>
      <c r="AY361" s="18" t="s">
        <v>146</v>
      </c>
      <c r="BE361" s="166">
        <f>IF(N361="základná",J361,0)</f>
        <v>0</v>
      </c>
      <c r="BF361" s="166">
        <f>IF(N361="znížená",J361,0)</f>
        <v>129.08000000000001</v>
      </c>
      <c r="BG361" s="166">
        <f>IF(N361="zákl. prenesená",J361,0)</f>
        <v>0</v>
      </c>
      <c r="BH361" s="166">
        <f>IF(N361="zníž. prenesená",J361,0)</f>
        <v>0</v>
      </c>
      <c r="BI361" s="166">
        <f>IF(N361="nulová",J361,0)</f>
        <v>0</v>
      </c>
      <c r="BJ361" s="18" t="s">
        <v>94</v>
      </c>
      <c r="BK361" s="166">
        <f>ROUND(I361*H361,2)</f>
        <v>129.08000000000001</v>
      </c>
      <c r="BL361" s="18" t="s">
        <v>209</v>
      </c>
      <c r="BM361" s="165" t="s">
        <v>478</v>
      </c>
    </row>
    <row r="362" spans="1:65" s="15" customFormat="1" ht="11.25">
      <c r="B362" s="182"/>
      <c r="D362" s="168" t="s">
        <v>153</v>
      </c>
      <c r="E362" s="183" t="s">
        <v>1</v>
      </c>
      <c r="F362" s="184" t="s">
        <v>930</v>
      </c>
      <c r="H362" s="183" t="s">
        <v>1</v>
      </c>
      <c r="L362" s="182"/>
      <c r="M362" s="185"/>
      <c r="N362" s="186"/>
      <c r="O362" s="186"/>
      <c r="P362" s="186"/>
      <c r="Q362" s="186"/>
      <c r="R362" s="186"/>
      <c r="S362" s="186"/>
      <c r="T362" s="187"/>
      <c r="AT362" s="183" t="s">
        <v>153</v>
      </c>
      <c r="AU362" s="183" t="s">
        <v>94</v>
      </c>
      <c r="AV362" s="15" t="s">
        <v>79</v>
      </c>
      <c r="AW362" s="15" t="s">
        <v>28</v>
      </c>
      <c r="AX362" s="15" t="s">
        <v>71</v>
      </c>
      <c r="AY362" s="183" t="s">
        <v>146</v>
      </c>
    </row>
    <row r="363" spans="1:65" s="13" customFormat="1" ht="11.25">
      <c r="B363" s="167"/>
      <c r="D363" s="168" t="s">
        <v>153</v>
      </c>
      <c r="E363" s="169" t="s">
        <v>1</v>
      </c>
      <c r="F363" s="170" t="s">
        <v>675</v>
      </c>
      <c r="H363" s="171">
        <v>1</v>
      </c>
      <c r="L363" s="167"/>
      <c r="M363" s="172"/>
      <c r="N363" s="173"/>
      <c r="O363" s="173"/>
      <c r="P363" s="173"/>
      <c r="Q363" s="173"/>
      <c r="R363" s="173"/>
      <c r="S363" s="173"/>
      <c r="T363" s="174"/>
      <c r="AT363" s="169" t="s">
        <v>153</v>
      </c>
      <c r="AU363" s="169" t="s">
        <v>94</v>
      </c>
      <c r="AV363" s="13" t="s">
        <v>94</v>
      </c>
      <c r="AW363" s="13" t="s">
        <v>28</v>
      </c>
      <c r="AX363" s="13" t="s">
        <v>71</v>
      </c>
      <c r="AY363" s="169" t="s">
        <v>146</v>
      </c>
    </row>
    <row r="364" spans="1:65" s="15" customFormat="1" ht="11.25">
      <c r="B364" s="182"/>
      <c r="D364" s="168" t="s">
        <v>153</v>
      </c>
      <c r="E364" s="183" t="s">
        <v>1</v>
      </c>
      <c r="F364" s="184" t="s">
        <v>932</v>
      </c>
      <c r="H364" s="183" t="s">
        <v>1</v>
      </c>
      <c r="L364" s="182"/>
      <c r="M364" s="185"/>
      <c r="N364" s="186"/>
      <c r="O364" s="186"/>
      <c r="P364" s="186"/>
      <c r="Q364" s="186"/>
      <c r="R364" s="186"/>
      <c r="S364" s="186"/>
      <c r="T364" s="187"/>
      <c r="AT364" s="183" t="s">
        <v>153</v>
      </c>
      <c r="AU364" s="183" t="s">
        <v>94</v>
      </c>
      <c r="AV364" s="15" t="s">
        <v>79</v>
      </c>
      <c r="AW364" s="15" t="s">
        <v>28</v>
      </c>
      <c r="AX364" s="15" t="s">
        <v>71</v>
      </c>
      <c r="AY364" s="183" t="s">
        <v>146</v>
      </c>
    </row>
    <row r="365" spans="1:65" s="13" customFormat="1" ht="11.25">
      <c r="B365" s="167"/>
      <c r="D365" s="168" t="s">
        <v>153</v>
      </c>
      <c r="E365" s="169" t="s">
        <v>1</v>
      </c>
      <c r="F365" s="170" t="s">
        <v>675</v>
      </c>
      <c r="H365" s="171">
        <v>1</v>
      </c>
      <c r="L365" s="167"/>
      <c r="M365" s="172"/>
      <c r="N365" s="173"/>
      <c r="O365" s="173"/>
      <c r="P365" s="173"/>
      <c r="Q365" s="173"/>
      <c r="R365" s="173"/>
      <c r="S365" s="173"/>
      <c r="T365" s="174"/>
      <c r="AT365" s="169" t="s">
        <v>153</v>
      </c>
      <c r="AU365" s="169" t="s">
        <v>94</v>
      </c>
      <c r="AV365" s="13" t="s">
        <v>94</v>
      </c>
      <c r="AW365" s="13" t="s">
        <v>28</v>
      </c>
      <c r="AX365" s="13" t="s">
        <v>71</v>
      </c>
      <c r="AY365" s="169" t="s">
        <v>146</v>
      </c>
    </row>
    <row r="366" spans="1:65" s="14" customFormat="1" ht="11.25">
      <c r="B366" s="175"/>
      <c r="D366" s="168" t="s">
        <v>153</v>
      </c>
      <c r="E366" s="176" t="s">
        <v>1</v>
      </c>
      <c r="F366" s="177" t="s">
        <v>156</v>
      </c>
      <c r="H366" s="178">
        <v>2</v>
      </c>
      <c r="L366" s="175"/>
      <c r="M366" s="179"/>
      <c r="N366" s="180"/>
      <c r="O366" s="180"/>
      <c r="P366" s="180"/>
      <c r="Q366" s="180"/>
      <c r="R366" s="180"/>
      <c r="S366" s="180"/>
      <c r="T366" s="181"/>
      <c r="AT366" s="176" t="s">
        <v>153</v>
      </c>
      <c r="AU366" s="176" t="s">
        <v>94</v>
      </c>
      <c r="AV366" s="14" t="s">
        <v>147</v>
      </c>
      <c r="AW366" s="14" t="s">
        <v>28</v>
      </c>
      <c r="AX366" s="14" t="s">
        <v>79</v>
      </c>
      <c r="AY366" s="176" t="s">
        <v>146</v>
      </c>
    </row>
    <row r="367" spans="1:65" s="2" customFormat="1" ht="66.75" customHeight="1">
      <c r="A367" s="30"/>
      <c r="B367" s="153"/>
      <c r="C367" s="154" t="s">
        <v>482</v>
      </c>
      <c r="D367" s="154" t="s">
        <v>149</v>
      </c>
      <c r="E367" s="155" t="s">
        <v>1150</v>
      </c>
      <c r="F367" s="156" t="s">
        <v>1151</v>
      </c>
      <c r="G367" s="157" t="s">
        <v>632</v>
      </c>
      <c r="H367" s="158">
        <v>1</v>
      </c>
      <c r="I367" s="159">
        <v>58.84</v>
      </c>
      <c r="J367" s="159">
        <f>ROUND(I367*H367,2)</f>
        <v>58.84</v>
      </c>
      <c r="K367" s="160"/>
      <c r="L367" s="31"/>
      <c r="M367" s="161" t="s">
        <v>1</v>
      </c>
      <c r="N367" s="162" t="s">
        <v>37</v>
      </c>
      <c r="O367" s="163">
        <v>3.18</v>
      </c>
      <c r="P367" s="163">
        <f>O367*H367</f>
        <v>3.18</v>
      </c>
      <c r="Q367" s="163">
        <v>0</v>
      </c>
      <c r="R367" s="163">
        <f>Q367*H367</f>
        <v>0</v>
      </c>
      <c r="S367" s="163">
        <v>0</v>
      </c>
      <c r="T367" s="164">
        <f>S367*H367</f>
        <v>0</v>
      </c>
      <c r="U367" s="30"/>
      <c r="V367" s="30"/>
      <c r="W367" s="30"/>
      <c r="X367" s="30"/>
      <c r="Y367" s="30"/>
      <c r="Z367" s="30"/>
      <c r="AA367" s="30"/>
      <c r="AB367" s="30"/>
      <c r="AC367" s="30"/>
      <c r="AD367" s="30"/>
      <c r="AE367" s="30"/>
      <c r="AR367" s="165" t="s">
        <v>209</v>
      </c>
      <c r="AT367" s="165" t="s">
        <v>149</v>
      </c>
      <c r="AU367" s="165" t="s">
        <v>94</v>
      </c>
      <c r="AY367" s="18" t="s">
        <v>146</v>
      </c>
      <c r="BE367" s="166">
        <f>IF(N367="základná",J367,0)</f>
        <v>0</v>
      </c>
      <c r="BF367" s="166">
        <f>IF(N367="znížená",J367,0)</f>
        <v>58.84</v>
      </c>
      <c r="BG367" s="166">
        <f>IF(N367="zákl. prenesená",J367,0)</f>
        <v>0</v>
      </c>
      <c r="BH367" s="166">
        <f>IF(N367="zníž. prenesená",J367,0)</f>
        <v>0</v>
      </c>
      <c r="BI367" s="166">
        <f>IF(N367="nulová",J367,0)</f>
        <v>0</v>
      </c>
      <c r="BJ367" s="18" t="s">
        <v>94</v>
      </c>
      <c r="BK367" s="166">
        <f>ROUND(I367*H367,2)</f>
        <v>58.84</v>
      </c>
      <c r="BL367" s="18" t="s">
        <v>209</v>
      </c>
      <c r="BM367" s="165" t="s">
        <v>485</v>
      </c>
    </row>
    <row r="368" spans="1:65" s="15" customFormat="1" ht="11.25">
      <c r="B368" s="182"/>
      <c r="D368" s="168" t="s">
        <v>153</v>
      </c>
      <c r="E368" s="183" t="s">
        <v>1</v>
      </c>
      <c r="F368" s="184" t="s">
        <v>930</v>
      </c>
      <c r="H368" s="183" t="s">
        <v>1</v>
      </c>
      <c r="L368" s="182"/>
      <c r="M368" s="185"/>
      <c r="N368" s="186"/>
      <c r="O368" s="186"/>
      <c r="P368" s="186"/>
      <c r="Q368" s="186"/>
      <c r="R368" s="186"/>
      <c r="S368" s="186"/>
      <c r="T368" s="187"/>
      <c r="AT368" s="183" t="s">
        <v>153</v>
      </c>
      <c r="AU368" s="183" t="s">
        <v>94</v>
      </c>
      <c r="AV368" s="15" t="s">
        <v>79</v>
      </c>
      <c r="AW368" s="15" t="s">
        <v>28</v>
      </c>
      <c r="AX368" s="15" t="s">
        <v>71</v>
      </c>
      <c r="AY368" s="183" t="s">
        <v>146</v>
      </c>
    </row>
    <row r="369" spans="1:65" s="13" customFormat="1" ht="11.25">
      <c r="B369" s="167"/>
      <c r="D369" s="168" t="s">
        <v>153</v>
      </c>
      <c r="E369" s="169" t="s">
        <v>1</v>
      </c>
      <c r="F369" s="170" t="s">
        <v>675</v>
      </c>
      <c r="H369" s="171">
        <v>1</v>
      </c>
      <c r="L369" s="167"/>
      <c r="M369" s="172"/>
      <c r="N369" s="173"/>
      <c r="O369" s="173"/>
      <c r="P369" s="173"/>
      <c r="Q369" s="173"/>
      <c r="R369" s="173"/>
      <c r="S369" s="173"/>
      <c r="T369" s="174"/>
      <c r="AT369" s="169" t="s">
        <v>153</v>
      </c>
      <c r="AU369" s="169" t="s">
        <v>94</v>
      </c>
      <c r="AV369" s="13" t="s">
        <v>94</v>
      </c>
      <c r="AW369" s="13" t="s">
        <v>28</v>
      </c>
      <c r="AX369" s="13" t="s">
        <v>71</v>
      </c>
      <c r="AY369" s="169" t="s">
        <v>146</v>
      </c>
    </row>
    <row r="370" spans="1:65" s="14" customFormat="1" ht="11.25">
      <c r="B370" s="175"/>
      <c r="D370" s="168" t="s">
        <v>153</v>
      </c>
      <c r="E370" s="176" t="s">
        <v>1</v>
      </c>
      <c r="F370" s="177" t="s">
        <v>156</v>
      </c>
      <c r="H370" s="178">
        <v>1</v>
      </c>
      <c r="L370" s="175"/>
      <c r="M370" s="179"/>
      <c r="N370" s="180"/>
      <c r="O370" s="180"/>
      <c r="P370" s="180"/>
      <c r="Q370" s="180"/>
      <c r="R370" s="180"/>
      <c r="S370" s="180"/>
      <c r="T370" s="181"/>
      <c r="AT370" s="176" t="s">
        <v>153</v>
      </c>
      <c r="AU370" s="176" t="s">
        <v>94</v>
      </c>
      <c r="AV370" s="14" t="s">
        <v>147</v>
      </c>
      <c r="AW370" s="14" t="s">
        <v>28</v>
      </c>
      <c r="AX370" s="14" t="s">
        <v>79</v>
      </c>
      <c r="AY370" s="176" t="s">
        <v>146</v>
      </c>
    </row>
    <row r="371" spans="1:65" s="2" customFormat="1" ht="55.5" customHeight="1">
      <c r="A371" s="30"/>
      <c r="B371" s="153"/>
      <c r="C371" s="154" t="s">
        <v>326</v>
      </c>
      <c r="D371" s="154" t="s">
        <v>149</v>
      </c>
      <c r="E371" s="155" t="s">
        <v>1152</v>
      </c>
      <c r="F371" s="156" t="s">
        <v>1153</v>
      </c>
      <c r="G371" s="157" t="s">
        <v>632</v>
      </c>
      <c r="H371" s="158">
        <v>1</v>
      </c>
      <c r="I371" s="159">
        <v>1952.23</v>
      </c>
      <c r="J371" s="159">
        <f>ROUND(I371*H371,2)</f>
        <v>1952.23</v>
      </c>
      <c r="K371" s="160"/>
      <c r="L371" s="31"/>
      <c r="M371" s="161" t="s">
        <v>1</v>
      </c>
      <c r="N371" s="162" t="s">
        <v>37</v>
      </c>
      <c r="O371" s="163">
        <v>0</v>
      </c>
      <c r="P371" s="163">
        <f>O371*H371</f>
        <v>0</v>
      </c>
      <c r="Q371" s="163">
        <v>0</v>
      </c>
      <c r="R371" s="163">
        <f>Q371*H371</f>
        <v>0</v>
      </c>
      <c r="S371" s="163">
        <v>0</v>
      </c>
      <c r="T371" s="164">
        <f>S371*H371</f>
        <v>0</v>
      </c>
      <c r="U371" s="30"/>
      <c r="V371" s="30"/>
      <c r="W371" s="30"/>
      <c r="X371" s="30"/>
      <c r="Y371" s="30"/>
      <c r="Z371" s="30"/>
      <c r="AA371" s="30"/>
      <c r="AB371" s="30"/>
      <c r="AC371" s="30"/>
      <c r="AD371" s="30"/>
      <c r="AE371" s="30"/>
      <c r="AR371" s="165" t="s">
        <v>209</v>
      </c>
      <c r="AT371" s="165" t="s">
        <v>149</v>
      </c>
      <c r="AU371" s="165" t="s">
        <v>94</v>
      </c>
      <c r="AY371" s="18" t="s">
        <v>146</v>
      </c>
      <c r="BE371" s="166">
        <f>IF(N371="základná",J371,0)</f>
        <v>0</v>
      </c>
      <c r="BF371" s="166">
        <f>IF(N371="znížená",J371,0)</f>
        <v>1952.23</v>
      </c>
      <c r="BG371" s="166">
        <f>IF(N371="zákl. prenesená",J371,0)</f>
        <v>0</v>
      </c>
      <c r="BH371" s="166">
        <f>IF(N371="zníž. prenesená",J371,0)</f>
        <v>0</v>
      </c>
      <c r="BI371" s="166">
        <f>IF(N371="nulová",J371,0)</f>
        <v>0</v>
      </c>
      <c r="BJ371" s="18" t="s">
        <v>94</v>
      </c>
      <c r="BK371" s="166">
        <f>ROUND(I371*H371,2)</f>
        <v>1952.23</v>
      </c>
      <c r="BL371" s="18" t="s">
        <v>209</v>
      </c>
      <c r="BM371" s="165" t="s">
        <v>502</v>
      </c>
    </row>
    <row r="372" spans="1:65" s="15" customFormat="1" ht="11.25">
      <c r="B372" s="182"/>
      <c r="D372" s="168" t="s">
        <v>153</v>
      </c>
      <c r="E372" s="183" t="s">
        <v>1</v>
      </c>
      <c r="F372" s="184" t="s">
        <v>930</v>
      </c>
      <c r="H372" s="183" t="s">
        <v>1</v>
      </c>
      <c r="L372" s="182"/>
      <c r="M372" s="185"/>
      <c r="N372" s="186"/>
      <c r="O372" s="186"/>
      <c r="P372" s="186"/>
      <c r="Q372" s="186"/>
      <c r="R372" s="186"/>
      <c r="S372" s="186"/>
      <c r="T372" s="187"/>
      <c r="AT372" s="183" t="s">
        <v>153</v>
      </c>
      <c r="AU372" s="183" t="s">
        <v>94</v>
      </c>
      <c r="AV372" s="15" t="s">
        <v>79</v>
      </c>
      <c r="AW372" s="15" t="s">
        <v>28</v>
      </c>
      <c r="AX372" s="15" t="s">
        <v>71</v>
      </c>
      <c r="AY372" s="183" t="s">
        <v>146</v>
      </c>
    </row>
    <row r="373" spans="1:65" s="13" customFormat="1" ht="11.25">
      <c r="B373" s="167"/>
      <c r="D373" s="168" t="s">
        <v>153</v>
      </c>
      <c r="E373" s="169" t="s">
        <v>1</v>
      </c>
      <c r="F373" s="170" t="s">
        <v>675</v>
      </c>
      <c r="H373" s="171">
        <v>1</v>
      </c>
      <c r="L373" s="167"/>
      <c r="M373" s="172"/>
      <c r="N373" s="173"/>
      <c r="O373" s="173"/>
      <c r="P373" s="173"/>
      <c r="Q373" s="173"/>
      <c r="R373" s="173"/>
      <c r="S373" s="173"/>
      <c r="T373" s="174"/>
      <c r="AT373" s="169" t="s">
        <v>153</v>
      </c>
      <c r="AU373" s="169" t="s">
        <v>94</v>
      </c>
      <c r="AV373" s="13" t="s">
        <v>94</v>
      </c>
      <c r="AW373" s="13" t="s">
        <v>28</v>
      </c>
      <c r="AX373" s="13" t="s">
        <v>71</v>
      </c>
      <c r="AY373" s="169" t="s">
        <v>146</v>
      </c>
    </row>
    <row r="374" spans="1:65" s="14" customFormat="1" ht="11.25">
      <c r="B374" s="175"/>
      <c r="D374" s="168" t="s">
        <v>153</v>
      </c>
      <c r="E374" s="176" t="s">
        <v>1</v>
      </c>
      <c r="F374" s="177" t="s">
        <v>156</v>
      </c>
      <c r="H374" s="178">
        <v>1</v>
      </c>
      <c r="L374" s="175"/>
      <c r="M374" s="179"/>
      <c r="N374" s="180"/>
      <c r="O374" s="180"/>
      <c r="P374" s="180"/>
      <c r="Q374" s="180"/>
      <c r="R374" s="180"/>
      <c r="S374" s="180"/>
      <c r="T374" s="181"/>
      <c r="AT374" s="176" t="s">
        <v>153</v>
      </c>
      <c r="AU374" s="176" t="s">
        <v>94</v>
      </c>
      <c r="AV374" s="14" t="s">
        <v>147</v>
      </c>
      <c r="AW374" s="14" t="s">
        <v>28</v>
      </c>
      <c r="AX374" s="14" t="s">
        <v>79</v>
      </c>
      <c r="AY374" s="176" t="s">
        <v>146</v>
      </c>
    </row>
    <row r="375" spans="1:65" s="2" customFormat="1" ht="62.65" customHeight="1">
      <c r="A375" s="30"/>
      <c r="B375" s="153"/>
      <c r="C375" s="154" t="s">
        <v>524</v>
      </c>
      <c r="D375" s="154" t="s">
        <v>149</v>
      </c>
      <c r="E375" s="155" t="s">
        <v>1154</v>
      </c>
      <c r="F375" s="156" t="s">
        <v>1155</v>
      </c>
      <c r="G375" s="157" t="s">
        <v>632</v>
      </c>
      <c r="H375" s="158">
        <v>1</v>
      </c>
      <c r="I375" s="159">
        <v>64.540000000000006</v>
      </c>
      <c r="J375" s="159">
        <f>ROUND(I375*H375,2)</f>
        <v>64.540000000000006</v>
      </c>
      <c r="K375" s="160"/>
      <c r="L375" s="31"/>
      <c r="M375" s="161" t="s">
        <v>1</v>
      </c>
      <c r="N375" s="162" t="s">
        <v>37</v>
      </c>
      <c r="O375" s="163">
        <v>3.71</v>
      </c>
      <c r="P375" s="163">
        <f>O375*H375</f>
        <v>3.71</v>
      </c>
      <c r="Q375" s="163">
        <v>0</v>
      </c>
      <c r="R375" s="163">
        <f>Q375*H375</f>
        <v>0</v>
      </c>
      <c r="S375" s="163">
        <v>0</v>
      </c>
      <c r="T375" s="164">
        <f>S375*H375</f>
        <v>0</v>
      </c>
      <c r="U375" s="30"/>
      <c r="V375" s="30"/>
      <c r="W375" s="30"/>
      <c r="X375" s="30"/>
      <c r="Y375" s="30"/>
      <c r="Z375" s="30"/>
      <c r="AA375" s="30"/>
      <c r="AB375" s="30"/>
      <c r="AC375" s="30"/>
      <c r="AD375" s="30"/>
      <c r="AE375" s="30"/>
      <c r="AR375" s="165" t="s">
        <v>209</v>
      </c>
      <c r="AT375" s="165" t="s">
        <v>149</v>
      </c>
      <c r="AU375" s="165" t="s">
        <v>94</v>
      </c>
      <c r="AY375" s="18" t="s">
        <v>146</v>
      </c>
      <c r="BE375" s="166">
        <f>IF(N375="základná",J375,0)</f>
        <v>0</v>
      </c>
      <c r="BF375" s="166">
        <f>IF(N375="znížená",J375,0)</f>
        <v>64.540000000000006</v>
      </c>
      <c r="BG375" s="166">
        <f>IF(N375="zákl. prenesená",J375,0)</f>
        <v>0</v>
      </c>
      <c r="BH375" s="166">
        <f>IF(N375="zníž. prenesená",J375,0)</f>
        <v>0</v>
      </c>
      <c r="BI375" s="166">
        <f>IF(N375="nulová",J375,0)</f>
        <v>0</v>
      </c>
      <c r="BJ375" s="18" t="s">
        <v>94</v>
      </c>
      <c r="BK375" s="166">
        <f>ROUND(I375*H375,2)</f>
        <v>64.540000000000006</v>
      </c>
      <c r="BL375" s="18" t="s">
        <v>209</v>
      </c>
      <c r="BM375" s="165" t="s">
        <v>527</v>
      </c>
    </row>
    <row r="376" spans="1:65" s="15" customFormat="1" ht="11.25">
      <c r="B376" s="182"/>
      <c r="D376" s="168" t="s">
        <v>153</v>
      </c>
      <c r="E376" s="183" t="s">
        <v>1</v>
      </c>
      <c r="F376" s="184" t="s">
        <v>932</v>
      </c>
      <c r="H376" s="183" t="s">
        <v>1</v>
      </c>
      <c r="L376" s="182"/>
      <c r="M376" s="185"/>
      <c r="N376" s="186"/>
      <c r="O376" s="186"/>
      <c r="P376" s="186"/>
      <c r="Q376" s="186"/>
      <c r="R376" s="186"/>
      <c r="S376" s="186"/>
      <c r="T376" s="187"/>
      <c r="AT376" s="183" t="s">
        <v>153</v>
      </c>
      <c r="AU376" s="183" t="s">
        <v>94</v>
      </c>
      <c r="AV376" s="15" t="s">
        <v>79</v>
      </c>
      <c r="AW376" s="15" t="s">
        <v>28</v>
      </c>
      <c r="AX376" s="15" t="s">
        <v>71</v>
      </c>
      <c r="AY376" s="183" t="s">
        <v>146</v>
      </c>
    </row>
    <row r="377" spans="1:65" s="13" customFormat="1" ht="11.25">
      <c r="B377" s="167"/>
      <c r="D377" s="168" t="s">
        <v>153</v>
      </c>
      <c r="E377" s="169" t="s">
        <v>1</v>
      </c>
      <c r="F377" s="170" t="s">
        <v>675</v>
      </c>
      <c r="H377" s="171">
        <v>1</v>
      </c>
      <c r="L377" s="167"/>
      <c r="M377" s="172"/>
      <c r="N377" s="173"/>
      <c r="O377" s="173"/>
      <c r="P377" s="173"/>
      <c r="Q377" s="173"/>
      <c r="R377" s="173"/>
      <c r="S377" s="173"/>
      <c r="T377" s="174"/>
      <c r="AT377" s="169" t="s">
        <v>153</v>
      </c>
      <c r="AU377" s="169" t="s">
        <v>94</v>
      </c>
      <c r="AV377" s="13" t="s">
        <v>94</v>
      </c>
      <c r="AW377" s="13" t="s">
        <v>28</v>
      </c>
      <c r="AX377" s="13" t="s">
        <v>71</v>
      </c>
      <c r="AY377" s="169" t="s">
        <v>146</v>
      </c>
    </row>
    <row r="378" spans="1:65" s="14" customFormat="1" ht="11.25">
      <c r="B378" s="175"/>
      <c r="D378" s="168" t="s">
        <v>153</v>
      </c>
      <c r="E378" s="176" t="s">
        <v>1</v>
      </c>
      <c r="F378" s="177" t="s">
        <v>156</v>
      </c>
      <c r="H378" s="178">
        <v>1</v>
      </c>
      <c r="L378" s="175"/>
      <c r="M378" s="179"/>
      <c r="N378" s="180"/>
      <c r="O378" s="180"/>
      <c r="P378" s="180"/>
      <c r="Q378" s="180"/>
      <c r="R378" s="180"/>
      <c r="S378" s="180"/>
      <c r="T378" s="181"/>
      <c r="AT378" s="176" t="s">
        <v>153</v>
      </c>
      <c r="AU378" s="176" t="s">
        <v>94</v>
      </c>
      <c r="AV378" s="14" t="s">
        <v>147</v>
      </c>
      <c r="AW378" s="14" t="s">
        <v>28</v>
      </c>
      <c r="AX378" s="14" t="s">
        <v>79</v>
      </c>
      <c r="AY378" s="176" t="s">
        <v>146</v>
      </c>
    </row>
    <row r="379" spans="1:65" s="2" customFormat="1" ht="24.2" customHeight="1">
      <c r="A379" s="30"/>
      <c r="B379" s="153"/>
      <c r="C379" s="154" t="s">
        <v>333</v>
      </c>
      <c r="D379" s="154" t="s">
        <v>149</v>
      </c>
      <c r="E379" s="155" t="s">
        <v>1156</v>
      </c>
      <c r="F379" s="156" t="s">
        <v>1157</v>
      </c>
      <c r="G379" s="157" t="s">
        <v>632</v>
      </c>
      <c r="H379" s="158">
        <v>12</v>
      </c>
      <c r="I379" s="159">
        <v>1.29</v>
      </c>
      <c r="J379" s="159">
        <f>ROUND(I379*H379,2)</f>
        <v>15.48</v>
      </c>
      <c r="K379" s="160"/>
      <c r="L379" s="31"/>
      <c r="M379" s="161" t="s">
        <v>1</v>
      </c>
      <c r="N379" s="162" t="s">
        <v>37</v>
      </c>
      <c r="O379" s="163">
        <v>0.12</v>
      </c>
      <c r="P379" s="163">
        <f>O379*H379</f>
        <v>1.44</v>
      </c>
      <c r="Q379" s="163">
        <v>0</v>
      </c>
      <c r="R379" s="163">
        <f>Q379*H379</f>
        <v>0</v>
      </c>
      <c r="S379" s="163">
        <v>4.0000000000000001E-3</v>
      </c>
      <c r="T379" s="164">
        <f>S379*H379</f>
        <v>4.8000000000000001E-2</v>
      </c>
      <c r="U379" s="30"/>
      <c r="V379" s="30"/>
      <c r="W379" s="30"/>
      <c r="X379" s="30"/>
      <c r="Y379" s="30"/>
      <c r="Z379" s="30"/>
      <c r="AA379" s="30"/>
      <c r="AB379" s="30"/>
      <c r="AC379" s="30"/>
      <c r="AD379" s="30"/>
      <c r="AE379" s="30"/>
      <c r="AR379" s="165" t="s">
        <v>209</v>
      </c>
      <c r="AT379" s="165" t="s">
        <v>149</v>
      </c>
      <c r="AU379" s="165" t="s">
        <v>94</v>
      </c>
      <c r="AY379" s="18" t="s">
        <v>146</v>
      </c>
      <c r="BE379" s="166">
        <f>IF(N379="základná",J379,0)</f>
        <v>0</v>
      </c>
      <c r="BF379" s="166">
        <f>IF(N379="znížená",J379,0)</f>
        <v>15.48</v>
      </c>
      <c r="BG379" s="166">
        <f>IF(N379="zákl. prenesená",J379,0)</f>
        <v>0</v>
      </c>
      <c r="BH379" s="166">
        <f>IF(N379="zníž. prenesená",J379,0)</f>
        <v>0</v>
      </c>
      <c r="BI379" s="166">
        <f>IF(N379="nulová",J379,0)</f>
        <v>0</v>
      </c>
      <c r="BJ379" s="18" t="s">
        <v>94</v>
      </c>
      <c r="BK379" s="166">
        <f>ROUND(I379*H379,2)</f>
        <v>15.48</v>
      </c>
      <c r="BL379" s="18" t="s">
        <v>209</v>
      </c>
      <c r="BM379" s="165" t="s">
        <v>530</v>
      </c>
    </row>
    <row r="380" spans="1:65" s="2" customFormat="1" ht="24.2" customHeight="1">
      <c r="A380" s="30"/>
      <c r="B380" s="153"/>
      <c r="C380" s="154" t="s">
        <v>531</v>
      </c>
      <c r="D380" s="154" t="s">
        <v>149</v>
      </c>
      <c r="E380" s="155" t="s">
        <v>1158</v>
      </c>
      <c r="F380" s="156" t="s">
        <v>1159</v>
      </c>
      <c r="G380" s="157" t="s">
        <v>632</v>
      </c>
      <c r="H380" s="158">
        <v>23</v>
      </c>
      <c r="I380" s="159">
        <v>1.82</v>
      </c>
      <c r="J380" s="159">
        <f>ROUND(I380*H380,2)</f>
        <v>41.86</v>
      </c>
      <c r="K380" s="160"/>
      <c r="L380" s="31"/>
      <c r="M380" s="161" t="s">
        <v>1</v>
      </c>
      <c r="N380" s="162" t="s">
        <v>37</v>
      </c>
      <c r="O380" s="163">
        <v>0.17</v>
      </c>
      <c r="P380" s="163">
        <f>O380*H380</f>
        <v>3.91</v>
      </c>
      <c r="Q380" s="163">
        <v>0</v>
      </c>
      <c r="R380" s="163">
        <f>Q380*H380</f>
        <v>0</v>
      </c>
      <c r="S380" s="163">
        <v>8.0000000000000002E-3</v>
      </c>
      <c r="T380" s="164">
        <f>S380*H380</f>
        <v>0.184</v>
      </c>
      <c r="U380" s="30"/>
      <c r="V380" s="30"/>
      <c r="W380" s="30"/>
      <c r="X380" s="30"/>
      <c r="Y380" s="30"/>
      <c r="Z380" s="30"/>
      <c r="AA380" s="30"/>
      <c r="AB380" s="30"/>
      <c r="AC380" s="30"/>
      <c r="AD380" s="30"/>
      <c r="AE380" s="30"/>
      <c r="AR380" s="165" t="s">
        <v>209</v>
      </c>
      <c r="AT380" s="165" t="s">
        <v>149</v>
      </c>
      <c r="AU380" s="165" t="s">
        <v>94</v>
      </c>
      <c r="AY380" s="18" t="s">
        <v>146</v>
      </c>
      <c r="BE380" s="166">
        <f>IF(N380="základná",J380,0)</f>
        <v>0</v>
      </c>
      <c r="BF380" s="166">
        <f>IF(N380="znížená",J380,0)</f>
        <v>41.86</v>
      </c>
      <c r="BG380" s="166">
        <f>IF(N380="zákl. prenesená",J380,0)</f>
        <v>0</v>
      </c>
      <c r="BH380" s="166">
        <f>IF(N380="zníž. prenesená",J380,0)</f>
        <v>0</v>
      </c>
      <c r="BI380" s="166">
        <f>IF(N380="nulová",J380,0)</f>
        <v>0</v>
      </c>
      <c r="BJ380" s="18" t="s">
        <v>94</v>
      </c>
      <c r="BK380" s="166">
        <f>ROUND(I380*H380,2)</f>
        <v>41.86</v>
      </c>
      <c r="BL380" s="18" t="s">
        <v>209</v>
      </c>
      <c r="BM380" s="165" t="s">
        <v>534</v>
      </c>
    </row>
    <row r="381" spans="1:65" s="2" customFormat="1" ht="16.5" customHeight="1">
      <c r="A381" s="30"/>
      <c r="B381" s="153"/>
      <c r="C381" s="154" t="s">
        <v>338</v>
      </c>
      <c r="D381" s="154" t="s">
        <v>149</v>
      </c>
      <c r="E381" s="155" t="s">
        <v>1160</v>
      </c>
      <c r="F381" s="156" t="s">
        <v>1161</v>
      </c>
      <c r="G381" s="157" t="s">
        <v>632</v>
      </c>
      <c r="H381" s="158">
        <v>27</v>
      </c>
      <c r="I381" s="159">
        <v>11.4</v>
      </c>
      <c r="J381" s="159">
        <f>ROUND(I381*H381,2)</f>
        <v>307.8</v>
      </c>
      <c r="K381" s="160"/>
      <c r="L381" s="31"/>
      <c r="M381" s="161" t="s">
        <v>1</v>
      </c>
      <c r="N381" s="162" t="s">
        <v>37</v>
      </c>
      <c r="O381" s="163">
        <v>1.06</v>
      </c>
      <c r="P381" s="163">
        <f>O381*H381</f>
        <v>28.62</v>
      </c>
      <c r="Q381" s="163">
        <v>0</v>
      </c>
      <c r="R381" s="163">
        <f>Q381*H381</f>
        <v>0</v>
      </c>
      <c r="S381" s="163">
        <v>0</v>
      </c>
      <c r="T381" s="164">
        <f>S381*H381</f>
        <v>0</v>
      </c>
      <c r="U381" s="30"/>
      <c r="V381" s="30"/>
      <c r="W381" s="30"/>
      <c r="X381" s="30"/>
      <c r="Y381" s="30"/>
      <c r="Z381" s="30"/>
      <c r="AA381" s="30"/>
      <c r="AB381" s="30"/>
      <c r="AC381" s="30"/>
      <c r="AD381" s="30"/>
      <c r="AE381" s="30"/>
      <c r="AR381" s="165" t="s">
        <v>209</v>
      </c>
      <c r="AT381" s="165" t="s">
        <v>149</v>
      </c>
      <c r="AU381" s="165" t="s">
        <v>94</v>
      </c>
      <c r="AY381" s="18" t="s">
        <v>146</v>
      </c>
      <c r="BE381" s="166">
        <f>IF(N381="základná",J381,0)</f>
        <v>0</v>
      </c>
      <c r="BF381" s="166">
        <f>IF(N381="znížená",J381,0)</f>
        <v>307.8</v>
      </c>
      <c r="BG381" s="166">
        <f>IF(N381="zákl. prenesená",J381,0)</f>
        <v>0</v>
      </c>
      <c r="BH381" s="166">
        <f>IF(N381="zníž. prenesená",J381,0)</f>
        <v>0</v>
      </c>
      <c r="BI381" s="166">
        <f>IF(N381="nulová",J381,0)</f>
        <v>0</v>
      </c>
      <c r="BJ381" s="18" t="s">
        <v>94</v>
      </c>
      <c r="BK381" s="166">
        <f>ROUND(I381*H381,2)</f>
        <v>307.8</v>
      </c>
      <c r="BL381" s="18" t="s">
        <v>209</v>
      </c>
      <c r="BM381" s="165" t="s">
        <v>537</v>
      </c>
    </row>
    <row r="382" spans="1:65" s="2" customFormat="1" ht="24.2" customHeight="1">
      <c r="A382" s="30"/>
      <c r="B382" s="153"/>
      <c r="C382" s="154" t="s">
        <v>538</v>
      </c>
      <c r="D382" s="154" t="s">
        <v>149</v>
      </c>
      <c r="E382" s="155" t="s">
        <v>1162</v>
      </c>
      <c r="F382" s="156" t="s">
        <v>1163</v>
      </c>
      <c r="G382" s="157" t="s">
        <v>412</v>
      </c>
      <c r="H382" s="158">
        <v>39.326999999999998</v>
      </c>
      <c r="I382" s="159">
        <v>0.8</v>
      </c>
      <c r="J382" s="159">
        <f>ROUND(I382*H382,2)</f>
        <v>31.46</v>
      </c>
      <c r="K382" s="160"/>
      <c r="L382" s="31"/>
      <c r="M382" s="161" t="s">
        <v>1</v>
      </c>
      <c r="N382" s="162" t="s">
        <v>37</v>
      </c>
      <c r="O382" s="163">
        <v>0</v>
      </c>
      <c r="P382" s="163">
        <f>O382*H382</f>
        <v>0</v>
      </c>
      <c r="Q382" s="163">
        <v>0</v>
      </c>
      <c r="R382" s="163">
        <f>Q382*H382</f>
        <v>0</v>
      </c>
      <c r="S382" s="163">
        <v>0</v>
      </c>
      <c r="T382" s="164">
        <f>S382*H382</f>
        <v>0</v>
      </c>
      <c r="U382" s="30"/>
      <c r="V382" s="30"/>
      <c r="W382" s="30"/>
      <c r="X382" s="30"/>
      <c r="Y382" s="30"/>
      <c r="Z382" s="30"/>
      <c r="AA382" s="30"/>
      <c r="AB382" s="30"/>
      <c r="AC382" s="30"/>
      <c r="AD382" s="30"/>
      <c r="AE382" s="30"/>
      <c r="AR382" s="165" t="s">
        <v>209</v>
      </c>
      <c r="AT382" s="165" t="s">
        <v>149</v>
      </c>
      <c r="AU382" s="165" t="s">
        <v>94</v>
      </c>
      <c r="AY382" s="18" t="s">
        <v>146</v>
      </c>
      <c r="BE382" s="166">
        <f>IF(N382="základná",J382,0)</f>
        <v>0</v>
      </c>
      <c r="BF382" s="166">
        <f>IF(N382="znížená",J382,0)</f>
        <v>31.46</v>
      </c>
      <c r="BG382" s="166">
        <f>IF(N382="zákl. prenesená",J382,0)</f>
        <v>0</v>
      </c>
      <c r="BH382" s="166">
        <f>IF(N382="zníž. prenesená",J382,0)</f>
        <v>0</v>
      </c>
      <c r="BI382" s="166">
        <f>IF(N382="nulová",J382,0)</f>
        <v>0</v>
      </c>
      <c r="BJ382" s="18" t="s">
        <v>94</v>
      </c>
      <c r="BK382" s="166">
        <f>ROUND(I382*H382,2)</f>
        <v>31.46</v>
      </c>
      <c r="BL382" s="18" t="s">
        <v>209</v>
      </c>
      <c r="BM382" s="165" t="s">
        <v>541</v>
      </c>
    </row>
    <row r="383" spans="1:65" s="12" customFormat="1" ht="22.9" customHeight="1">
      <c r="B383" s="141"/>
      <c r="D383" s="142" t="s">
        <v>70</v>
      </c>
      <c r="E383" s="151" t="s">
        <v>655</v>
      </c>
      <c r="F383" s="151" t="s">
        <v>656</v>
      </c>
      <c r="J383" s="152">
        <f>BK383</f>
        <v>3355.7700000000004</v>
      </c>
      <c r="L383" s="141"/>
      <c r="M383" s="145"/>
      <c r="N383" s="146"/>
      <c r="O383" s="146"/>
      <c r="P383" s="147">
        <f>SUM(P384:P399)</f>
        <v>0</v>
      </c>
      <c r="Q383" s="146"/>
      <c r="R383" s="147">
        <f>SUM(R384:R399)</f>
        <v>0</v>
      </c>
      <c r="S383" s="146"/>
      <c r="T383" s="148">
        <f>SUM(T384:T399)</f>
        <v>0</v>
      </c>
      <c r="AR383" s="142" t="s">
        <v>94</v>
      </c>
      <c r="AT383" s="149" t="s">
        <v>70</v>
      </c>
      <c r="AU383" s="149" t="s">
        <v>79</v>
      </c>
      <c r="AY383" s="142" t="s">
        <v>146</v>
      </c>
      <c r="BK383" s="150">
        <f>SUM(BK384:BK399)</f>
        <v>3355.7700000000004</v>
      </c>
    </row>
    <row r="384" spans="1:65" s="2" customFormat="1" ht="37.9" customHeight="1">
      <c r="A384" s="30"/>
      <c r="B384" s="153"/>
      <c r="C384" s="154" t="s">
        <v>348</v>
      </c>
      <c r="D384" s="154" t="s">
        <v>149</v>
      </c>
      <c r="E384" s="155" t="s">
        <v>1164</v>
      </c>
      <c r="F384" s="156" t="s">
        <v>1165</v>
      </c>
      <c r="G384" s="157" t="s">
        <v>1166</v>
      </c>
      <c r="H384" s="158">
        <v>1127</v>
      </c>
      <c r="I384" s="159">
        <v>1.3</v>
      </c>
      <c r="J384" s="159">
        <f>ROUND(I384*H384,2)</f>
        <v>1465.1</v>
      </c>
      <c r="K384" s="160"/>
      <c r="L384" s="31"/>
      <c r="M384" s="161" t="s">
        <v>1</v>
      </c>
      <c r="N384" s="162" t="s">
        <v>37</v>
      </c>
      <c r="O384" s="163">
        <v>0</v>
      </c>
      <c r="P384" s="163">
        <f>O384*H384</f>
        <v>0</v>
      </c>
      <c r="Q384" s="163">
        <v>0</v>
      </c>
      <c r="R384" s="163">
        <f>Q384*H384</f>
        <v>0</v>
      </c>
      <c r="S384" s="163">
        <v>0</v>
      </c>
      <c r="T384" s="164">
        <f>S384*H384</f>
        <v>0</v>
      </c>
      <c r="U384" s="30"/>
      <c r="V384" s="30"/>
      <c r="W384" s="30"/>
      <c r="X384" s="30"/>
      <c r="Y384" s="30"/>
      <c r="Z384" s="30"/>
      <c r="AA384" s="30"/>
      <c r="AB384" s="30"/>
      <c r="AC384" s="30"/>
      <c r="AD384" s="30"/>
      <c r="AE384" s="30"/>
      <c r="AR384" s="165" t="s">
        <v>209</v>
      </c>
      <c r="AT384" s="165" t="s">
        <v>149</v>
      </c>
      <c r="AU384" s="165" t="s">
        <v>94</v>
      </c>
      <c r="AY384" s="18" t="s">
        <v>146</v>
      </c>
      <c r="BE384" s="166">
        <f>IF(N384="základná",J384,0)</f>
        <v>0</v>
      </c>
      <c r="BF384" s="166">
        <f>IF(N384="znížená",J384,0)</f>
        <v>1465.1</v>
      </c>
      <c r="BG384" s="166">
        <f>IF(N384="zákl. prenesená",J384,0)</f>
        <v>0</v>
      </c>
      <c r="BH384" s="166">
        <f>IF(N384="zníž. prenesená",J384,0)</f>
        <v>0</v>
      </c>
      <c r="BI384" s="166">
        <f>IF(N384="nulová",J384,0)</f>
        <v>0</v>
      </c>
      <c r="BJ384" s="18" t="s">
        <v>94</v>
      </c>
      <c r="BK384" s="166">
        <f>ROUND(I384*H384,2)</f>
        <v>1465.1</v>
      </c>
      <c r="BL384" s="18" t="s">
        <v>209</v>
      </c>
      <c r="BM384" s="165" t="s">
        <v>547</v>
      </c>
    </row>
    <row r="385" spans="1:65" s="15" customFormat="1" ht="11.25">
      <c r="B385" s="182"/>
      <c r="D385" s="168" t="s">
        <v>153</v>
      </c>
      <c r="E385" s="183" t="s">
        <v>1</v>
      </c>
      <c r="F385" s="184" t="s">
        <v>1167</v>
      </c>
      <c r="H385" s="183" t="s">
        <v>1</v>
      </c>
      <c r="L385" s="182"/>
      <c r="M385" s="185"/>
      <c r="N385" s="186"/>
      <c r="O385" s="186"/>
      <c r="P385" s="186"/>
      <c r="Q385" s="186"/>
      <c r="R385" s="186"/>
      <c r="S385" s="186"/>
      <c r="T385" s="187"/>
      <c r="AT385" s="183" t="s">
        <v>153</v>
      </c>
      <c r="AU385" s="183" t="s">
        <v>94</v>
      </c>
      <c r="AV385" s="15" t="s">
        <v>79</v>
      </c>
      <c r="AW385" s="15" t="s">
        <v>28</v>
      </c>
      <c r="AX385" s="15" t="s">
        <v>71</v>
      </c>
      <c r="AY385" s="183" t="s">
        <v>146</v>
      </c>
    </row>
    <row r="386" spans="1:65" s="13" customFormat="1" ht="11.25">
      <c r="B386" s="167"/>
      <c r="D386" s="168" t="s">
        <v>153</v>
      </c>
      <c r="E386" s="169" t="s">
        <v>1</v>
      </c>
      <c r="F386" s="170" t="s">
        <v>1168</v>
      </c>
      <c r="H386" s="171">
        <v>308.8</v>
      </c>
      <c r="L386" s="167"/>
      <c r="M386" s="172"/>
      <c r="N386" s="173"/>
      <c r="O386" s="173"/>
      <c r="P386" s="173"/>
      <c r="Q386" s="173"/>
      <c r="R386" s="173"/>
      <c r="S386" s="173"/>
      <c r="T386" s="174"/>
      <c r="AT386" s="169" t="s">
        <v>153</v>
      </c>
      <c r="AU386" s="169" t="s">
        <v>94</v>
      </c>
      <c r="AV386" s="13" t="s">
        <v>94</v>
      </c>
      <c r="AW386" s="13" t="s">
        <v>28</v>
      </c>
      <c r="AX386" s="13" t="s">
        <v>71</v>
      </c>
      <c r="AY386" s="169" t="s">
        <v>146</v>
      </c>
    </row>
    <row r="387" spans="1:65" s="16" customFormat="1" ht="11.25">
      <c r="B387" s="198"/>
      <c r="D387" s="168" t="s">
        <v>153</v>
      </c>
      <c r="E387" s="199" t="s">
        <v>1</v>
      </c>
      <c r="F387" s="200" t="s">
        <v>240</v>
      </c>
      <c r="H387" s="201">
        <v>308.8</v>
      </c>
      <c r="L387" s="198"/>
      <c r="M387" s="202"/>
      <c r="N387" s="203"/>
      <c r="O387" s="203"/>
      <c r="P387" s="203"/>
      <c r="Q387" s="203"/>
      <c r="R387" s="203"/>
      <c r="S387" s="203"/>
      <c r="T387" s="204"/>
      <c r="AT387" s="199" t="s">
        <v>153</v>
      </c>
      <c r="AU387" s="199" t="s">
        <v>94</v>
      </c>
      <c r="AV387" s="16" t="s">
        <v>162</v>
      </c>
      <c r="AW387" s="16" t="s">
        <v>28</v>
      </c>
      <c r="AX387" s="16" t="s">
        <v>71</v>
      </c>
      <c r="AY387" s="199" t="s">
        <v>146</v>
      </c>
    </row>
    <row r="388" spans="1:65" s="15" customFormat="1" ht="11.25">
      <c r="B388" s="182"/>
      <c r="D388" s="168" t="s">
        <v>153</v>
      </c>
      <c r="E388" s="183" t="s">
        <v>1</v>
      </c>
      <c r="F388" s="184" t="s">
        <v>1169</v>
      </c>
      <c r="H388" s="183" t="s">
        <v>1</v>
      </c>
      <c r="L388" s="182"/>
      <c r="M388" s="185"/>
      <c r="N388" s="186"/>
      <c r="O388" s="186"/>
      <c r="P388" s="186"/>
      <c r="Q388" s="186"/>
      <c r="R388" s="186"/>
      <c r="S388" s="186"/>
      <c r="T388" s="187"/>
      <c r="AT388" s="183" t="s">
        <v>153</v>
      </c>
      <c r="AU388" s="183" t="s">
        <v>94</v>
      </c>
      <c r="AV388" s="15" t="s">
        <v>79</v>
      </c>
      <c r="AW388" s="15" t="s">
        <v>28</v>
      </c>
      <c r="AX388" s="15" t="s">
        <v>71</v>
      </c>
      <c r="AY388" s="183" t="s">
        <v>146</v>
      </c>
    </row>
    <row r="389" spans="1:65" s="13" customFormat="1" ht="11.25">
      <c r="B389" s="167"/>
      <c r="D389" s="168" t="s">
        <v>153</v>
      </c>
      <c r="E389" s="169" t="s">
        <v>1</v>
      </c>
      <c r="F389" s="170" t="s">
        <v>1170</v>
      </c>
      <c r="H389" s="171">
        <v>818.2</v>
      </c>
      <c r="L389" s="167"/>
      <c r="M389" s="172"/>
      <c r="N389" s="173"/>
      <c r="O389" s="173"/>
      <c r="P389" s="173"/>
      <c r="Q389" s="173"/>
      <c r="R389" s="173"/>
      <c r="S389" s="173"/>
      <c r="T389" s="174"/>
      <c r="AT389" s="169" t="s">
        <v>153</v>
      </c>
      <c r="AU389" s="169" t="s">
        <v>94</v>
      </c>
      <c r="AV389" s="13" t="s">
        <v>94</v>
      </c>
      <c r="AW389" s="13" t="s">
        <v>28</v>
      </c>
      <c r="AX389" s="13" t="s">
        <v>71</v>
      </c>
      <c r="AY389" s="169" t="s">
        <v>146</v>
      </c>
    </row>
    <row r="390" spans="1:65" s="16" customFormat="1" ht="11.25">
      <c r="B390" s="198"/>
      <c r="D390" s="168" t="s">
        <v>153</v>
      </c>
      <c r="E390" s="199" t="s">
        <v>1</v>
      </c>
      <c r="F390" s="200" t="s">
        <v>240</v>
      </c>
      <c r="H390" s="201">
        <v>818.2</v>
      </c>
      <c r="L390" s="198"/>
      <c r="M390" s="202"/>
      <c r="N390" s="203"/>
      <c r="O390" s="203"/>
      <c r="P390" s="203"/>
      <c r="Q390" s="203"/>
      <c r="R390" s="203"/>
      <c r="S390" s="203"/>
      <c r="T390" s="204"/>
      <c r="AT390" s="199" t="s">
        <v>153</v>
      </c>
      <c r="AU390" s="199" t="s">
        <v>94</v>
      </c>
      <c r="AV390" s="16" t="s">
        <v>162</v>
      </c>
      <c r="AW390" s="16" t="s">
        <v>28</v>
      </c>
      <c r="AX390" s="16" t="s">
        <v>71</v>
      </c>
      <c r="AY390" s="199" t="s">
        <v>146</v>
      </c>
    </row>
    <row r="391" spans="1:65" s="14" customFormat="1" ht="11.25">
      <c r="B391" s="175"/>
      <c r="D391" s="168" t="s">
        <v>153</v>
      </c>
      <c r="E391" s="176" t="s">
        <v>1</v>
      </c>
      <c r="F391" s="177" t="s">
        <v>156</v>
      </c>
      <c r="H391" s="178">
        <v>1127</v>
      </c>
      <c r="L391" s="175"/>
      <c r="M391" s="179"/>
      <c r="N391" s="180"/>
      <c r="O391" s="180"/>
      <c r="P391" s="180"/>
      <c r="Q391" s="180"/>
      <c r="R391" s="180"/>
      <c r="S391" s="180"/>
      <c r="T391" s="181"/>
      <c r="AT391" s="176" t="s">
        <v>153</v>
      </c>
      <c r="AU391" s="176" t="s">
        <v>94</v>
      </c>
      <c r="AV391" s="14" t="s">
        <v>147</v>
      </c>
      <c r="AW391" s="14" t="s">
        <v>28</v>
      </c>
      <c r="AX391" s="14" t="s">
        <v>79</v>
      </c>
      <c r="AY391" s="176" t="s">
        <v>146</v>
      </c>
    </row>
    <row r="392" spans="1:65" s="2" customFormat="1" ht="16.5" customHeight="1">
      <c r="A392" s="30"/>
      <c r="B392" s="153"/>
      <c r="C392" s="188" t="s">
        <v>548</v>
      </c>
      <c r="D392" s="188" t="s">
        <v>206</v>
      </c>
      <c r="E392" s="189" t="s">
        <v>1171</v>
      </c>
      <c r="F392" s="190" t="s">
        <v>1172</v>
      </c>
      <c r="G392" s="191" t="s">
        <v>168</v>
      </c>
      <c r="H392" s="192">
        <v>1.127</v>
      </c>
      <c r="I392" s="193">
        <v>1645.22</v>
      </c>
      <c r="J392" s="193">
        <f>ROUND(I392*H392,2)</f>
        <v>1854.16</v>
      </c>
      <c r="K392" s="194"/>
      <c r="L392" s="195"/>
      <c r="M392" s="196" t="s">
        <v>1</v>
      </c>
      <c r="N392" s="197" t="s">
        <v>37</v>
      </c>
      <c r="O392" s="163">
        <v>0</v>
      </c>
      <c r="P392" s="163">
        <f>O392*H392</f>
        <v>0</v>
      </c>
      <c r="Q392" s="163">
        <v>0</v>
      </c>
      <c r="R392" s="163">
        <f>Q392*H392</f>
        <v>0</v>
      </c>
      <c r="S392" s="163">
        <v>0</v>
      </c>
      <c r="T392" s="164">
        <f>S392*H392</f>
        <v>0</v>
      </c>
      <c r="U392" s="30"/>
      <c r="V392" s="30"/>
      <c r="W392" s="30"/>
      <c r="X392" s="30"/>
      <c r="Y392" s="30"/>
      <c r="Z392" s="30"/>
      <c r="AA392" s="30"/>
      <c r="AB392" s="30"/>
      <c r="AC392" s="30"/>
      <c r="AD392" s="30"/>
      <c r="AE392" s="30"/>
      <c r="AR392" s="165" t="s">
        <v>277</v>
      </c>
      <c r="AT392" s="165" t="s">
        <v>206</v>
      </c>
      <c r="AU392" s="165" t="s">
        <v>94</v>
      </c>
      <c r="AY392" s="18" t="s">
        <v>146</v>
      </c>
      <c r="BE392" s="166">
        <f>IF(N392="základná",J392,0)</f>
        <v>0</v>
      </c>
      <c r="BF392" s="166">
        <f>IF(N392="znížená",J392,0)</f>
        <v>1854.16</v>
      </c>
      <c r="BG392" s="166">
        <f>IF(N392="zákl. prenesená",J392,0)</f>
        <v>0</v>
      </c>
      <c r="BH392" s="166">
        <f>IF(N392="zníž. prenesená",J392,0)</f>
        <v>0</v>
      </c>
      <c r="BI392" s="166">
        <f>IF(N392="nulová",J392,0)</f>
        <v>0</v>
      </c>
      <c r="BJ392" s="18" t="s">
        <v>94</v>
      </c>
      <c r="BK392" s="166">
        <f>ROUND(I392*H392,2)</f>
        <v>1854.16</v>
      </c>
      <c r="BL392" s="18" t="s">
        <v>209</v>
      </c>
      <c r="BM392" s="165" t="s">
        <v>551</v>
      </c>
    </row>
    <row r="393" spans="1:65" s="13" customFormat="1" ht="11.25">
      <c r="B393" s="167"/>
      <c r="D393" s="168" t="s">
        <v>153</v>
      </c>
      <c r="E393" s="169" t="s">
        <v>1</v>
      </c>
      <c r="F393" s="170" t="s">
        <v>1173</v>
      </c>
      <c r="H393" s="171">
        <v>0.309</v>
      </c>
      <c r="L393" s="167"/>
      <c r="M393" s="172"/>
      <c r="N393" s="173"/>
      <c r="O393" s="173"/>
      <c r="P393" s="173"/>
      <c r="Q393" s="173"/>
      <c r="R393" s="173"/>
      <c r="S393" s="173"/>
      <c r="T393" s="174"/>
      <c r="AT393" s="169" t="s">
        <v>153</v>
      </c>
      <c r="AU393" s="169" t="s">
        <v>94</v>
      </c>
      <c r="AV393" s="13" t="s">
        <v>94</v>
      </c>
      <c r="AW393" s="13" t="s">
        <v>28</v>
      </c>
      <c r="AX393" s="13" t="s">
        <v>71</v>
      </c>
      <c r="AY393" s="169" t="s">
        <v>146</v>
      </c>
    </row>
    <row r="394" spans="1:65" s="16" customFormat="1" ht="11.25">
      <c r="B394" s="198"/>
      <c r="D394" s="168" t="s">
        <v>153</v>
      </c>
      <c r="E394" s="199" t="s">
        <v>1</v>
      </c>
      <c r="F394" s="200" t="s">
        <v>240</v>
      </c>
      <c r="H394" s="201">
        <v>0.309</v>
      </c>
      <c r="L394" s="198"/>
      <c r="M394" s="202"/>
      <c r="N394" s="203"/>
      <c r="O394" s="203"/>
      <c r="P394" s="203"/>
      <c r="Q394" s="203"/>
      <c r="R394" s="203"/>
      <c r="S394" s="203"/>
      <c r="T394" s="204"/>
      <c r="AT394" s="199" t="s">
        <v>153</v>
      </c>
      <c r="AU394" s="199" t="s">
        <v>94</v>
      </c>
      <c r="AV394" s="16" t="s">
        <v>162</v>
      </c>
      <c r="AW394" s="16" t="s">
        <v>28</v>
      </c>
      <c r="AX394" s="16" t="s">
        <v>71</v>
      </c>
      <c r="AY394" s="199" t="s">
        <v>146</v>
      </c>
    </row>
    <row r="395" spans="1:65" s="15" customFormat="1" ht="11.25">
      <c r="B395" s="182"/>
      <c r="D395" s="168" t="s">
        <v>153</v>
      </c>
      <c r="E395" s="183" t="s">
        <v>1</v>
      </c>
      <c r="F395" s="184" t="s">
        <v>1169</v>
      </c>
      <c r="H395" s="183" t="s">
        <v>1</v>
      </c>
      <c r="L395" s="182"/>
      <c r="M395" s="185"/>
      <c r="N395" s="186"/>
      <c r="O395" s="186"/>
      <c r="P395" s="186"/>
      <c r="Q395" s="186"/>
      <c r="R395" s="186"/>
      <c r="S395" s="186"/>
      <c r="T395" s="187"/>
      <c r="AT395" s="183" t="s">
        <v>153</v>
      </c>
      <c r="AU395" s="183" t="s">
        <v>94</v>
      </c>
      <c r="AV395" s="15" t="s">
        <v>79</v>
      </c>
      <c r="AW395" s="15" t="s">
        <v>28</v>
      </c>
      <c r="AX395" s="15" t="s">
        <v>71</v>
      </c>
      <c r="AY395" s="183" t="s">
        <v>146</v>
      </c>
    </row>
    <row r="396" spans="1:65" s="13" customFormat="1" ht="11.25">
      <c r="B396" s="167"/>
      <c r="D396" s="168" t="s">
        <v>153</v>
      </c>
      <c r="E396" s="169" t="s">
        <v>1</v>
      </c>
      <c r="F396" s="170" t="s">
        <v>1174</v>
      </c>
      <c r="H396" s="171">
        <v>0.81799999999999995</v>
      </c>
      <c r="L396" s="167"/>
      <c r="M396" s="172"/>
      <c r="N396" s="173"/>
      <c r="O396" s="173"/>
      <c r="P396" s="173"/>
      <c r="Q396" s="173"/>
      <c r="R396" s="173"/>
      <c r="S396" s="173"/>
      <c r="T396" s="174"/>
      <c r="AT396" s="169" t="s">
        <v>153</v>
      </c>
      <c r="AU396" s="169" t="s">
        <v>94</v>
      </c>
      <c r="AV396" s="13" t="s">
        <v>94</v>
      </c>
      <c r="AW396" s="13" t="s">
        <v>28</v>
      </c>
      <c r="AX396" s="13" t="s">
        <v>71</v>
      </c>
      <c r="AY396" s="169" t="s">
        <v>146</v>
      </c>
    </row>
    <row r="397" spans="1:65" s="16" customFormat="1" ht="11.25">
      <c r="B397" s="198"/>
      <c r="D397" s="168" t="s">
        <v>153</v>
      </c>
      <c r="E397" s="199" t="s">
        <v>1</v>
      </c>
      <c r="F397" s="200" t="s">
        <v>240</v>
      </c>
      <c r="H397" s="201">
        <v>0.81799999999999995</v>
      </c>
      <c r="L397" s="198"/>
      <c r="M397" s="202"/>
      <c r="N397" s="203"/>
      <c r="O397" s="203"/>
      <c r="P397" s="203"/>
      <c r="Q397" s="203"/>
      <c r="R397" s="203"/>
      <c r="S397" s="203"/>
      <c r="T397" s="204"/>
      <c r="AT397" s="199" t="s">
        <v>153</v>
      </c>
      <c r="AU397" s="199" t="s">
        <v>94</v>
      </c>
      <c r="AV397" s="16" t="s">
        <v>162</v>
      </c>
      <c r="AW397" s="16" t="s">
        <v>28</v>
      </c>
      <c r="AX397" s="16" t="s">
        <v>71</v>
      </c>
      <c r="AY397" s="199" t="s">
        <v>146</v>
      </c>
    </row>
    <row r="398" spans="1:65" s="14" customFormat="1" ht="11.25">
      <c r="B398" s="175"/>
      <c r="D398" s="168" t="s">
        <v>153</v>
      </c>
      <c r="E398" s="176" t="s">
        <v>1</v>
      </c>
      <c r="F398" s="177" t="s">
        <v>156</v>
      </c>
      <c r="H398" s="178">
        <v>1.127</v>
      </c>
      <c r="L398" s="175"/>
      <c r="M398" s="179"/>
      <c r="N398" s="180"/>
      <c r="O398" s="180"/>
      <c r="P398" s="180"/>
      <c r="Q398" s="180"/>
      <c r="R398" s="180"/>
      <c r="S398" s="180"/>
      <c r="T398" s="181"/>
      <c r="AT398" s="176" t="s">
        <v>153</v>
      </c>
      <c r="AU398" s="176" t="s">
        <v>94</v>
      </c>
      <c r="AV398" s="14" t="s">
        <v>147</v>
      </c>
      <c r="AW398" s="14" t="s">
        <v>28</v>
      </c>
      <c r="AX398" s="14" t="s">
        <v>79</v>
      </c>
      <c r="AY398" s="176" t="s">
        <v>146</v>
      </c>
    </row>
    <row r="399" spans="1:65" s="2" customFormat="1" ht="24.2" customHeight="1">
      <c r="A399" s="30"/>
      <c r="B399" s="153"/>
      <c r="C399" s="154" t="s">
        <v>355</v>
      </c>
      <c r="D399" s="154" t="s">
        <v>149</v>
      </c>
      <c r="E399" s="155" t="s">
        <v>681</v>
      </c>
      <c r="F399" s="156" t="s">
        <v>682</v>
      </c>
      <c r="G399" s="157" t="s">
        <v>412</v>
      </c>
      <c r="H399" s="158">
        <v>33.192999999999998</v>
      </c>
      <c r="I399" s="159">
        <v>1.1000000000000001</v>
      </c>
      <c r="J399" s="159">
        <f>ROUND(I399*H399,2)</f>
        <v>36.51</v>
      </c>
      <c r="K399" s="160"/>
      <c r="L399" s="31"/>
      <c r="M399" s="161" t="s">
        <v>1</v>
      </c>
      <c r="N399" s="162" t="s">
        <v>37</v>
      </c>
      <c r="O399" s="163">
        <v>0</v>
      </c>
      <c r="P399" s="163">
        <f>O399*H399</f>
        <v>0</v>
      </c>
      <c r="Q399" s="163">
        <v>0</v>
      </c>
      <c r="R399" s="163">
        <f>Q399*H399</f>
        <v>0</v>
      </c>
      <c r="S399" s="163">
        <v>0</v>
      </c>
      <c r="T399" s="164">
        <f>S399*H399</f>
        <v>0</v>
      </c>
      <c r="U399" s="30"/>
      <c r="V399" s="30"/>
      <c r="W399" s="30"/>
      <c r="X399" s="30"/>
      <c r="Y399" s="30"/>
      <c r="Z399" s="30"/>
      <c r="AA399" s="30"/>
      <c r="AB399" s="30"/>
      <c r="AC399" s="30"/>
      <c r="AD399" s="30"/>
      <c r="AE399" s="30"/>
      <c r="AR399" s="165" t="s">
        <v>209</v>
      </c>
      <c r="AT399" s="165" t="s">
        <v>149</v>
      </c>
      <c r="AU399" s="165" t="s">
        <v>94</v>
      </c>
      <c r="AY399" s="18" t="s">
        <v>146</v>
      </c>
      <c r="BE399" s="166">
        <f>IF(N399="základná",J399,0)</f>
        <v>0</v>
      </c>
      <c r="BF399" s="166">
        <f>IF(N399="znížená",J399,0)</f>
        <v>36.51</v>
      </c>
      <c r="BG399" s="166">
        <f>IF(N399="zákl. prenesená",J399,0)</f>
        <v>0</v>
      </c>
      <c r="BH399" s="166">
        <f>IF(N399="zníž. prenesená",J399,0)</f>
        <v>0</v>
      </c>
      <c r="BI399" s="166">
        <f>IF(N399="nulová",J399,0)</f>
        <v>0</v>
      </c>
      <c r="BJ399" s="18" t="s">
        <v>94</v>
      </c>
      <c r="BK399" s="166">
        <f>ROUND(I399*H399,2)</f>
        <v>36.51</v>
      </c>
      <c r="BL399" s="18" t="s">
        <v>209</v>
      </c>
      <c r="BM399" s="165" t="s">
        <v>554</v>
      </c>
    </row>
    <row r="400" spans="1:65" s="12" customFormat="1" ht="22.9" customHeight="1">
      <c r="B400" s="141"/>
      <c r="D400" s="142" t="s">
        <v>70</v>
      </c>
      <c r="E400" s="151" t="s">
        <v>1175</v>
      </c>
      <c r="F400" s="151" t="s">
        <v>1176</v>
      </c>
      <c r="J400" s="152">
        <f>BK400</f>
        <v>595.44000000000005</v>
      </c>
      <c r="L400" s="141"/>
      <c r="M400" s="145"/>
      <c r="N400" s="146"/>
      <c r="O400" s="146"/>
      <c r="P400" s="147">
        <f>SUM(P401:P417)</f>
        <v>2.0615139999999998</v>
      </c>
      <c r="Q400" s="146"/>
      <c r="R400" s="147">
        <f>SUM(R401:R417)</f>
        <v>0</v>
      </c>
      <c r="S400" s="146"/>
      <c r="T400" s="148">
        <f>SUM(T401:T417)</f>
        <v>8.5540000000000008E-3</v>
      </c>
      <c r="AR400" s="142" t="s">
        <v>94</v>
      </c>
      <c r="AT400" s="149" t="s">
        <v>70</v>
      </c>
      <c r="AU400" s="149" t="s">
        <v>79</v>
      </c>
      <c r="AY400" s="142" t="s">
        <v>146</v>
      </c>
      <c r="BK400" s="150">
        <f>SUM(BK401:BK417)</f>
        <v>595.44000000000005</v>
      </c>
    </row>
    <row r="401" spans="1:65" s="2" customFormat="1" ht="24.2" customHeight="1">
      <c r="A401" s="30"/>
      <c r="B401" s="153"/>
      <c r="C401" s="154" t="s">
        <v>555</v>
      </c>
      <c r="D401" s="154" t="s">
        <v>149</v>
      </c>
      <c r="E401" s="155" t="s">
        <v>1177</v>
      </c>
      <c r="F401" s="156" t="s">
        <v>1178</v>
      </c>
      <c r="G401" s="157" t="s">
        <v>159</v>
      </c>
      <c r="H401" s="158">
        <v>8.5540000000000003</v>
      </c>
      <c r="I401" s="159">
        <v>2.6</v>
      </c>
      <c r="J401" s="159">
        <f>ROUND(I401*H401,2)</f>
        <v>22.24</v>
      </c>
      <c r="K401" s="160"/>
      <c r="L401" s="31"/>
      <c r="M401" s="161" t="s">
        <v>1</v>
      </c>
      <c r="N401" s="162" t="s">
        <v>37</v>
      </c>
      <c r="O401" s="163">
        <v>0.24099999999999999</v>
      </c>
      <c r="P401" s="163">
        <f>O401*H401</f>
        <v>2.0615139999999998</v>
      </c>
      <c r="Q401" s="163">
        <v>0</v>
      </c>
      <c r="R401" s="163">
        <f>Q401*H401</f>
        <v>0</v>
      </c>
      <c r="S401" s="163">
        <v>1E-3</v>
      </c>
      <c r="T401" s="164">
        <f>S401*H401</f>
        <v>8.5540000000000008E-3</v>
      </c>
      <c r="U401" s="30"/>
      <c r="V401" s="30"/>
      <c r="W401" s="30"/>
      <c r="X401" s="30"/>
      <c r="Y401" s="30"/>
      <c r="Z401" s="30"/>
      <c r="AA401" s="30"/>
      <c r="AB401" s="30"/>
      <c r="AC401" s="30"/>
      <c r="AD401" s="30"/>
      <c r="AE401" s="30"/>
      <c r="AR401" s="165" t="s">
        <v>209</v>
      </c>
      <c r="AT401" s="165" t="s">
        <v>149</v>
      </c>
      <c r="AU401" s="165" t="s">
        <v>94</v>
      </c>
      <c r="AY401" s="18" t="s">
        <v>146</v>
      </c>
      <c r="BE401" s="166">
        <f>IF(N401="základná",J401,0)</f>
        <v>0</v>
      </c>
      <c r="BF401" s="166">
        <f>IF(N401="znížená",J401,0)</f>
        <v>22.24</v>
      </c>
      <c r="BG401" s="166">
        <f>IF(N401="zákl. prenesená",J401,0)</f>
        <v>0</v>
      </c>
      <c r="BH401" s="166">
        <f>IF(N401="zníž. prenesená",J401,0)</f>
        <v>0</v>
      </c>
      <c r="BI401" s="166">
        <f>IF(N401="nulová",J401,0)</f>
        <v>0</v>
      </c>
      <c r="BJ401" s="18" t="s">
        <v>94</v>
      </c>
      <c r="BK401" s="166">
        <f>ROUND(I401*H401,2)</f>
        <v>22.24</v>
      </c>
      <c r="BL401" s="18" t="s">
        <v>209</v>
      </c>
      <c r="BM401" s="165" t="s">
        <v>558</v>
      </c>
    </row>
    <row r="402" spans="1:65" s="15" customFormat="1" ht="11.25">
      <c r="B402" s="182"/>
      <c r="D402" s="168" t="s">
        <v>153</v>
      </c>
      <c r="E402" s="183" t="s">
        <v>1</v>
      </c>
      <c r="F402" s="184" t="s">
        <v>1179</v>
      </c>
      <c r="H402" s="183" t="s">
        <v>1</v>
      </c>
      <c r="L402" s="182"/>
      <c r="M402" s="185"/>
      <c r="N402" s="186"/>
      <c r="O402" s="186"/>
      <c r="P402" s="186"/>
      <c r="Q402" s="186"/>
      <c r="R402" s="186"/>
      <c r="S402" s="186"/>
      <c r="T402" s="187"/>
      <c r="AT402" s="183" t="s">
        <v>153</v>
      </c>
      <c r="AU402" s="183" t="s">
        <v>94</v>
      </c>
      <c r="AV402" s="15" t="s">
        <v>79</v>
      </c>
      <c r="AW402" s="15" t="s">
        <v>28</v>
      </c>
      <c r="AX402" s="15" t="s">
        <v>71</v>
      </c>
      <c r="AY402" s="183" t="s">
        <v>146</v>
      </c>
    </row>
    <row r="403" spans="1:65" s="15" customFormat="1" ht="11.25">
      <c r="B403" s="182"/>
      <c r="D403" s="168" t="s">
        <v>153</v>
      </c>
      <c r="E403" s="183" t="s">
        <v>1</v>
      </c>
      <c r="F403" s="184" t="s">
        <v>993</v>
      </c>
      <c r="H403" s="183" t="s">
        <v>1</v>
      </c>
      <c r="L403" s="182"/>
      <c r="M403" s="185"/>
      <c r="N403" s="186"/>
      <c r="O403" s="186"/>
      <c r="P403" s="186"/>
      <c r="Q403" s="186"/>
      <c r="R403" s="186"/>
      <c r="S403" s="186"/>
      <c r="T403" s="187"/>
      <c r="AT403" s="183" t="s">
        <v>153</v>
      </c>
      <c r="AU403" s="183" t="s">
        <v>94</v>
      </c>
      <c r="AV403" s="15" t="s">
        <v>79</v>
      </c>
      <c r="AW403" s="15" t="s">
        <v>28</v>
      </c>
      <c r="AX403" s="15" t="s">
        <v>71</v>
      </c>
      <c r="AY403" s="183" t="s">
        <v>146</v>
      </c>
    </row>
    <row r="404" spans="1:65" s="13" customFormat="1" ht="11.25">
      <c r="B404" s="167"/>
      <c r="D404" s="168" t="s">
        <v>153</v>
      </c>
      <c r="E404" s="169" t="s">
        <v>1</v>
      </c>
      <c r="F404" s="170" t="s">
        <v>1180</v>
      </c>
      <c r="H404" s="171">
        <v>8.5540000000000003</v>
      </c>
      <c r="L404" s="167"/>
      <c r="M404" s="172"/>
      <c r="N404" s="173"/>
      <c r="O404" s="173"/>
      <c r="P404" s="173"/>
      <c r="Q404" s="173"/>
      <c r="R404" s="173"/>
      <c r="S404" s="173"/>
      <c r="T404" s="174"/>
      <c r="AT404" s="169" t="s">
        <v>153</v>
      </c>
      <c r="AU404" s="169" t="s">
        <v>94</v>
      </c>
      <c r="AV404" s="13" t="s">
        <v>94</v>
      </c>
      <c r="AW404" s="13" t="s">
        <v>28</v>
      </c>
      <c r="AX404" s="13" t="s">
        <v>71</v>
      </c>
      <c r="AY404" s="169" t="s">
        <v>146</v>
      </c>
    </row>
    <row r="405" spans="1:65" s="14" customFormat="1" ht="11.25">
      <c r="B405" s="175"/>
      <c r="D405" s="168" t="s">
        <v>153</v>
      </c>
      <c r="E405" s="176" t="s">
        <v>1</v>
      </c>
      <c r="F405" s="177" t="s">
        <v>156</v>
      </c>
      <c r="H405" s="178">
        <v>8.5540000000000003</v>
      </c>
      <c r="L405" s="175"/>
      <c r="M405" s="179"/>
      <c r="N405" s="180"/>
      <c r="O405" s="180"/>
      <c r="P405" s="180"/>
      <c r="Q405" s="180"/>
      <c r="R405" s="180"/>
      <c r="S405" s="180"/>
      <c r="T405" s="181"/>
      <c r="AT405" s="176" t="s">
        <v>153</v>
      </c>
      <c r="AU405" s="176" t="s">
        <v>94</v>
      </c>
      <c r="AV405" s="14" t="s">
        <v>147</v>
      </c>
      <c r="AW405" s="14" t="s">
        <v>28</v>
      </c>
      <c r="AX405" s="14" t="s">
        <v>79</v>
      </c>
      <c r="AY405" s="176" t="s">
        <v>146</v>
      </c>
    </row>
    <row r="406" spans="1:65" s="2" customFormat="1" ht="16.5" customHeight="1">
      <c r="A406" s="30"/>
      <c r="B406" s="153"/>
      <c r="C406" s="154" t="s">
        <v>358</v>
      </c>
      <c r="D406" s="154" t="s">
        <v>149</v>
      </c>
      <c r="E406" s="155" t="s">
        <v>1181</v>
      </c>
      <c r="F406" s="156" t="s">
        <v>1182</v>
      </c>
      <c r="G406" s="157" t="s">
        <v>159</v>
      </c>
      <c r="H406" s="158">
        <v>8.2940000000000005</v>
      </c>
      <c r="I406" s="159">
        <v>27.98</v>
      </c>
      <c r="J406" s="159">
        <f>ROUND(I406*H406,2)</f>
        <v>232.07</v>
      </c>
      <c r="K406" s="160"/>
      <c r="L406" s="31"/>
      <c r="M406" s="161" t="s">
        <v>1</v>
      </c>
      <c r="N406" s="162" t="s">
        <v>37</v>
      </c>
      <c r="O406" s="163">
        <v>0</v>
      </c>
      <c r="P406" s="163">
        <f>O406*H406</f>
        <v>0</v>
      </c>
      <c r="Q406" s="163">
        <v>0</v>
      </c>
      <c r="R406" s="163">
        <f>Q406*H406</f>
        <v>0</v>
      </c>
      <c r="S406" s="163">
        <v>0</v>
      </c>
      <c r="T406" s="164">
        <f>S406*H406</f>
        <v>0</v>
      </c>
      <c r="U406" s="30"/>
      <c r="V406" s="30"/>
      <c r="W406" s="30"/>
      <c r="X406" s="30"/>
      <c r="Y406" s="30"/>
      <c r="Z406" s="30"/>
      <c r="AA406" s="30"/>
      <c r="AB406" s="30"/>
      <c r="AC406" s="30"/>
      <c r="AD406" s="30"/>
      <c r="AE406" s="30"/>
      <c r="AR406" s="165" t="s">
        <v>209</v>
      </c>
      <c r="AT406" s="165" t="s">
        <v>149</v>
      </c>
      <c r="AU406" s="165" t="s">
        <v>94</v>
      </c>
      <c r="AY406" s="18" t="s">
        <v>146</v>
      </c>
      <c r="BE406" s="166">
        <f>IF(N406="základná",J406,0)</f>
        <v>0</v>
      </c>
      <c r="BF406" s="166">
        <f>IF(N406="znížená",J406,0)</f>
        <v>232.07</v>
      </c>
      <c r="BG406" s="166">
        <f>IF(N406="zákl. prenesená",J406,0)</f>
        <v>0</v>
      </c>
      <c r="BH406" s="166">
        <f>IF(N406="zníž. prenesená",J406,0)</f>
        <v>0</v>
      </c>
      <c r="BI406" s="166">
        <f>IF(N406="nulová",J406,0)</f>
        <v>0</v>
      </c>
      <c r="BJ406" s="18" t="s">
        <v>94</v>
      </c>
      <c r="BK406" s="166">
        <f>ROUND(I406*H406,2)</f>
        <v>232.07</v>
      </c>
      <c r="BL406" s="18" t="s">
        <v>209</v>
      </c>
      <c r="BM406" s="165" t="s">
        <v>561</v>
      </c>
    </row>
    <row r="407" spans="1:65" s="15" customFormat="1" ht="11.25">
      <c r="B407" s="182"/>
      <c r="D407" s="168" t="s">
        <v>153</v>
      </c>
      <c r="E407" s="183" t="s">
        <v>1</v>
      </c>
      <c r="F407" s="184" t="s">
        <v>1183</v>
      </c>
      <c r="H407" s="183" t="s">
        <v>1</v>
      </c>
      <c r="L407" s="182"/>
      <c r="M407" s="185"/>
      <c r="N407" s="186"/>
      <c r="O407" s="186"/>
      <c r="P407" s="186"/>
      <c r="Q407" s="186"/>
      <c r="R407" s="186"/>
      <c r="S407" s="186"/>
      <c r="T407" s="187"/>
      <c r="AT407" s="183" t="s">
        <v>153</v>
      </c>
      <c r="AU407" s="183" t="s">
        <v>94</v>
      </c>
      <c r="AV407" s="15" t="s">
        <v>79</v>
      </c>
      <c r="AW407" s="15" t="s">
        <v>28</v>
      </c>
      <c r="AX407" s="15" t="s">
        <v>71</v>
      </c>
      <c r="AY407" s="183" t="s">
        <v>146</v>
      </c>
    </row>
    <row r="408" spans="1:65" s="15" customFormat="1" ht="11.25">
      <c r="B408" s="182"/>
      <c r="D408" s="168" t="s">
        <v>153</v>
      </c>
      <c r="E408" s="183" t="s">
        <v>1</v>
      </c>
      <c r="F408" s="184" t="s">
        <v>993</v>
      </c>
      <c r="H408" s="183" t="s">
        <v>1</v>
      </c>
      <c r="L408" s="182"/>
      <c r="M408" s="185"/>
      <c r="N408" s="186"/>
      <c r="O408" s="186"/>
      <c r="P408" s="186"/>
      <c r="Q408" s="186"/>
      <c r="R408" s="186"/>
      <c r="S408" s="186"/>
      <c r="T408" s="187"/>
      <c r="AT408" s="183" t="s">
        <v>153</v>
      </c>
      <c r="AU408" s="183" t="s">
        <v>94</v>
      </c>
      <c r="AV408" s="15" t="s">
        <v>79</v>
      </c>
      <c r="AW408" s="15" t="s">
        <v>28</v>
      </c>
      <c r="AX408" s="15" t="s">
        <v>71</v>
      </c>
      <c r="AY408" s="183" t="s">
        <v>146</v>
      </c>
    </row>
    <row r="409" spans="1:65" s="15" customFormat="1" ht="11.25">
      <c r="B409" s="182"/>
      <c r="D409" s="168" t="s">
        <v>153</v>
      </c>
      <c r="E409" s="183" t="s">
        <v>1</v>
      </c>
      <c r="F409" s="184" t="s">
        <v>1184</v>
      </c>
      <c r="H409" s="183" t="s">
        <v>1</v>
      </c>
      <c r="L409" s="182"/>
      <c r="M409" s="185"/>
      <c r="N409" s="186"/>
      <c r="O409" s="186"/>
      <c r="P409" s="186"/>
      <c r="Q409" s="186"/>
      <c r="R409" s="186"/>
      <c r="S409" s="186"/>
      <c r="T409" s="187"/>
      <c r="AT409" s="183" t="s">
        <v>153</v>
      </c>
      <c r="AU409" s="183" t="s">
        <v>94</v>
      </c>
      <c r="AV409" s="15" t="s">
        <v>79</v>
      </c>
      <c r="AW409" s="15" t="s">
        <v>28</v>
      </c>
      <c r="AX409" s="15" t="s">
        <v>71</v>
      </c>
      <c r="AY409" s="183" t="s">
        <v>146</v>
      </c>
    </row>
    <row r="410" spans="1:65" s="13" customFormat="1" ht="11.25">
      <c r="B410" s="167"/>
      <c r="D410" s="168" t="s">
        <v>153</v>
      </c>
      <c r="E410" s="169" t="s">
        <v>1</v>
      </c>
      <c r="F410" s="170" t="s">
        <v>1185</v>
      </c>
      <c r="H410" s="171">
        <v>8.2940000000000005</v>
      </c>
      <c r="L410" s="167"/>
      <c r="M410" s="172"/>
      <c r="N410" s="173"/>
      <c r="O410" s="173"/>
      <c r="P410" s="173"/>
      <c r="Q410" s="173"/>
      <c r="R410" s="173"/>
      <c r="S410" s="173"/>
      <c r="T410" s="174"/>
      <c r="AT410" s="169" t="s">
        <v>153</v>
      </c>
      <c r="AU410" s="169" t="s">
        <v>94</v>
      </c>
      <c r="AV410" s="13" t="s">
        <v>94</v>
      </c>
      <c r="AW410" s="13" t="s">
        <v>28</v>
      </c>
      <c r="AX410" s="13" t="s">
        <v>71</v>
      </c>
      <c r="AY410" s="169" t="s">
        <v>146</v>
      </c>
    </row>
    <row r="411" spans="1:65" s="14" customFormat="1" ht="11.25">
      <c r="B411" s="175"/>
      <c r="D411" s="168" t="s">
        <v>153</v>
      </c>
      <c r="E411" s="176" t="s">
        <v>1</v>
      </c>
      <c r="F411" s="177" t="s">
        <v>156</v>
      </c>
      <c r="H411" s="178">
        <v>8.2940000000000005</v>
      </c>
      <c r="L411" s="175"/>
      <c r="M411" s="179"/>
      <c r="N411" s="180"/>
      <c r="O411" s="180"/>
      <c r="P411" s="180"/>
      <c r="Q411" s="180"/>
      <c r="R411" s="180"/>
      <c r="S411" s="180"/>
      <c r="T411" s="181"/>
      <c r="AT411" s="176" t="s">
        <v>153</v>
      </c>
      <c r="AU411" s="176" t="s">
        <v>94</v>
      </c>
      <c r="AV411" s="14" t="s">
        <v>147</v>
      </c>
      <c r="AW411" s="14" t="s">
        <v>28</v>
      </c>
      <c r="AX411" s="14" t="s">
        <v>79</v>
      </c>
      <c r="AY411" s="176" t="s">
        <v>146</v>
      </c>
    </row>
    <row r="412" spans="1:65" s="2" customFormat="1" ht="21.75" customHeight="1">
      <c r="A412" s="30"/>
      <c r="B412" s="153"/>
      <c r="C412" s="188" t="s">
        <v>564</v>
      </c>
      <c r="D412" s="188" t="s">
        <v>206</v>
      </c>
      <c r="E412" s="189" t="s">
        <v>1186</v>
      </c>
      <c r="F412" s="190" t="s">
        <v>1187</v>
      </c>
      <c r="G412" s="191" t="s">
        <v>159</v>
      </c>
      <c r="H412" s="192">
        <v>8.7089999999999996</v>
      </c>
      <c r="I412" s="193">
        <v>39.17</v>
      </c>
      <c r="J412" s="193">
        <f>ROUND(I412*H412,2)</f>
        <v>341.13</v>
      </c>
      <c r="K412" s="194"/>
      <c r="L412" s="195"/>
      <c r="M412" s="196" t="s">
        <v>1</v>
      </c>
      <c r="N412" s="197" t="s">
        <v>37</v>
      </c>
      <c r="O412" s="163">
        <v>0</v>
      </c>
      <c r="P412" s="163">
        <f>O412*H412</f>
        <v>0</v>
      </c>
      <c r="Q412" s="163">
        <v>0</v>
      </c>
      <c r="R412" s="163">
        <f>Q412*H412</f>
        <v>0</v>
      </c>
      <c r="S412" s="163">
        <v>0</v>
      </c>
      <c r="T412" s="164">
        <f>S412*H412</f>
        <v>0</v>
      </c>
      <c r="U412" s="30"/>
      <c r="V412" s="30"/>
      <c r="W412" s="30"/>
      <c r="X412" s="30"/>
      <c r="Y412" s="30"/>
      <c r="Z412" s="30"/>
      <c r="AA412" s="30"/>
      <c r="AB412" s="30"/>
      <c r="AC412" s="30"/>
      <c r="AD412" s="30"/>
      <c r="AE412" s="30"/>
      <c r="AR412" s="165" t="s">
        <v>277</v>
      </c>
      <c r="AT412" s="165" t="s">
        <v>206</v>
      </c>
      <c r="AU412" s="165" t="s">
        <v>94</v>
      </c>
      <c r="AY412" s="18" t="s">
        <v>146</v>
      </c>
      <c r="BE412" s="166">
        <f>IF(N412="základná",J412,0)</f>
        <v>0</v>
      </c>
      <c r="BF412" s="166">
        <f>IF(N412="znížená",J412,0)</f>
        <v>341.13</v>
      </c>
      <c r="BG412" s="166">
        <f>IF(N412="zákl. prenesená",J412,0)</f>
        <v>0</v>
      </c>
      <c r="BH412" s="166">
        <f>IF(N412="zníž. prenesená",J412,0)</f>
        <v>0</v>
      </c>
      <c r="BI412" s="166">
        <f>IF(N412="nulová",J412,0)</f>
        <v>0</v>
      </c>
      <c r="BJ412" s="18" t="s">
        <v>94</v>
      </c>
      <c r="BK412" s="166">
        <f>ROUND(I412*H412,2)</f>
        <v>341.13</v>
      </c>
      <c r="BL412" s="18" t="s">
        <v>209</v>
      </c>
      <c r="BM412" s="165" t="s">
        <v>567</v>
      </c>
    </row>
    <row r="413" spans="1:65" s="15" customFormat="1" ht="11.25">
      <c r="B413" s="182"/>
      <c r="D413" s="168" t="s">
        <v>153</v>
      </c>
      <c r="E413" s="183" t="s">
        <v>1</v>
      </c>
      <c r="F413" s="184" t="s">
        <v>1183</v>
      </c>
      <c r="H413" s="183" t="s">
        <v>1</v>
      </c>
      <c r="L413" s="182"/>
      <c r="M413" s="185"/>
      <c r="N413" s="186"/>
      <c r="O413" s="186"/>
      <c r="P413" s="186"/>
      <c r="Q413" s="186"/>
      <c r="R413" s="186"/>
      <c r="S413" s="186"/>
      <c r="T413" s="187"/>
      <c r="AT413" s="183" t="s">
        <v>153</v>
      </c>
      <c r="AU413" s="183" t="s">
        <v>94</v>
      </c>
      <c r="AV413" s="15" t="s">
        <v>79</v>
      </c>
      <c r="AW413" s="15" t="s">
        <v>28</v>
      </c>
      <c r="AX413" s="15" t="s">
        <v>71</v>
      </c>
      <c r="AY413" s="183" t="s">
        <v>146</v>
      </c>
    </row>
    <row r="414" spans="1:65" s="15" customFormat="1" ht="11.25">
      <c r="B414" s="182"/>
      <c r="D414" s="168" t="s">
        <v>153</v>
      </c>
      <c r="E414" s="183" t="s">
        <v>1</v>
      </c>
      <c r="F414" s="184" t="s">
        <v>993</v>
      </c>
      <c r="H414" s="183" t="s">
        <v>1</v>
      </c>
      <c r="L414" s="182"/>
      <c r="M414" s="185"/>
      <c r="N414" s="186"/>
      <c r="O414" s="186"/>
      <c r="P414" s="186"/>
      <c r="Q414" s="186"/>
      <c r="R414" s="186"/>
      <c r="S414" s="186"/>
      <c r="T414" s="187"/>
      <c r="AT414" s="183" t="s">
        <v>153</v>
      </c>
      <c r="AU414" s="183" t="s">
        <v>94</v>
      </c>
      <c r="AV414" s="15" t="s">
        <v>79</v>
      </c>
      <c r="AW414" s="15" t="s">
        <v>28</v>
      </c>
      <c r="AX414" s="15" t="s">
        <v>71</v>
      </c>
      <c r="AY414" s="183" t="s">
        <v>146</v>
      </c>
    </row>
    <row r="415" spans="1:65" s="15" customFormat="1" ht="11.25">
      <c r="B415" s="182"/>
      <c r="D415" s="168" t="s">
        <v>153</v>
      </c>
      <c r="E415" s="183" t="s">
        <v>1</v>
      </c>
      <c r="F415" s="184" t="s">
        <v>1184</v>
      </c>
      <c r="H415" s="183" t="s">
        <v>1</v>
      </c>
      <c r="L415" s="182"/>
      <c r="M415" s="185"/>
      <c r="N415" s="186"/>
      <c r="O415" s="186"/>
      <c r="P415" s="186"/>
      <c r="Q415" s="186"/>
      <c r="R415" s="186"/>
      <c r="S415" s="186"/>
      <c r="T415" s="187"/>
      <c r="AT415" s="183" t="s">
        <v>153</v>
      </c>
      <c r="AU415" s="183" t="s">
        <v>94</v>
      </c>
      <c r="AV415" s="15" t="s">
        <v>79</v>
      </c>
      <c r="AW415" s="15" t="s">
        <v>28</v>
      </c>
      <c r="AX415" s="15" t="s">
        <v>71</v>
      </c>
      <c r="AY415" s="183" t="s">
        <v>146</v>
      </c>
    </row>
    <row r="416" spans="1:65" s="13" customFormat="1" ht="11.25">
      <c r="B416" s="167"/>
      <c r="D416" s="168" t="s">
        <v>153</v>
      </c>
      <c r="E416" s="169" t="s">
        <v>1</v>
      </c>
      <c r="F416" s="170" t="s">
        <v>1188</v>
      </c>
      <c r="H416" s="171">
        <v>8.7089999999999996</v>
      </c>
      <c r="L416" s="167"/>
      <c r="M416" s="172"/>
      <c r="N416" s="173"/>
      <c r="O416" s="173"/>
      <c r="P416" s="173"/>
      <c r="Q416" s="173"/>
      <c r="R416" s="173"/>
      <c r="S416" s="173"/>
      <c r="T416" s="174"/>
      <c r="AT416" s="169" t="s">
        <v>153</v>
      </c>
      <c r="AU416" s="169" t="s">
        <v>94</v>
      </c>
      <c r="AV416" s="13" t="s">
        <v>94</v>
      </c>
      <c r="AW416" s="13" t="s">
        <v>28</v>
      </c>
      <c r="AX416" s="13" t="s">
        <v>71</v>
      </c>
      <c r="AY416" s="169" t="s">
        <v>146</v>
      </c>
    </row>
    <row r="417" spans="1:65" s="14" customFormat="1" ht="11.25">
      <c r="B417" s="175"/>
      <c r="D417" s="168" t="s">
        <v>153</v>
      </c>
      <c r="E417" s="176" t="s">
        <v>1</v>
      </c>
      <c r="F417" s="177" t="s">
        <v>156</v>
      </c>
      <c r="H417" s="178">
        <v>8.7089999999999996</v>
      </c>
      <c r="L417" s="175"/>
      <c r="M417" s="179"/>
      <c r="N417" s="180"/>
      <c r="O417" s="180"/>
      <c r="P417" s="180"/>
      <c r="Q417" s="180"/>
      <c r="R417" s="180"/>
      <c r="S417" s="180"/>
      <c r="T417" s="181"/>
      <c r="AT417" s="176" t="s">
        <v>153</v>
      </c>
      <c r="AU417" s="176" t="s">
        <v>94</v>
      </c>
      <c r="AV417" s="14" t="s">
        <v>147</v>
      </c>
      <c r="AW417" s="14" t="s">
        <v>28</v>
      </c>
      <c r="AX417" s="14" t="s">
        <v>79</v>
      </c>
      <c r="AY417" s="176" t="s">
        <v>146</v>
      </c>
    </row>
    <row r="418" spans="1:65" s="12" customFormat="1" ht="22.9" customHeight="1">
      <c r="B418" s="141"/>
      <c r="D418" s="142" t="s">
        <v>70</v>
      </c>
      <c r="E418" s="151" t="s">
        <v>963</v>
      </c>
      <c r="F418" s="151" t="s">
        <v>964</v>
      </c>
      <c r="J418" s="152">
        <f>BK418</f>
        <v>416.46000000000004</v>
      </c>
      <c r="L418" s="141"/>
      <c r="M418" s="145"/>
      <c r="N418" s="146"/>
      <c r="O418" s="146"/>
      <c r="P418" s="147">
        <f>SUM(P419:P440)</f>
        <v>4.6102499999999997</v>
      </c>
      <c r="Q418" s="146"/>
      <c r="R418" s="147">
        <f>SUM(R419:R440)</f>
        <v>1.5367500000000003E-2</v>
      </c>
      <c r="S418" s="146"/>
      <c r="T418" s="148">
        <f>SUM(T419:T440)</f>
        <v>0</v>
      </c>
      <c r="AR418" s="142" t="s">
        <v>94</v>
      </c>
      <c r="AT418" s="149" t="s">
        <v>70</v>
      </c>
      <c r="AU418" s="149" t="s">
        <v>79</v>
      </c>
      <c r="AY418" s="142" t="s">
        <v>146</v>
      </c>
      <c r="BK418" s="150">
        <f>SUM(BK419:BK440)</f>
        <v>416.46000000000004</v>
      </c>
    </row>
    <row r="419" spans="1:65" s="2" customFormat="1" ht="24.2" customHeight="1">
      <c r="A419" s="30"/>
      <c r="B419" s="153"/>
      <c r="C419" s="154" t="s">
        <v>362</v>
      </c>
      <c r="D419" s="154" t="s">
        <v>149</v>
      </c>
      <c r="E419" s="155" t="s">
        <v>965</v>
      </c>
      <c r="F419" s="156" t="s">
        <v>966</v>
      </c>
      <c r="G419" s="157" t="s">
        <v>159</v>
      </c>
      <c r="H419" s="158">
        <v>153.67500000000001</v>
      </c>
      <c r="I419" s="159">
        <v>0.59</v>
      </c>
      <c r="J419" s="159">
        <f>ROUND(I419*H419,2)</f>
        <v>90.67</v>
      </c>
      <c r="K419" s="160"/>
      <c r="L419" s="31"/>
      <c r="M419" s="161" t="s">
        <v>1</v>
      </c>
      <c r="N419" s="162" t="s">
        <v>37</v>
      </c>
      <c r="O419" s="163">
        <v>0.03</v>
      </c>
      <c r="P419" s="163">
        <f>O419*H419</f>
        <v>4.6102499999999997</v>
      </c>
      <c r="Q419" s="163">
        <v>1E-4</v>
      </c>
      <c r="R419" s="163">
        <f>Q419*H419</f>
        <v>1.5367500000000003E-2</v>
      </c>
      <c r="S419" s="163">
        <v>0</v>
      </c>
      <c r="T419" s="164">
        <f>S419*H419</f>
        <v>0</v>
      </c>
      <c r="U419" s="30"/>
      <c r="V419" s="30"/>
      <c r="W419" s="30"/>
      <c r="X419" s="30"/>
      <c r="Y419" s="30"/>
      <c r="Z419" s="30"/>
      <c r="AA419" s="30"/>
      <c r="AB419" s="30"/>
      <c r="AC419" s="30"/>
      <c r="AD419" s="30"/>
      <c r="AE419" s="30"/>
      <c r="AR419" s="165" t="s">
        <v>209</v>
      </c>
      <c r="AT419" s="165" t="s">
        <v>149</v>
      </c>
      <c r="AU419" s="165" t="s">
        <v>94</v>
      </c>
      <c r="AY419" s="18" t="s">
        <v>146</v>
      </c>
      <c r="BE419" s="166">
        <f>IF(N419="základná",J419,0)</f>
        <v>0</v>
      </c>
      <c r="BF419" s="166">
        <f>IF(N419="znížená",J419,0)</f>
        <v>90.67</v>
      </c>
      <c r="BG419" s="166">
        <f>IF(N419="zákl. prenesená",J419,0)</f>
        <v>0</v>
      </c>
      <c r="BH419" s="166">
        <f>IF(N419="zníž. prenesená",J419,0)</f>
        <v>0</v>
      </c>
      <c r="BI419" s="166">
        <f>IF(N419="nulová",J419,0)</f>
        <v>0</v>
      </c>
      <c r="BJ419" s="18" t="s">
        <v>94</v>
      </c>
      <c r="BK419" s="166">
        <f>ROUND(I419*H419,2)</f>
        <v>90.67</v>
      </c>
      <c r="BL419" s="18" t="s">
        <v>209</v>
      </c>
      <c r="BM419" s="165" t="s">
        <v>572</v>
      </c>
    </row>
    <row r="420" spans="1:65" s="2" customFormat="1" ht="37.9" customHeight="1">
      <c r="A420" s="30"/>
      <c r="B420" s="153"/>
      <c r="C420" s="154" t="s">
        <v>573</v>
      </c>
      <c r="D420" s="154" t="s">
        <v>149</v>
      </c>
      <c r="E420" s="155" t="s">
        <v>969</v>
      </c>
      <c r="F420" s="156" t="s">
        <v>970</v>
      </c>
      <c r="G420" s="157" t="s">
        <v>159</v>
      </c>
      <c r="H420" s="158">
        <v>153.67500000000001</v>
      </c>
      <c r="I420" s="159">
        <v>2.12</v>
      </c>
      <c r="J420" s="159">
        <f>ROUND(I420*H420,2)</f>
        <v>325.79000000000002</v>
      </c>
      <c r="K420" s="160"/>
      <c r="L420" s="31"/>
      <c r="M420" s="161" t="s">
        <v>1</v>
      </c>
      <c r="N420" s="162" t="s">
        <v>37</v>
      </c>
      <c r="O420" s="163">
        <v>0</v>
      </c>
      <c r="P420" s="163">
        <f>O420*H420</f>
        <v>0</v>
      </c>
      <c r="Q420" s="163">
        <v>0</v>
      </c>
      <c r="R420" s="163">
        <f>Q420*H420</f>
        <v>0</v>
      </c>
      <c r="S420" s="163">
        <v>0</v>
      </c>
      <c r="T420" s="164">
        <f>S420*H420</f>
        <v>0</v>
      </c>
      <c r="U420" s="30"/>
      <c r="V420" s="30"/>
      <c r="W420" s="30"/>
      <c r="X420" s="30"/>
      <c r="Y420" s="30"/>
      <c r="Z420" s="30"/>
      <c r="AA420" s="30"/>
      <c r="AB420" s="30"/>
      <c r="AC420" s="30"/>
      <c r="AD420" s="30"/>
      <c r="AE420" s="30"/>
      <c r="AR420" s="165" t="s">
        <v>209</v>
      </c>
      <c r="AT420" s="165" t="s">
        <v>149</v>
      </c>
      <c r="AU420" s="165" t="s">
        <v>94</v>
      </c>
      <c r="AY420" s="18" t="s">
        <v>146</v>
      </c>
      <c r="BE420" s="166">
        <f>IF(N420="základná",J420,0)</f>
        <v>0</v>
      </c>
      <c r="BF420" s="166">
        <f>IF(N420="znížená",J420,0)</f>
        <v>325.79000000000002</v>
      </c>
      <c r="BG420" s="166">
        <f>IF(N420="zákl. prenesená",J420,0)</f>
        <v>0</v>
      </c>
      <c r="BH420" s="166">
        <f>IF(N420="zníž. prenesená",J420,0)</f>
        <v>0</v>
      </c>
      <c r="BI420" s="166">
        <f>IF(N420="nulová",J420,0)</f>
        <v>0</v>
      </c>
      <c r="BJ420" s="18" t="s">
        <v>94</v>
      </c>
      <c r="BK420" s="166">
        <f>ROUND(I420*H420,2)</f>
        <v>325.79000000000002</v>
      </c>
      <c r="BL420" s="18" t="s">
        <v>209</v>
      </c>
      <c r="BM420" s="165" t="s">
        <v>576</v>
      </c>
    </row>
    <row r="421" spans="1:65" s="15" customFormat="1" ht="11.25">
      <c r="B421" s="182"/>
      <c r="D421" s="168" t="s">
        <v>153</v>
      </c>
      <c r="E421" s="183" t="s">
        <v>1</v>
      </c>
      <c r="F421" s="184" t="s">
        <v>1189</v>
      </c>
      <c r="H421" s="183" t="s">
        <v>1</v>
      </c>
      <c r="L421" s="182"/>
      <c r="M421" s="185"/>
      <c r="N421" s="186"/>
      <c r="O421" s="186"/>
      <c r="P421" s="186"/>
      <c r="Q421" s="186"/>
      <c r="R421" s="186"/>
      <c r="S421" s="186"/>
      <c r="T421" s="187"/>
      <c r="AT421" s="183" t="s">
        <v>153</v>
      </c>
      <c r="AU421" s="183" t="s">
        <v>94</v>
      </c>
      <c r="AV421" s="15" t="s">
        <v>79</v>
      </c>
      <c r="AW421" s="15" t="s">
        <v>28</v>
      </c>
      <c r="AX421" s="15" t="s">
        <v>71</v>
      </c>
      <c r="AY421" s="183" t="s">
        <v>146</v>
      </c>
    </row>
    <row r="422" spans="1:65" s="15" customFormat="1" ht="11.25">
      <c r="B422" s="182"/>
      <c r="D422" s="168" t="s">
        <v>153</v>
      </c>
      <c r="E422" s="183" t="s">
        <v>1</v>
      </c>
      <c r="F422" s="184" t="s">
        <v>993</v>
      </c>
      <c r="H422" s="183" t="s">
        <v>1</v>
      </c>
      <c r="L422" s="182"/>
      <c r="M422" s="185"/>
      <c r="N422" s="186"/>
      <c r="O422" s="186"/>
      <c r="P422" s="186"/>
      <c r="Q422" s="186"/>
      <c r="R422" s="186"/>
      <c r="S422" s="186"/>
      <c r="T422" s="187"/>
      <c r="AT422" s="183" t="s">
        <v>153</v>
      </c>
      <c r="AU422" s="183" t="s">
        <v>94</v>
      </c>
      <c r="AV422" s="15" t="s">
        <v>79</v>
      </c>
      <c r="AW422" s="15" t="s">
        <v>28</v>
      </c>
      <c r="AX422" s="15" t="s">
        <v>71</v>
      </c>
      <c r="AY422" s="183" t="s">
        <v>146</v>
      </c>
    </row>
    <row r="423" spans="1:65" s="15" customFormat="1" ht="11.25">
      <c r="B423" s="182"/>
      <c r="D423" s="168" t="s">
        <v>153</v>
      </c>
      <c r="E423" s="183" t="s">
        <v>1</v>
      </c>
      <c r="F423" s="184" t="s">
        <v>1190</v>
      </c>
      <c r="H423" s="183" t="s">
        <v>1</v>
      </c>
      <c r="L423" s="182"/>
      <c r="M423" s="185"/>
      <c r="N423" s="186"/>
      <c r="O423" s="186"/>
      <c r="P423" s="186"/>
      <c r="Q423" s="186"/>
      <c r="R423" s="186"/>
      <c r="S423" s="186"/>
      <c r="T423" s="187"/>
      <c r="AT423" s="183" t="s">
        <v>153</v>
      </c>
      <c r="AU423" s="183" t="s">
        <v>94</v>
      </c>
      <c r="AV423" s="15" t="s">
        <v>79</v>
      </c>
      <c r="AW423" s="15" t="s">
        <v>28</v>
      </c>
      <c r="AX423" s="15" t="s">
        <v>71</v>
      </c>
      <c r="AY423" s="183" t="s">
        <v>146</v>
      </c>
    </row>
    <row r="424" spans="1:65" s="13" customFormat="1" ht="11.25">
      <c r="B424" s="167"/>
      <c r="D424" s="168" t="s">
        <v>153</v>
      </c>
      <c r="E424" s="169" t="s">
        <v>1</v>
      </c>
      <c r="F424" s="170" t="s">
        <v>1191</v>
      </c>
      <c r="H424" s="171">
        <v>24.6</v>
      </c>
      <c r="L424" s="167"/>
      <c r="M424" s="172"/>
      <c r="N424" s="173"/>
      <c r="O424" s="173"/>
      <c r="P424" s="173"/>
      <c r="Q424" s="173"/>
      <c r="R424" s="173"/>
      <c r="S424" s="173"/>
      <c r="T424" s="174"/>
      <c r="AT424" s="169" t="s">
        <v>153</v>
      </c>
      <c r="AU424" s="169" t="s">
        <v>94</v>
      </c>
      <c r="AV424" s="13" t="s">
        <v>94</v>
      </c>
      <c r="AW424" s="13" t="s">
        <v>28</v>
      </c>
      <c r="AX424" s="13" t="s">
        <v>71</v>
      </c>
      <c r="AY424" s="169" t="s">
        <v>146</v>
      </c>
    </row>
    <row r="425" spans="1:65" s="15" customFormat="1" ht="11.25">
      <c r="B425" s="182"/>
      <c r="D425" s="168" t="s">
        <v>153</v>
      </c>
      <c r="E425" s="183" t="s">
        <v>1</v>
      </c>
      <c r="F425" s="184" t="s">
        <v>1192</v>
      </c>
      <c r="H425" s="183" t="s">
        <v>1</v>
      </c>
      <c r="L425" s="182"/>
      <c r="M425" s="185"/>
      <c r="N425" s="186"/>
      <c r="O425" s="186"/>
      <c r="P425" s="186"/>
      <c r="Q425" s="186"/>
      <c r="R425" s="186"/>
      <c r="S425" s="186"/>
      <c r="T425" s="187"/>
      <c r="AT425" s="183" t="s">
        <v>153</v>
      </c>
      <c r="AU425" s="183" t="s">
        <v>94</v>
      </c>
      <c r="AV425" s="15" t="s">
        <v>79</v>
      </c>
      <c r="AW425" s="15" t="s">
        <v>28</v>
      </c>
      <c r="AX425" s="15" t="s">
        <v>71</v>
      </c>
      <c r="AY425" s="183" t="s">
        <v>146</v>
      </c>
    </row>
    <row r="426" spans="1:65" s="13" customFormat="1" ht="11.25">
      <c r="B426" s="167"/>
      <c r="D426" s="168" t="s">
        <v>153</v>
      </c>
      <c r="E426" s="169" t="s">
        <v>1</v>
      </c>
      <c r="F426" s="170" t="s">
        <v>1193</v>
      </c>
      <c r="H426" s="171">
        <v>15.6</v>
      </c>
      <c r="L426" s="167"/>
      <c r="M426" s="172"/>
      <c r="N426" s="173"/>
      <c r="O426" s="173"/>
      <c r="P426" s="173"/>
      <c r="Q426" s="173"/>
      <c r="R426" s="173"/>
      <c r="S426" s="173"/>
      <c r="T426" s="174"/>
      <c r="AT426" s="169" t="s">
        <v>153</v>
      </c>
      <c r="AU426" s="169" t="s">
        <v>94</v>
      </c>
      <c r="AV426" s="13" t="s">
        <v>94</v>
      </c>
      <c r="AW426" s="13" t="s">
        <v>28</v>
      </c>
      <c r="AX426" s="13" t="s">
        <v>71</v>
      </c>
      <c r="AY426" s="169" t="s">
        <v>146</v>
      </c>
    </row>
    <row r="427" spans="1:65" s="13" customFormat="1" ht="11.25">
      <c r="B427" s="167"/>
      <c r="D427" s="168" t="s">
        <v>153</v>
      </c>
      <c r="E427" s="169" t="s">
        <v>1</v>
      </c>
      <c r="F427" s="170" t="s">
        <v>1194</v>
      </c>
      <c r="H427" s="171">
        <v>-3.6360000000000001</v>
      </c>
      <c r="L427" s="167"/>
      <c r="M427" s="172"/>
      <c r="N427" s="173"/>
      <c r="O427" s="173"/>
      <c r="P427" s="173"/>
      <c r="Q427" s="173"/>
      <c r="R427" s="173"/>
      <c r="S427" s="173"/>
      <c r="T427" s="174"/>
      <c r="AT427" s="169" t="s">
        <v>153</v>
      </c>
      <c r="AU427" s="169" t="s">
        <v>94</v>
      </c>
      <c r="AV427" s="13" t="s">
        <v>94</v>
      </c>
      <c r="AW427" s="13" t="s">
        <v>28</v>
      </c>
      <c r="AX427" s="13" t="s">
        <v>71</v>
      </c>
      <c r="AY427" s="169" t="s">
        <v>146</v>
      </c>
    </row>
    <row r="428" spans="1:65" s="13" customFormat="1" ht="11.25">
      <c r="B428" s="167"/>
      <c r="D428" s="168" t="s">
        <v>153</v>
      </c>
      <c r="E428" s="169" t="s">
        <v>1</v>
      </c>
      <c r="F428" s="170" t="s">
        <v>1195</v>
      </c>
      <c r="H428" s="171">
        <v>8.2050000000000001</v>
      </c>
      <c r="L428" s="167"/>
      <c r="M428" s="172"/>
      <c r="N428" s="173"/>
      <c r="O428" s="173"/>
      <c r="P428" s="173"/>
      <c r="Q428" s="173"/>
      <c r="R428" s="173"/>
      <c r="S428" s="173"/>
      <c r="T428" s="174"/>
      <c r="AT428" s="169" t="s">
        <v>153</v>
      </c>
      <c r="AU428" s="169" t="s">
        <v>94</v>
      </c>
      <c r="AV428" s="13" t="s">
        <v>94</v>
      </c>
      <c r="AW428" s="13" t="s">
        <v>28</v>
      </c>
      <c r="AX428" s="13" t="s">
        <v>71</v>
      </c>
      <c r="AY428" s="169" t="s">
        <v>146</v>
      </c>
    </row>
    <row r="429" spans="1:65" s="13" customFormat="1" ht="11.25">
      <c r="B429" s="167"/>
      <c r="D429" s="168" t="s">
        <v>153</v>
      </c>
      <c r="E429" s="169" t="s">
        <v>1</v>
      </c>
      <c r="F429" s="170" t="s">
        <v>1194</v>
      </c>
      <c r="H429" s="171">
        <v>-3.6360000000000001</v>
      </c>
      <c r="L429" s="167"/>
      <c r="M429" s="172"/>
      <c r="N429" s="173"/>
      <c r="O429" s="173"/>
      <c r="P429" s="173"/>
      <c r="Q429" s="173"/>
      <c r="R429" s="173"/>
      <c r="S429" s="173"/>
      <c r="T429" s="174"/>
      <c r="AT429" s="169" t="s">
        <v>153</v>
      </c>
      <c r="AU429" s="169" t="s">
        <v>94</v>
      </c>
      <c r="AV429" s="13" t="s">
        <v>94</v>
      </c>
      <c r="AW429" s="13" t="s">
        <v>28</v>
      </c>
      <c r="AX429" s="13" t="s">
        <v>71</v>
      </c>
      <c r="AY429" s="169" t="s">
        <v>146</v>
      </c>
    </row>
    <row r="430" spans="1:65" s="13" customFormat="1" ht="11.25">
      <c r="B430" s="167"/>
      <c r="D430" s="168" t="s">
        <v>153</v>
      </c>
      <c r="E430" s="169" t="s">
        <v>1</v>
      </c>
      <c r="F430" s="170" t="s">
        <v>1196</v>
      </c>
      <c r="H430" s="171">
        <v>37.200000000000003</v>
      </c>
      <c r="L430" s="167"/>
      <c r="M430" s="172"/>
      <c r="N430" s="173"/>
      <c r="O430" s="173"/>
      <c r="P430" s="173"/>
      <c r="Q430" s="173"/>
      <c r="R430" s="173"/>
      <c r="S430" s="173"/>
      <c r="T430" s="174"/>
      <c r="AT430" s="169" t="s">
        <v>153</v>
      </c>
      <c r="AU430" s="169" t="s">
        <v>94</v>
      </c>
      <c r="AV430" s="13" t="s">
        <v>94</v>
      </c>
      <c r="AW430" s="13" t="s">
        <v>28</v>
      </c>
      <c r="AX430" s="13" t="s">
        <v>71</v>
      </c>
      <c r="AY430" s="169" t="s">
        <v>146</v>
      </c>
    </row>
    <row r="431" spans="1:65" s="13" customFormat="1" ht="11.25">
      <c r="B431" s="167"/>
      <c r="D431" s="168" t="s">
        <v>153</v>
      </c>
      <c r="E431" s="169" t="s">
        <v>1</v>
      </c>
      <c r="F431" s="170" t="s">
        <v>1194</v>
      </c>
      <c r="H431" s="171">
        <v>-3.6360000000000001</v>
      </c>
      <c r="L431" s="167"/>
      <c r="M431" s="172"/>
      <c r="N431" s="173"/>
      <c r="O431" s="173"/>
      <c r="P431" s="173"/>
      <c r="Q431" s="173"/>
      <c r="R431" s="173"/>
      <c r="S431" s="173"/>
      <c r="T431" s="174"/>
      <c r="AT431" s="169" t="s">
        <v>153</v>
      </c>
      <c r="AU431" s="169" t="s">
        <v>94</v>
      </c>
      <c r="AV431" s="13" t="s">
        <v>94</v>
      </c>
      <c r="AW431" s="13" t="s">
        <v>28</v>
      </c>
      <c r="AX431" s="13" t="s">
        <v>71</v>
      </c>
      <c r="AY431" s="169" t="s">
        <v>146</v>
      </c>
    </row>
    <row r="432" spans="1:65" s="13" customFormat="1" ht="11.25">
      <c r="B432" s="167"/>
      <c r="D432" s="168" t="s">
        <v>153</v>
      </c>
      <c r="E432" s="169" t="s">
        <v>1</v>
      </c>
      <c r="F432" s="170" t="s">
        <v>1197</v>
      </c>
      <c r="H432" s="171">
        <v>32.79</v>
      </c>
      <c r="L432" s="167"/>
      <c r="M432" s="172"/>
      <c r="N432" s="173"/>
      <c r="O432" s="173"/>
      <c r="P432" s="173"/>
      <c r="Q432" s="173"/>
      <c r="R432" s="173"/>
      <c r="S432" s="173"/>
      <c r="T432" s="174"/>
      <c r="AT432" s="169" t="s">
        <v>153</v>
      </c>
      <c r="AU432" s="169" t="s">
        <v>94</v>
      </c>
      <c r="AV432" s="13" t="s">
        <v>94</v>
      </c>
      <c r="AW432" s="13" t="s">
        <v>28</v>
      </c>
      <c r="AX432" s="13" t="s">
        <v>71</v>
      </c>
      <c r="AY432" s="169" t="s">
        <v>146</v>
      </c>
    </row>
    <row r="433" spans="1:51" s="13" customFormat="1" ht="11.25">
      <c r="B433" s="167"/>
      <c r="D433" s="168" t="s">
        <v>153</v>
      </c>
      <c r="E433" s="169" t="s">
        <v>1</v>
      </c>
      <c r="F433" s="170" t="s">
        <v>1194</v>
      </c>
      <c r="H433" s="171">
        <v>-3.6360000000000001</v>
      </c>
      <c r="L433" s="167"/>
      <c r="M433" s="172"/>
      <c r="N433" s="173"/>
      <c r="O433" s="173"/>
      <c r="P433" s="173"/>
      <c r="Q433" s="173"/>
      <c r="R433" s="173"/>
      <c r="S433" s="173"/>
      <c r="T433" s="174"/>
      <c r="AT433" s="169" t="s">
        <v>153</v>
      </c>
      <c r="AU433" s="169" t="s">
        <v>94</v>
      </c>
      <c r="AV433" s="13" t="s">
        <v>94</v>
      </c>
      <c r="AW433" s="13" t="s">
        <v>28</v>
      </c>
      <c r="AX433" s="13" t="s">
        <v>71</v>
      </c>
      <c r="AY433" s="169" t="s">
        <v>146</v>
      </c>
    </row>
    <row r="434" spans="1:51" s="13" customFormat="1" ht="11.25">
      <c r="B434" s="167"/>
      <c r="D434" s="168" t="s">
        <v>153</v>
      </c>
      <c r="E434" s="169" t="s">
        <v>1</v>
      </c>
      <c r="F434" s="170" t="s">
        <v>1194</v>
      </c>
      <c r="H434" s="171">
        <v>-3.6360000000000001</v>
      </c>
      <c r="L434" s="167"/>
      <c r="M434" s="172"/>
      <c r="N434" s="173"/>
      <c r="O434" s="173"/>
      <c r="P434" s="173"/>
      <c r="Q434" s="173"/>
      <c r="R434" s="173"/>
      <c r="S434" s="173"/>
      <c r="T434" s="174"/>
      <c r="AT434" s="169" t="s">
        <v>153</v>
      </c>
      <c r="AU434" s="169" t="s">
        <v>94</v>
      </c>
      <c r="AV434" s="13" t="s">
        <v>94</v>
      </c>
      <c r="AW434" s="13" t="s">
        <v>28</v>
      </c>
      <c r="AX434" s="13" t="s">
        <v>71</v>
      </c>
      <c r="AY434" s="169" t="s">
        <v>146</v>
      </c>
    </row>
    <row r="435" spans="1:51" s="15" customFormat="1" ht="11.25">
      <c r="B435" s="182"/>
      <c r="D435" s="168" t="s">
        <v>153</v>
      </c>
      <c r="E435" s="183" t="s">
        <v>1</v>
      </c>
      <c r="F435" s="184" t="s">
        <v>1198</v>
      </c>
      <c r="H435" s="183" t="s">
        <v>1</v>
      </c>
      <c r="L435" s="182"/>
      <c r="M435" s="185"/>
      <c r="N435" s="186"/>
      <c r="O435" s="186"/>
      <c r="P435" s="186"/>
      <c r="Q435" s="186"/>
      <c r="R435" s="186"/>
      <c r="S435" s="186"/>
      <c r="T435" s="187"/>
      <c r="AT435" s="183" t="s">
        <v>153</v>
      </c>
      <c r="AU435" s="183" t="s">
        <v>94</v>
      </c>
      <c r="AV435" s="15" t="s">
        <v>79</v>
      </c>
      <c r="AW435" s="15" t="s">
        <v>28</v>
      </c>
      <c r="AX435" s="15" t="s">
        <v>71</v>
      </c>
      <c r="AY435" s="183" t="s">
        <v>146</v>
      </c>
    </row>
    <row r="436" spans="1:51" s="13" customFormat="1" ht="11.25">
      <c r="B436" s="167"/>
      <c r="D436" s="168" t="s">
        <v>153</v>
      </c>
      <c r="E436" s="169" t="s">
        <v>1</v>
      </c>
      <c r="F436" s="170" t="s">
        <v>1199</v>
      </c>
      <c r="H436" s="171">
        <v>12.6</v>
      </c>
      <c r="L436" s="167"/>
      <c r="M436" s="172"/>
      <c r="N436" s="173"/>
      <c r="O436" s="173"/>
      <c r="P436" s="173"/>
      <c r="Q436" s="173"/>
      <c r="R436" s="173"/>
      <c r="S436" s="173"/>
      <c r="T436" s="174"/>
      <c r="AT436" s="169" t="s">
        <v>153</v>
      </c>
      <c r="AU436" s="169" t="s">
        <v>94</v>
      </c>
      <c r="AV436" s="13" t="s">
        <v>94</v>
      </c>
      <c r="AW436" s="13" t="s">
        <v>28</v>
      </c>
      <c r="AX436" s="13" t="s">
        <v>71</v>
      </c>
      <c r="AY436" s="169" t="s">
        <v>146</v>
      </c>
    </row>
    <row r="437" spans="1:51" s="15" customFormat="1" ht="11.25">
      <c r="B437" s="182"/>
      <c r="D437" s="168" t="s">
        <v>153</v>
      </c>
      <c r="E437" s="183" t="s">
        <v>1</v>
      </c>
      <c r="F437" s="184" t="s">
        <v>1200</v>
      </c>
      <c r="H437" s="183" t="s">
        <v>1</v>
      </c>
      <c r="L437" s="182"/>
      <c r="M437" s="185"/>
      <c r="N437" s="186"/>
      <c r="O437" s="186"/>
      <c r="P437" s="186"/>
      <c r="Q437" s="186"/>
      <c r="R437" s="186"/>
      <c r="S437" s="186"/>
      <c r="T437" s="187"/>
      <c r="AT437" s="183" t="s">
        <v>153</v>
      </c>
      <c r="AU437" s="183" t="s">
        <v>94</v>
      </c>
      <c r="AV437" s="15" t="s">
        <v>79</v>
      </c>
      <c r="AW437" s="15" t="s">
        <v>28</v>
      </c>
      <c r="AX437" s="15" t="s">
        <v>71</v>
      </c>
      <c r="AY437" s="183" t="s">
        <v>146</v>
      </c>
    </row>
    <row r="438" spans="1:51" s="15" customFormat="1" ht="11.25">
      <c r="B438" s="182"/>
      <c r="D438" s="168" t="s">
        <v>153</v>
      </c>
      <c r="E438" s="183" t="s">
        <v>1</v>
      </c>
      <c r="F438" s="184" t="s">
        <v>1201</v>
      </c>
      <c r="H438" s="183" t="s">
        <v>1</v>
      </c>
      <c r="L438" s="182"/>
      <c r="M438" s="185"/>
      <c r="N438" s="186"/>
      <c r="O438" s="186"/>
      <c r="P438" s="186"/>
      <c r="Q438" s="186"/>
      <c r="R438" s="186"/>
      <c r="S438" s="186"/>
      <c r="T438" s="187"/>
      <c r="AT438" s="183" t="s">
        <v>153</v>
      </c>
      <c r="AU438" s="183" t="s">
        <v>94</v>
      </c>
      <c r="AV438" s="15" t="s">
        <v>79</v>
      </c>
      <c r="AW438" s="15" t="s">
        <v>28</v>
      </c>
      <c r="AX438" s="15" t="s">
        <v>71</v>
      </c>
      <c r="AY438" s="183" t="s">
        <v>146</v>
      </c>
    </row>
    <row r="439" spans="1:51" s="13" customFormat="1" ht="11.25">
      <c r="B439" s="167"/>
      <c r="D439" s="168" t="s">
        <v>153</v>
      </c>
      <c r="E439" s="169" t="s">
        <v>1</v>
      </c>
      <c r="F439" s="170" t="s">
        <v>1202</v>
      </c>
      <c r="H439" s="171">
        <v>40.86</v>
      </c>
      <c r="L439" s="167"/>
      <c r="M439" s="172"/>
      <c r="N439" s="173"/>
      <c r="O439" s="173"/>
      <c r="P439" s="173"/>
      <c r="Q439" s="173"/>
      <c r="R439" s="173"/>
      <c r="S439" s="173"/>
      <c r="T439" s="174"/>
      <c r="AT439" s="169" t="s">
        <v>153</v>
      </c>
      <c r="AU439" s="169" t="s">
        <v>94</v>
      </c>
      <c r="AV439" s="13" t="s">
        <v>94</v>
      </c>
      <c r="AW439" s="13" t="s">
        <v>28</v>
      </c>
      <c r="AX439" s="13" t="s">
        <v>71</v>
      </c>
      <c r="AY439" s="169" t="s">
        <v>146</v>
      </c>
    </row>
    <row r="440" spans="1:51" s="14" customFormat="1" ht="11.25">
      <c r="B440" s="175"/>
      <c r="D440" s="168" t="s">
        <v>153</v>
      </c>
      <c r="E440" s="176" t="s">
        <v>1</v>
      </c>
      <c r="F440" s="177" t="s">
        <v>156</v>
      </c>
      <c r="H440" s="178">
        <v>153.67500000000001</v>
      </c>
      <c r="L440" s="175"/>
      <c r="M440" s="209"/>
      <c r="N440" s="210"/>
      <c r="O440" s="210"/>
      <c r="P440" s="210"/>
      <c r="Q440" s="210"/>
      <c r="R440" s="210"/>
      <c r="S440" s="210"/>
      <c r="T440" s="211"/>
      <c r="AT440" s="176" t="s">
        <v>153</v>
      </c>
      <c r="AU440" s="176" t="s">
        <v>94</v>
      </c>
      <c r="AV440" s="14" t="s">
        <v>147</v>
      </c>
      <c r="AW440" s="14" t="s">
        <v>28</v>
      </c>
      <c r="AX440" s="14" t="s">
        <v>79</v>
      </c>
      <c r="AY440" s="176" t="s">
        <v>146</v>
      </c>
    </row>
    <row r="441" spans="1:51" s="2" customFormat="1" ht="6.95" customHeight="1">
      <c r="A441" s="30"/>
      <c r="B441" s="48"/>
      <c r="C441" s="49"/>
      <c r="D441" s="49"/>
      <c r="E441" s="49"/>
      <c r="F441" s="49"/>
      <c r="G441" s="49"/>
      <c r="H441" s="49"/>
      <c r="I441" s="49"/>
      <c r="J441" s="49"/>
      <c r="K441" s="49"/>
      <c r="L441" s="31"/>
      <c r="M441" s="30"/>
      <c r="O441" s="30"/>
      <c r="P441" s="30"/>
      <c r="Q441" s="30"/>
      <c r="R441" s="30"/>
      <c r="S441" s="30"/>
      <c r="T441" s="30"/>
      <c r="U441" s="30"/>
      <c r="V441" s="30"/>
      <c r="W441" s="30"/>
      <c r="X441" s="30"/>
      <c r="Y441" s="30"/>
      <c r="Z441" s="30"/>
      <c r="AA441" s="30"/>
      <c r="AB441" s="30"/>
      <c r="AC441" s="30"/>
      <c r="AD441" s="30"/>
      <c r="AE441" s="30"/>
    </row>
  </sheetData>
  <autoFilter ref="C132:K440" xr:uid="{00000000-0009-0000-0000-000003000000}"/>
  <mergeCells count="8">
    <mergeCell ref="E123:H123"/>
    <mergeCell ref="E125:H125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BM321"/>
  <sheetViews>
    <sheetView showGridLines="0" workbookViewId="0">
      <selection activeCell="J121" sqref="J121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99"/>
    </row>
    <row r="2" spans="1:46" s="1" customFormat="1" ht="36.950000000000003" customHeight="1">
      <c r="L2" s="237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8" t="s">
        <v>89</v>
      </c>
    </row>
    <row r="3" spans="1:46" s="1" customFormat="1" ht="6.95" hidden="1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71</v>
      </c>
    </row>
    <row r="4" spans="1:46" s="1" customFormat="1" ht="24.95" hidden="1" customHeight="1">
      <c r="B4" s="21"/>
      <c r="D4" s="22" t="s">
        <v>112</v>
      </c>
      <c r="L4" s="21"/>
      <c r="M4" s="100" t="s">
        <v>9</v>
      </c>
      <c r="AT4" s="18" t="s">
        <v>3</v>
      </c>
    </row>
    <row r="5" spans="1:46" s="1" customFormat="1" ht="6.95" hidden="1" customHeight="1">
      <c r="B5" s="21"/>
      <c r="L5" s="21"/>
    </row>
    <row r="6" spans="1:46" s="1" customFormat="1" ht="12" hidden="1" customHeight="1">
      <c r="B6" s="21"/>
      <c r="D6" s="27" t="s">
        <v>13</v>
      </c>
      <c r="L6" s="21"/>
    </row>
    <row r="7" spans="1:46" s="1" customFormat="1" ht="26.25" hidden="1" customHeight="1">
      <c r="B7" s="21"/>
      <c r="E7" s="253" t="str">
        <f>'Rekapitulácia stavby'!K6</f>
        <v>Rekonštrukcia budovy škôlky - MŠ J. Halašu v Trenčíne - navýšenie rozpočtu</v>
      </c>
      <c r="F7" s="254"/>
      <c r="G7" s="254"/>
      <c r="H7" s="254"/>
      <c r="L7" s="21"/>
    </row>
    <row r="8" spans="1:46" s="2" customFormat="1" ht="12" hidden="1" customHeight="1">
      <c r="A8" s="30"/>
      <c r="B8" s="31"/>
      <c r="C8" s="30"/>
      <c r="D8" s="27" t="s">
        <v>113</v>
      </c>
      <c r="E8" s="30"/>
      <c r="F8" s="30"/>
      <c r="G8" s="30"/>
      <c r="H8" s="30"/>
      <c r="I8" s="30"/>
      <c r="J8" s="30"/>
      <c r="K8" s="30"/>
      <c r="L8" s="43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30" hidden="1" customHeight="1">
      <c r="A9" s="30"/>
      <c r="B9" s="31"/>
      <c r="C9" s="30"/>
      <c r="D9" s="30"/>
      <c r="E9" s="217" t="s">
        <v>1203</v>
      </c>
      <c r="F9" s="255"/>
      <c r="G9" s="255"/>
      <c r="H9" s="255"/>
      <c r="I9" s="30"/>
      <c r="J9" s="30"/>
      <c r="K9" s="30"/>
      <c r="L9" s="43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1.25" hidden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3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hidden="1" customHeight="1">
      <c r="A11" s="30"/>
      <c r="B11" s="31"/>
      <c r="C11" s="30"/>
      <c r="D11" s="27" t="s">
        <v>15</v>
      </c>
      <c r="E11" s="30"/>
      <c r="F11" s="25" t="s">
        <v>1</v>
      </c>
      <c r="G11" s="30"/>
      <c r="H11" s="30"/>
      <c r="I11" s="27" t="s">
        <v>16</v>
      </c>
      <c r="J11" s="25" t="s">
        <v>1</v>
      </c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hidden="1" customHeight="1">
      <c r="A12" s="30"/>
      <c r="B12" s="31"/>
      <c r="C12" s="30"/>
      <c r="D12" s="27" t="s">
        <v>17</v>
      </c>
      <c r="E12" s="30"/>
      <c r="F12" s="25" t="s">
        <v>18</v>
      </c>
      <c r="G12" s="30"/>
      <c r="H12" s="30"/>
      <c r="I12" s="27" t="s">
        <v>19</v>
      </c>
      <c r="J12" s="56">
        <f>'Rekapitulácia stavby'!AN8</f>
        <v>0</v>
      </c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hidden="1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hidden="1" customHeight="1">
      <c r="A14" s="30"/>
      <c r="B14" s="31"/>
      <c r="C14" s="30"/>
      <c r="D14" s="27" t="s">
        <v>20</v>
      </c>
      <c r="E14" s="30"/>
      <c r="F14" s="30"/>
      <c r="G14" s="30"/>
      <c r="H14" s="30"/>
      <c r="I14" s="27" t="s">
        <v>21</v>
      </c>
      <c r="J14" s="25" t="s">
        <v>1</v>
      </c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hidden="1" customHeight="1">
      <c r="A15" s="30"/>
      <c r="B15" s="31"/>
      <c r="C15" s="30"/>
      <c r="D15" s="30"/>
      <c r="E15" s="25" t="s">
        <v>22</v>
      </c>
      <c r="F15" s="30"/>
      <c r="G15" s="30"/>
      <c r="H15" s="30"/>
      <c r="I15" s="27" t="s">
        <v>23</v>
      </c>
      <c r="J15" s="25" t="s">
        <v>1</v>
      </c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hidden="1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hidden="1" customHeight="1">
      <c r="A17" s="30"/>
      <c r="B17" s="31"/>
      <c r="C17" s="30"/>
      <c r="D17" s="27" t="s">
        <v>24</v>
      </c>
      <c r="E17" s="30"/>
      <c r="F17" s="30"/>
      <c r="G17" s="30"/>
      <c r="H17" s="30"/>
      <c r="I17" s="27" t="s">
        <v>21</v>
      </c>
      <c r="J17" s="25" t="s">
        <v>1</v>
      </c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hidden="1" customHeight="1">
      <c r="A18" s="30"/>
      <c r="B18" s="31"/>
      <c r="C18" s="30"/>
      <c r="D18" s="30"/>
      <c r="E18" s="25" t="s">
        <v>25</v>
      </c>
      <c r="F18" s="30"/>
      <c r="G18" s="30"/>
      <c r="H18" s="30"/>
      <c r="I18" s="27" t="s">
        <v>23</v>
      </c>
      <c r="J18" s="25" t="s">
        <v>1</v>
      </c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hidden="1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hidden="1" customHeight="1">
      <c r="A20" s="30"/>
      <c r="B20" s="31"/>
      <c r="C20" s="30"/>
      <c r="D20" s="27" t="s">
        <v>26</v>
      </c>
      <c r="E20" s="30"/>
      <c r="F20" s="30"/>
      <c r="G20" s="30"/>
      <c r="H20" s="30"/>
      <c r="I20" s="27" t="s">
        <v>21</v>
      </c>
      <c r="J20" s="25" t="str">
        <f>IF('Rekapitulácia stavby'!AN16="","",'Rekapitulácia stavby'!AN16)</f>
        <v/>
      </c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hidden="1" customHeight="1">
      <c r="A21" s="30"/>
      <c r="B21" s="31"/>
      <c r="C21" s="30"/>
      <c r="D21" s="30"/>
      <c r="E21" s="25" t="str">
        <f>IF('Rekapitulácia stavby'!E17="","",'Rekapitulácia stavby'!E17)</f>
        <v xml:space="preserve"> </v>
      </c>
      <c r="F21" s="30"/>
      <c r="G21" s="30"/>
      <c r="H21" s="30"/>
      <c r="I21" s="27" t="s">
        <v>23</v>
      </c>
      <c r="J21" s="25" t="str">
        <f>IF('Rekapitulácia stavby'!AN17="","",'Rekapitulácia stavby'!AN17)</f>
        <v/>
      </c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hidden="1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hidden="1" customHeight="1">
      <c r="A23" s="30"/>
      <c r="B23" s="31"/>
      <c r="C23" s="30"/>
      <c r="D23" s="27" t="s">
        <v>29</v>
      </c>
      <c r="E23" s="30"/>
      <c r="F23" s="30"/>
      <c r="G23" s="30"/>
      <c r="H23" s="30"/>
      <c r="I23" s="27" t="s">
        <v>21</v>
      </c>
      <c r="J23" s="25" t="str">
        <f>IF('Rekapitulácia stavby'!AN19="","",'Rekapitulácia stavby'!AN19)</f>
        <v/>
      </c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hidden="1" customHeight="1">
      <c r="A24" s="30"/>
      <c r="B24" s="31"/>
      <c r="C24" s="30"/>
      <c r="D24" s="30"/>
      <c r="E24" s="25" t="str">
        <f>IF('Rekapitulácia stavby'!E20="","",'Rekapitulácia stavby'!E20)</f>
        <v xml:space="preserve"> </v>
      </c>
      <c r="F24" s="30"/>
      <c r="G24" s="30"/>
      <c r="H24" s="30"/>
      <c r="I24" s="27" t="s">
        <v>23</v>
      </c>
      <c r="J24" s="25" t="str">
        <f>IF('Rekapitulácia stavby'!AN20="","",'Rekapitulácia stavby'!AN20)</f>
        <v/>
      </c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hidden="1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hidden="1" customHeight="1">
      <c r="A26" s="30"/>
      <c r="B26" s="31"/>
      <c r="C26" s="30"/>
      <c r="D26" s="27" t="s">
        <v>30</v>
      </c>
      <c r="E26" s="30"/>
      <c r="F26" s="30"/>
      <c r="G26" s="30"/>
      <c r="H26" s="30"/>
      <c r="I26" s="30"/>
      <c r="J26" s="30"/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hidden="1" customHeight="1">
      <c r="A27" s="101"/>
      <c r="B27" s="102"/>
      <c r="C27" s="101"/>
      <c r="D27" s="101"/>
      <c r="E27" s="223" t="s">
        <v>1</v>
      </c>
      <c r="F27" s="223"/>
      <c r="G27" s="223"/>
      <c r="H27" s="223"/>
      <c r="I27" s="101"/>
      <c r="J27" s="101"/>
      <c r="K27" s="101"/>
      <c r="L27" s="103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</row>
    <row r="28" spans="1:31" s="2" customFormat="1" ht="6.95" hidden="1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hidden="1" customHeight="1">
      <c r="A29" s="30"/>
      <c r="B29" s="31"/>
      <c r="C29" s="30"/>
      <c r="D29" s="67"/>
      <c r="E29" s="67"/>
      <c r="F29" s="67"/>
      <c r="G29" s="67"/>
      <c r="H29" s="67"/>
      <c r="I29" s="67"/>
      <c r="J29" s="67"/>
      <c r="K29" s="67"/>
      <c r="L29" s="43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hidden="1" customHeight="1">
      <c r="A30" s="30"/>
      <c r="B30" s="31"/>
      <c r="C30" s="30"/>
      <c r="D30" s="104" t="s">
        <v>31</v>
      </c>
      <c r="E30" s="30"/>
      <c r="F30" s="30"/>
      <c r="G30" s="30"/>
      <c r="H30" s="30"/>
      <c r="I30" s="30"/>
      <c r="J30" s="72">
        <f>ROUND(J127, 2)</f>
        <v>30996.7</v>
      </c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hidden="1" customHeight="1">
      <c r="A31" s="30"/>
      <c r="B31" s="31"/>
      <c r="C31" s="30"/>
      <c r="D31" s="67"/>
      <c r="E31" s="67"/>
      <c r="F31" s="67"/>
      <c r="G31" s="67"/>
      <c r="H31" s="67"/>
      <c r="I31" s="67"/>
      <c r="J31" s="67"/>
      <c r="K31" s="67"/>
      <c r="L31" s="43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hidden="1" customHeight="1">
      <c r="A32" s="30"/>
      <c r="B32" s="31"/>
      <c r="C32" s="30"/>
      <c r="D32" s="30"/>
      <c r="E32" s="30"/>
      <c r="F32" s="34" t="s">
        <v>33</v>
      </c>
      <c r="G32" s="30"/>
      <c r="H32" s="30"/>
      <c r="I32" s="34" t="s">
        <v>32</v>
      </c>
      <c r="J32" s="34" t="s">
        <v>34</v>
      </c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hidden="1" customHeight="1">
      <c r="A33" s="30"/>
      <c r="B33" s="31"/>
      <c r="C33" s="30"/>
      <c r="D33" s="105" t="s">
        <v>35</v>
      </c>
      <c r="E33" s="36" t="s">
        <v>36</v>
      </c>
      <c r="F33" s="106">
        <f>ROUND((SUM(BE127:BE320)),  2)</f>
        <v>0</v>
      </c>
      <c r="G33" s="107"/>
      <c r="H33" s="107"/>
      <c r="I33" s="108">
        <v>0.2</v>
      </c>
      <c r="J33" s="106">
        <f>ROUND(((SUM(BE127:BE320))*I33),  2)</f>
        <v>0</v>
      </c>
      <c r="K33" s="30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hidden="1" customHeight="1">
      <c r="A34" s="30"/>
      <c r="B34" s="31"/>
      <c r="C34" s="30"/>
      <c r="D34" s="30"/>
      <c r="E34" s="36" t="s">
        <v>37</v>
      </c>
      <c r="F34" s="109">
        <f>ROUND((SUM(BF127:BF320)),  2)</f>
        <v>30996.7</v>
      </c>
      <c r="G34" s="30"/>
      <c r="H34" s="30"/>
      <c r="I34" s="110">
        <v>0.2</v>
      </c>
      <c r="J34" s="109">
        <f>ROUND(((SUM(BF127:BF320))*I34),  2)</f>
        <v>6199.34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7" t="s">
        <v>38</v>
      </c>
      <c r="F35" s="109">
        <f>ROUND((SUM(BG127:BG320)),  2)</f>
        <v>0</v>
      </c>
      <c r="G35" s="30"/>
      <c r="H35" s="30"/>
      <c r="I35" s="110">
        <v>0.2</v>
      </c>
      <c r="J35" s="109">
        <f>0</f>
        <v>0</v>
      </c>
      <c r="K35" s="30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7" t="s">
        <v>39</v>
      </c>
      <c r="F36" s="109">
        <f>ROUND((SUM(BH127:BH320)),  2)</f>
        <v>0</v>
      </c>
      <c r="G36" s="30"/>
      <c r="H36" s="30"/>
      <c r="I36" s="110">
        <v>0.2</v>
      </c>
      <c r="J36" s="109">
        <f>0</f>
        <v>0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36" t="s">
        <v>40</v>
      </c>
      <c r="F37" s="106">
        <f>ROUND((SUM(BI127:BI320)),  2)</f>
        <v>0</v>
      </c>
      <c r="G37" s="107"/>
      <c r="H37" s="107"/>
      <c r="I37" s="108">
        <v>0</v>
      </c>
      <c r="J37" s="106">
        <f>0</f>
        <v>0</v>
      </c>
      <c r="K37" s="30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hidden="1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hidden="1" customHeight="1">
      <c r="A39" s="30"/>
      <c r="B39" s="31"/>
      <c r="C39" s="111"/>
      <c r="D39" s="112" t="s">
        <v>41</v>
      </c>
      <c r="E39" s="61"/>
      <c r="F39" s="61"/>
      <c r="G39" s="113" t="s">
        <v>42</v>
      </c>
      <c r="H39" s="114" t="s">
        <v>43</v>
      </c>
      <c r="I39" s="61"/>
      <c r="J39" s="115">
        <f>SUM(J30:J37)</f>
        <v>37196.04</v>
      </c>
      <c r="K39" s="116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hidden="1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hidden="1" customHeight="1">
      <c r="B41" s="21"/>
      <c r="L41" s="21"/>
    </row>
    <row r="42" spans="1:31" s="1" customFormat="1" ht="14.45" hidden="1" customHeight="1">
      <c r="B42" s="21"/>
      <c r="L42" s="21"/>
    </row>
    <row r="43" spans="1:31" s="1" customFormat="1" ht="14.45" hidden="1" customHeight="1">
      <c r="B43" s="21"/>
      <c r="L43" s="21"/>
    </row>
    <row r="44" spans="1:31" s="1" customFormat="1" ht="14.45" hidden="1" customHeight="1">
      <c r="B44" s="21"/>
      <c r="L44" s="21"/>
    </row>
    <row r="45" spans="1:31" s="1" customFormat="1" ht="14.45" hidden="1" customHeight="1">
      <c r="B45" s="21"/>
      <c r="L45" s="21"/>
    </row>
    <row r="46" spans="1:31" s="1" customFormat="1" ht="14.45" hidden="1" customHeight="1">
      <c r="B46" s="21"/>
      <c r="L46" s="21"/>
    </row>
    <row r="47" spans="1:31" s="1" customFormat="1" ht="14.45" hidden="1" customHeight="1">
      <c r="B47" s="21"/>
      <c r="L47" s="21"/>
    </row>
    <row r="48" spans="1:31" s="1" customFormat="1" ht="14.45" hidden="1" customHeight="1">
      <c r="B48" s="21"/>
      <c r="L48" s="21"/>
    </row>
    <row r="49" spans="1:31" s="1" customFormat="1" ht="14.45" hidden="1" customHeight="1">
      <c r="B49" s="21"/>
      <c r="L49" s="21"/>
    </row>
    <row r="50" spans="1:31" s="2" customFormat="1" ht="14.45" hidden="1" customHeight="1">
      <c r="B50" s="43"/>
      <c r="D50" s="44" t="s">
        <v>44</v>
      </c>
      <c r="E50" s="45"/>
      <c r="F50" s="45"/>
      <c r="G50" s="44" t="s">
        <v>45</v>
      </c>
      <c r="H50" s="45"/>
      <c r="I50" s="45"/>
      <c r="J50" s="45"/>
      <c r="K50" s="45"/>
      <c r="L50" s="43"/>
    </row>
    <row r="51" spans="1:31" ht="11.25" hidden="1">
      <c r="B51" s="21"/>
      <c r="L51" s="21"/>
    </row>
    <row r="52" spans="1:31" ht="11.25" hidden="1">
      <c r="B52" s="21"/>
      <c r="L52" s="21"/>
    </row>
    <row r="53" spans="1:31" ht="11.25" hidden="1">
      <c r="B53" s="21"/>
      <c r="L53" s="21"/>
    </row>
    <row r="54" spans="1:31" ht="11.25" hidden="1">
      <c r="B54" s="21"/>
      <c r="L54" s="21"/>
    </row>
    <row r="55" spans="1:31" ht="11.25" hidden="1">
      <c r="B55" s="21"/>
      <c r="L55" s="21"/>
    </row>
    <row r="56" spans="1:31" ht="11.25" hidden="1">
      <c r="B56" s="21"/>
      <c r="L56" s="21"/>
    </row>
    <row r="57" spans="1:31" ht="11.25" hidden="1">
      <c r="B57" s="21"/>
      <c r="L57" s="21"/>
    </row>
    <row r="58" spans="1:31" ht="11.25" hidden="1">
      <c r="B58" s="21"/>
      <c r="L58" s="21"/>
    </row>
    <row r="59" spans="1:31" ht="11.25" hidden="1">
      <c r="B59" s="21"/>
      <c r="L59" s="21"/>
    </row>
    <row r="60" spans="1:31" ht="11.25" hidden="1">
      <c r="B60" s="21"/>
      <c r="L60" s="21"/>
    </row>
    <row r="61" spans="1:31" s="2" customFormat="1" ht="12.75" hidden="1">
      <c r="A61" s="30"/>
      <c r="B61" s="31"/>
      <c r="C61" s="30"/>
      <c r="D61" s="46" t="s">
        <v>46</v>
      </c>
      <c r="E61" s="33"/>
      <c r="F61" s="117" t="s">
        <v>47</v>
      </c>
      <c r="G61" s="46" t="s">
        <v>46</v>
      </c>
      <c r="H61" s="33"/>
      <c r="I61" s="33"/>
      <c r="J61" s="118" t="s">
        <v>47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1.25" hidden="1">
      <c r="B62" s="21"/>
      <c r="L62" s="21"/>
    </row>
    <row r="63" spans="1:31" ht="11.25" hidden="1">
      <c r="B63" s="21"/>
      <c r="L63" s="21"/>
    </row>
    <row r="64" spans="1:31" ht="11.25" hidden="1">
      <c r="B64" s="21"/>
      <c r="L64" s="21"/>
    </row>
    <row r="65" spans="1:31" s="2" customFormat="1" ht="12.75" hidden="1">
      <c r="A65" s="30"/>
      <c r="B65" s="31"/>
      <c r="C65" s="30"/>
      <c r="D65" s="44" t="s">
        <v>48</v>
      </c>
      <c r="E65" s="47"/>
      <c r="F65" s="47"/>
      <c r="G65" s="44" t="s">
        <v>49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1.25" hidden="1">
      <c r="B66" s="21"/>
      <c r="L66" s="21"/>
    </row>
    <row r="67" spans="1:31" ht="11.25" hidden="1">
      <c r="B67" s="21"/>
      <c r="L67" s="21"/>
    </row>
    <row r="68" spans="1:31" ht="11.25" hidden="1">
      <c r="B68" s="21"/>
      <c r="L68" s="21"/>
    </row>
    <row r="69" spans="1:31" ht="11.25" hidden="1">
      <c r="B69" s="21"/>
      <c r="L69" s="21"/>
    </row>
    <row r="70" spans="1:31" ht="11.25" hidden="1">
      <c r="B70" s="21"/>
      <c r="L70" s="21"/>
    </row>
    <row r="71" spans="1:31" ht="11.25" hidden="1">
      <c r="B71" s="21"/>
      <c r="L71" s="21"/>
    </row>
    <row r="72" spans="1:31" ht="11.25" hidden="1">
      <c r="B72" s="21"/>
      <c r="L72" s="21"/>
    </row>
    <row r="73" spans="1:31" ht="11.25" hidden="1">
      <c r="B73" s="21"/>
      <c r="L73" s="21"/>
    </row>
    <row r="74" spans="1:31" ht="11.25" hidden="1">
      <c r="B74" s="21"/>
      <c r="L74" s="21"/>
    </row>
    <row r="75" spans="1:31" ht="11.25" hidden="1">
      <c r="B75" s="21"/>
      <c r="L75" s="21"/>
    </row>
    <row r="76" spans="1:31" s="2" customFormat="1" ht="12.75" hidden="1">
      <c r="A76" s="30"/>
      <c r="B76" s="31"/>
      <c r="C76" s="30"/>
      <c r="D76" s="46" t="s">
        <v>46</v>
      </c>
      <c r="E76" s="33"/>
      <c r="F76" s="117" t="s">
        <v>47</v>
      </c>
      <c r="G76" s="46" t="s">
        <v>46</v>
      </c>
      <c r="H76" s="33"/>
      <c r="I76" s="33"/>
      <c r="J76" s="118" t="s">
        <v>47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hidden="1" customHeight="1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ht="11.25" hidden="1"/>
    <row r="79" spans="1:31" ht="11.25" hidden="1"/>
    <row r="80" spans="1:31" ht="11.25" hidden="1"/>
    <row r="81" spans="1:47" s="2" customFormat="1" ht="6.95" hidden="1" customHeight="1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hidden="1" customHeight="1">
      <c r="A82" s="30"/>
      <c r="B82" s="31"/>
      <c r="C82" s="22" t="s">
        <v>115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hidden="1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hidden="1" customHeight="1">
      <c r="A84" s="30"/>
      <c r="B84" s="31"/>
      <c r="C84" s="27" t="s">
        <v>13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26.25" hidden="1" customHeight="1">
      <c r="A85" s="30"/>
      <c r="B85" s="31"/>
      <c r="C85" s="30"/>
      <c r="D85" s="30"/>
      <c r="E85" s="253" t="str">
        <f>E7</f>
        <v>Rekonštrukcia budovy škôlky - MŠ J. Halašu v Trenčíne - navýšenie rozpočtu</v>
      </c>
      <c r="F85" s="254"/>
      <c r="G85" s="254"/>
      <c r="H85" s="254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hidden="1" customHeight="1">
      <c r="A86" s="30"/>
      <c r="B86" s="31"/>
      <c r="C86" s="27" t="s">
        <v>113</v>
      </c>
      <c r="D86" s="30"/>
      <c r="E86" s="30"/>
      <c r="F86" s="30"/>
      <c r="G86" s="30"/>
      <c r="H86" s="30"/>
      <c r="I86" s="30"/>
      <c r="J86" s="30"/>
      <c r="K86" s="30"/>
      <c r="L86" s="43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30" hidden="1" customHeight="1">
      <c r="A87" s="30"/>
      <c r="B87" s="31"/>
      <c r="C87" s="30"/>
      <c r="D87" s="30"/>
      <c r="E87" s="217" t="str">
        <f>E9</f>
        <v>05 - Pavilón A,B,C,D,E,F - architektúra a statika -NN - NEOPRÁVNENÉ VÝDAVKY</v>
      </c>
      <c r="F87" s="255"/>
      <c r="G87" s="255"/>
      <c r="H87" s="255"/>
      <c r="I87" s="30"/>
      <c r="J87" s="30"/>
      <c r="K87" s="30"/>
      <c r="L87" s="43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hidden="1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3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hidden="1" customHeight="1">
      <c r="A89" s="30"/>
      <c r="B89" s="31"/>
      <c r="C89" s="27" t="s">
        <v>17</v>
      </c>
      <c r="D89" s="30"/>
      <c r="E89" s="30"/>
      <c r="F89" s="25" t="str">
        <f>F12</f>
        <v>Trenčín</v>
      </c>
      <c r="G89" s="30"/>
      <c r="H89" s="30"/>
      <c r="I89" s="27" t="s">
        <v>19</v>
      </c>
      <c r="J89" s="56">
        <f>IF(J12="","",J12)</f>
        <v>0</v>
      </c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hidden="1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hidden="1" customHeight="1">
      <c r="A91" s="30"/>
      <c r="B91" s="31"/>
      <c r="C91" s="27" t="s">
        <v>20</v>
      </c>
      <c r="D91" s="30"/>
      <c r="E91" s="30"/>
      <c r="F91" s="25" t="str">
        <f>E15</f>
        <v>Mesto Trenčín</v>
      </c>
      <c r="G91" s="30"/>
      <c r="H91" s="30"/>
      <c r="I91" s="27" t="s">
        <v>26</v>
      </c>
      <c r="J91" s="28" t="str">
        <f>E21</f>
        <v xml:space="preserve"> </v>
      </c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hidden="1" customHeight="1">
      <c r="A92" s="30"/>
      <c r="B92" s="31"/>
      <c r="C92" s="27" t="s">
        <v>24</v>
      </c>
      <c r="D92" s="30"/>
      <c r="E92" s="30"/>
      <c r="F92" s="25" t="str">
        <f>IF(E18="","",E18)</f>
        <v xml:space="preserve">SOAR sk, a.s., Žilina </v>
      </c>
      <c r="G92" s="30"/>
      <c r="H92" s="30"/>
      <c r="I92" s="27" t="s">
        <v>29</v>
      </c>
      <c r="J92" s="28" t="str">
        <f>E24</f>
        <v xml:space="preserve"> </v>
      </c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hidden="1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hidden="1" customHeight="1">
      <c r="A94" s="30"/>
      <c r="B94" s="31"/>
      <c r="C94" s="119" t="s">
        <v>116</v>
      </c>
      <c r="D94" s="111"/>
      <c r="E94" s="111"/>
      <c r="F94" s="111"/>
      <c r="G94" s="111"/>
      <c r="H94" s="111"/>
      <c r="I94" s="111"/>
      <c r="J94" s="120" t="s">
        <v>117</v>
      </c>
      <c r="K94" s="111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hidden="1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hidden="1" customHeight="1">
      <c r="A96" s="30"/>
      <c r="B96" s="31"/>
      <c r="C96" s="121" t="s">
        <v>118</v>
      </c>
      <c r="D96" s="30"/>
      <c r="E96" s="30"/>
      <c r="F96" s="30"/>
      <c r="G96" s="30"/>
      <c r="H96" s="30"/>
      <c r="I96" s="30"/>
      <c r="J96" s="72">
        <f>J127</f>
        <v>30996.700000000004</v>
      </c>
      <c r="K96" s="30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119</v>
      </c>
    </row>
    <row r="97" spans="1:31" s="9" customFormat="1" ht="24.95" hidden="1" customHeight="1">
      <c r="B97" s="122"/>
      <c r="D97" s="123" t="s">
        <v>120</v>
      </c>
      <c r="E97" s="124"/>
      <c r="F97" s="124"/>
      <c r="G97" s="124"/>
      <c r="H97" s="124"/>
      <c r="I97" s="124"/>
      <c r="J97" s="125">
        <f>J128</f>
        <v>7557.0300000000007</v>
      </c>
      <c r="L97" s="122"/>
    </row>
    <row r="98" spans="1:31" s="10" customFormat="1" ht="19.899999999999999" hidden="1" customHeight="1">
      <c r="B98" s="126"/>
      <c r="D98" s="127" t="s">
        <v>1204</v>
      </c>
      <c r="E98" s="128"/>
      <c r="F98" s="128"/>
      <c r="G98" s="128"/>
      <c r="H98" s="128"/>
      <c r="I98" s="128"/>
      <c r="J98" s="129">
        <f>J129</f>
        <v>183.98000000000002</v>
      </c>
      <c r="L98" s="126"/>
    </row>
    <row r="99" spans="1:31" s="10" customFormat="1" ht="19.899999999999999" hidden="1" customHeight="1">
      <c r="B99" s="126"/>
      <c r="D99" s="127" t="s">
        <v>122</v>
      </c>
      <c r="E99" s="128"/>
      <c r="F99" s="128"/>
      <c r="G99" s="128"/>
      <c r="H99" s="128"/>
      <c r="I99" s="128"/>
      <c r="J99" s="129">
        <f>J148</f>
        <v>2011.11</v>
      </c>
      <c r="L99" s="126"/>
    </row>
    <row r="100" spans="1:31" s="10" customFormat="1" ht="19.899999999999999" hidden="1" customHeight="1">
      <c r="B100" s="126"/>
      <c r="D100" s="127" t="s">
        <v>123</v>
      </c>
      <c r="E100" s="128"/>
      <c r="F100" s="128"/>
      <c r="G100" s="128"/>
      <c r="H100" s="128"/>
      <c r="I100" s="128"/>
      <c r="J100" s="129">
        <f>J170</f>
        <v>5213.09</v>
      </c>
      <c r="L100" s="126"/>
    </row>
    <row r="101" spans="1:31" s="10" customFormat="1" ht="19.899999999999999" hidden="1" customHeight="1">
      <c r="B101" s="126"/>
      <c r="D101" s="127" t="s">
        <v>124</v>
      </c>
      <c r="E101" s="128"/>
      <c r="F101" s="128"/>
      <c r="G101" s="128"/>
      <c r="H101" s="128"/>
      <c r="I101" s="128"/>
      <c r="J101" s="129">
        <f>J235</f>
        <v>148.85</v>
      </c>
      <c r="L101" s="126"/>
    </row>
    <row r="102" spans="1:31" s="9" customFormat="1" ht="24.95" hidden="1" customHeight="1">
      <c r="B102" s="122"/>
      <c r="D102" s="123" t="s">
        <v>125</v>
      </c>
      <c r="E102" s="124"/>
      <c r="F102" s="124"/>
      <c r="G102" s="124"/>
      <c r="H102" s="124"/>
      <c r="I102" s="124"/>
      <c r="J102" s="125">
        <f>J237</f>
        <v>23439.670000000002</v>
      </c>
      <c r="L102" s="122"/>
    </row>
    <row r="103" spans="1:31" s="10" customFormat="1" ht="19.899999999999999" hidden="1" customHeight="1">
      <c r="B103" s="126"/>
      <c r="D103" s="127" t="s">
        <v>688</v>
      </c>
      <c r="E103" s="128"/>
      <c r="F103" s="128"/>
      <c r="G103" s="128"/>
      <c r="H103" s="128"/>
      <c r="I103" s="128"/>
      <c r="J103" s="129">
        <f>J238</f>
        <v>2172.6</v>
      </c>
      <c r="L103" s="126"/>
    </row>
    <row r="104" spans="1:31" s="10" customFormat="1" ht="19.899999999999999" hidden="1" customHeight="1">
      <c r="B104" s="126"/>
      <c r="D104" s="127" t="s">
        <v>130</v>
      </c>
      <c r="E104" s="128"/>
      <c r="F104" s="128"/>
      <c r="G104" s="128"/>
      <c r="H104" s="128"/>
      <c r="I104" s="128"/>
      <c r="J104" s="129">
        <f>J242</f>
        <v>719.72</v>
      </c>
      <c r="L104" s="126"/>
    </row>
    <row r="105" spans="1:31" s="10" customFormat="1" ht="19.899999999999999" hidden="1" customHeight="1">
      <c r="B105" s="126"/>
      <c r="D105" s="127" t="s">
        <v>131</v>
      </c>
      <c r="E105" s="128"/>
      <c r="F105" s="128"/>
      <c r="G105" s="128"/>
      <c r="H105" s="128"/>
      <c r="I105" s="128"/>
      <c r="J105" s="129">
        <f>J255</f>
        <v>13966.4</v>
      </c>
      <c r="L105" s="126"/>
    </row>
    <row r="106" spans="1:31" s="10" customFormat="1" ht="19.899999999999999" hidden="1" customHeight="1">
      <c r="B106" s="126"/>
      <c r="D106" s="127" t="s">
        <v>1205</v>
      </c>
      <c r="E106" s="128"/>
      <c r="F106" s="128"/>
      <c r="G106" s="128"/>
      <c r="H106" s="128"/>
      <c r="I106" s="128"/>
      <c r="J106" s="129">
        <f>J268</f>
        <v>6257.06</v>
      </c>
      <c r="L106" s="126"/>
    </row>
    <row r="107" spans="1:31" s="10" customFormat="1" ht="19.899999999999999" hidden="1" customHeight="1">
      <c r="B107" s="126"/>
      <c r="D107" s="127" t="s">
        <v>1206</v>
      </c>
      <c r="E107" s="128"/>
      <c r="F107" s="128"/>
      <c r="G107" s="128"/>
      <c r="H107" s="128"/>
      <c r="I107" s="128"/>
      <c r="J107" s="129">
        <f>J302</f>
        <v>323.89</v>
      </c>
      <c r="L107" s="126"/>
    </row>
    <row r="108" spans="1:31" s="2" customFormat="1" ht="21.75" hidden="1" customHeight="1">
      <c r="A108" s="30"/>
      <c r="B108" s="31"/>
      <c r="C108" s="30"/>
      <c r="D108" s="30"/>
      <c r="E108" s="30"/>
      <c r="F108" s="30"/>
      <c r="G108" s="30"/>
      <c r="H108" s="30"/>
      <c r="I108" s="30"/>
      <c r="J108" s="30"/>
      <c r="K108" s="30"/>
      <c r="L108" s="43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6.95" hidden="1" customHeight="1">
      <c r="A109" s="30"/>
      <c r="B109" s="48"/>
      <c r="C109" s="49"/>
      <c r="D109" s="49"/>
      <c r="E109" s="49"/>
      <c r="F109" s="49"/>
      <c r="G109" s="49"/>
      <c r="H109" s="49"/>
      <c r="I109" s="49"/>
      <c r="J109" s="49"/>
      <c r="K109" s="49"/>
      <c r="L109" s="43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ht="11.25" hidden="1"/>
    <row r="111" spans="1:31" ht="11.25" hidden="1"/>
    <row r="112" spans="1:31" ht="11.25" hidden="1"/>
    <row r="113" spans="1:63" s="2" customFormat="1" ht="6.95" customHeight="1">
      <c r="A113" s="30"/>
      <c r="B113" s="50"/>
      <c r="C113" s="51"/>
      <c r="D113" s="51"/>
      <c r="E113" s="51"/>
      <c r="F113" s="51"/>
      <c r="G113" s="51"/>
      <c r="H113" s="51"/>
      <c r="I113" s="51"/>
      <c r="J113" s="51"/>
      <c r="K113" s="51"/>
      <c r="L113" s="43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3" s="2" customFormat="1" ht="24.95" customHeight="1">
      <c r="A114" s="30"/>
      <c r="B114" s="31"/>
      <c r="C114" s="22" t="s">
        <v>132</v>
      </c>
      <c r="D114" s="30"/>
      <c r="E114" s="30"/>
      <c r="F114" s="30"/>
      <c r="G114" s="30"/>
      <c r="H114" s="30"/>
      <c r="I114" s="30"/>
      <c r="J114" s="30"/>
      <c r="K114" s="30"/>
      <c r="L114" s="43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3" s="2" customFormat="1" ht="6.95" customHeight="1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43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3" s="2" customFormat="1" ht="12" customHeight="1">
      <c r="A116" s="30"/>
      <c r="B116" s="31"/>
      <c r="C116" s="27" t="s">
        <v>13</v>
      </c>
      <c r="D116" s="30"/>
      <c r="E116" s="30"/>
      <c r="F116" s="30"/>
      <c r="G116" s="30"/>
      <c r="H116" s="30"/>
      <c r="I116" s="30"/>
      <c r="J116" s="30"/>
      <c r="K116" s="30"/>
      <c r="L116" s="43"/>
      <c r="S116" s="30"/>
      <c r="T116" s="30"/>
      <c r="U116" s="30"/>
      <c r="V116" s="30"/>
      <c r="W116" s="30"/>
      <c r="X116" s="30"/>
      <c r="Y116" s="30"/>
      <c r="Z116" s="30"/>
      <c r="AA116" s="30"/>
      <c r="AB116" s="30"/>
      <c r="AC116" s="30"/>
      <c r="AD116" s="30"/>
      <c r="AE116" s="30"/>
    </row>
    <row r="117" spans="1:63" s="2" customFormat="1" ht="26.25" customHeight="1">
      <c r="A117" s="30"/>
      <c r="B117" s="31"/>
      <c r="C117" s="30"/>
      <c r="D117" s="30"/>
      <c r="E117" s="253" t="str">
        <f>E7</f>
        <v>Rekonštrukcia budovy škôlky - MŠ J. Halašu v Trenčíne - navýšenie rozpočtu</v>
      </c>
      <c r="F117" s="254"/>
      <c r="G117" s="254"/>
      <c r="H117" s="254"/>
      <c r="I117" s="30"/>
      <c r="J117" s="30"/>
      <c r="K117" s="30"/>
      <c r="L117" s="43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3" s="2" customFormat="1" ht="12" customHeight="1">
      <c r="A118" s="30"/>
      <c r="B118" s="31"/>
      <c r="C118" s="27" t="s">
        <v>113</v>
      </c>
      <c r="D118" s="30"/>
      <c r="E118" s="30"/>
      <c r="F118" s="30"/>
      <c r="G118" s="30"/>
      <c r="H118" s="30"/>
      <c r="I118" s="30"/>
      <c r="J118" s="30"/>
      <c r="K118" s="30"/>
      <c r="L118" s="43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3" s="2" customFormat="1" ht="30" customHeight="1">
      <c r="A119" s="30"/>
      <c r="B119" s="31"/>
      <c r="C119" s="30"/>
      <c r="D119" s="30"/>
      <c r="E119" s="217" t="str">
        <f>E9</f>
        <v>05 - Pavilón A,B,C,D,E,F - architektúra a statika -NN - NEOPRÁVNENÉ VÝDAVKY</v>
      </c>
      <c r="F119" s="255"/>
      <c r="G119" s="255"/>
      <c r="H119" s="255"/>
      <c r="I119" s="30"/>
      <c r="J119" s="30"/>
      <c r="K119" s="30"/>
      <c r="L119" s="43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3" s="2" customFormat="1" ht="6.95" customHeight="1">
      <c r="A120" s="30"/>
      <c r="B120" s="31"/>
      <c r="C120" s="30"/>
      <c r="D120" s="30"/>
      <c r="E120" s="30"/>
      <c r="F120" s="30"/>
      <c r="G120" s="30"/>
      <c r="H120" s="30"/>
      <c r="I120" s="30"/>
      <c r="J120" s="30"/>
      <c r="K120" s="30"/>
      <c r="L120" s="43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3" s="2" customFormat="1" ht="12" customHeight="1">
      <c r="A121" s="30"/>
      <c r="B121" s="31"/>
      <c r="C121" s="27" t="s">
        <v>17</v>
      </c>
      <c r="D121" s="30"/>
      <c r="E121" s="30"/>
      <c r="F121" s="25" t="str">
        <f>F12</f>
        <v>Trenčín</v>
      </c>
      <c r="G121" s="30"/>
      <c r="H121" s="30"/>
      <c r="I121" s="27" t="s">
        <v>19</v>
      </c>
      <c r="J121" s="56"/>
      <c r="K121" s="30"/>
      <c r="L121" s="43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63" s="2" customFormat="1" ht="6.95" customHeight="1">
      <c r="A122" s="30"/>
      <c r="B122" s="31"/>
      <c r="C122" s="30"/>
      <c r="D122" s="30"/>
      <c r="E122" s="30"/>
      <c r="F122" s="30"/>
      <c r="G122" s="30"/>
      <c r="H122" s="30"/>
      <c r="I122" s="30"/>
      <c r="J122" s="30"/>
      <c r="K122" s="30"/>
      <c r="L122" s="43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63" s="2" customFormat="1" ht="15.2" customHeight="1">
      <c r="A123" s="30"/>
      <c r="B123" s="31"/>
      <c r="C123" s="27" t="s">
        <v>20</v>
      </c>
      <c r="D123" s="30"/>
      <c r="E123" s="30"/>
      <c r="F123" s="25" t="str">
        <f>E15</f>
        <v>Mesto Trenčín</v>
      </c>
      <c r="G123" s="30"/>
      <c r="H123" s="30"/>
      <c r="I123" s="27" t="s">
        <v>26</v>
      </c>
      <c r="J123" s="28" t="str">
        <f>E21</f>
        <v xml:space="preserve"> </v>
      </c>
      <c r="K123" s="30"/>
      <c r="L123" s="43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63" s="2" customFormat="1" ht="15.2" customHeight="1">
      <c r="A124" s="30"/>
      <c r="B124" s="31"/>
      <c r="C124" s="27" t="s">
        <v>24</v>
      </c>
      <c r="D124" s="30"/>
      <c r="E124" s="30"/>
      <c r="F124" s="25" t="str">
        <f>IF(E18="","",E18)</f>
        <v xml:space="preserve">SOAR sk, a.s., Žilina </v>
      </c>
      <c r="G124" s="30"/>
      <c r="H124" s="30"/>
      <c r="I124" s="27" t="s">
        <v>29</v>
      </c>
      <c r="J124" s="28" t="str">
        <f>E24</f>
        <v xml:space="preserve"> </v>
      </c>
      <c r="K124" s="30"/>
      <c r="L124" s="43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63" s="2" customFormat="1" ht="10.35" customHeight="1">
      <c r="A125" s="30"/>
      <c r="B125" s="31"/>
      <c r="C125" s="30"/>
      <c r="D125" s="30"/>
      <c r="E125" s="30"/>
      <c r="F125" s="30"/>
      <c r="G125" s="30"/>
      <c r="H125" s="30"/>
      <c r="I125" s="30"/>
      <c r="J125" s="30"/>
      <c r="K125" s="30"/>
      <c r="L125" s="43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63" s="11" customFormat="1" ht="29.25" customHeight="1">
      <c r="A126" s="130"/>
      <c r="B126" s="131"/>
      <c r="C126" s="132" t="s">
        <v>133</v>
      </c>
      <c r="D126" s="133" t="s">
        <v>56</v>
      </c>
      <c r="E126" s="133" t="s">
        <v>52</v>
      </c>
      <c r="F126" s="133" t="s">
        <v>53</v>
      </c>
      <c r="G126" s="133" t="s">
        <v>134</v>
      </c>
      <c r="H126" s="133" t="s">
        <v>135</v>
      </c>
      <c r="I126" s="133" t="s">
        <v>136</v>
      </c>
      <c r="J126" s="134" t="s">
        <v>117</v>
      </c>
      <c r="K126" s="135" t="s">
        <v>137</v>
      </c>
      <c r="L126" s="136"/>
      <c r="M126" s="63" t="s">
        <v>1</v>
      </c>
      <c r="N126" s="64" t="s">
        <v>35</v>
      </c>
      <c r="O126" s="64" t="s">
        <v>138</v>
      </c>
      <c r="P126" s="64" t="s">
        <v>139</v>
      </c>
      <c r="Q126" s="64" t="s">
        <v>140</v>
      </c>
      <c r="R126" s="64" t="s">
        <v>141</v>
      </c>
      <c r="S126" s="64" t="s">
        <v>142</v>
      </c>
      <c r="T126" s="65" t="s">
        <v>143</v>
      </c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</row>
    <row r="127" spans="1:63" s="2" customFormat="1" ht="22.9" customHeight="1">
      <c r="A127" s="30"/>
      <c r="B127" s="31"/>
      <c r="C127" s="70" t="s">
        <v>118</v>
      </c>
      <c r="D127" s="30"/>
      <c r="E127" s="30"/>
      <c r="F127" s="30"/>
      <c r="G127" s="30"/>
      <c r="H127" s="30"/>
      <c r="I127" s="30"/>
      <c r="J127" s="137">
        <f>BK127</f>
        <v>30996.700000000004</v>
      </c>
      <c r="K127" s="30"/>
      <c r="L127" s="31"/>
      <c r="M127" s="66"/>
      <c r="N127" s="57"/>
      <c r="O127" s="67"/>
      <c r="P127" s="138">
        <f>P128+P237</f>
        <v>404.41529128000002</v>
      </c>
      <c r="Q127" s="67"/>
      <c r="R127" s="138">
        <f>R128+R237</f>
        <v>1.4942739346999998</v>
      </c>
      <c r="S127" s="67"/>
      <c r="T127" s="139">
        <f>T128+T237</f>
        <v>0.285138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T127" s="18" t="s">
        <v>70</v>
      </c>
      <c r="AU127" s="18" t="s">
        <v>119</v>
      </c>
      <c r="BK127" s="140">
        <f>BK128+BK237</f>
        <v>30996.700000000004</v>
      </c>
    </row>
    <row r="128" spans="1:63" s="12" customFormat="1" ht="25.9" customHeight="1">
      <c r="B128" s="141"/>
      <c r="D128" s="142" t="s">
        <v>70</v>
      </c>
      <c r="E128" s="143" t="s">
        <v>144</v>
      </c>
      <c r="F128" s="143" t="s">
        <v>145</v>
      </c>
      <c r="J128" s="144">
        <f>BK128</f>
        <v>7557.0300000000007</v>
      </c>
      <c r="L128" s="141"/>
      <c r="M128" s="145"/>
      <c r="N128" s="146"/>
      <c r="O128" s="146"/>
      <c r="P128" s="147">
        <f>P129+P148+P170+P235</f>
        <v>327.05810000000002</v>
      </c>
      <c r="Q128" s="146"/>
      <c r="R128" s="147">
        <f>R129+R148+R170+R235</f>
        <v>0.92243670150000001</v>
      </c>
      <c r="S128" s="146"/>
      <c r="T128" s="148">
        <f>T129+T148+T170+T235</f>
        <v>0.285138</v>
      </c>
      <c r="AR128" s="142" t="s">
        <v>79</v>
      </c>
      <c r="AT128" s="149" t="s">
        <v>70</v>
      </c>
      <c r="AU128" s="149" t="s">
        <v>71</v>
      </c>
      <c r="AY128" s="142" t="s">
        <v>146</v>
      </c>
      <c r="BK128" s="150">
        <f>BK129+BK148+BK170+BK235</f>
        <v>7557.0300000000007</v>
      </c>
    </row>
    <row r="129" spans="1:65" s="12" customFormat="1" ht="22.9" customHeight="1">
      <c r="B129" s="141"/>
      <c r="D129" s="142" t="s">
        <v>70</v>
      </c>
      <c r="E129" s="151" t="s">
        <v>94</v>
      </c>
      <c r="F129" s="151" t="s">
        <v>1207</v>
      </c>
      <c r="J129" s="152">
        <f>BK129</f>
        <v>183.98000000000002</v>
      </c>
      <c r="L129" s="141"/>
      <c r="M129" s="145"/>
      <c r="N129" s="146"/>
      <c r="O129" s="146"/>
      <c r="P129" s="147">
        <f>SUM(P130:P147)</f>
        <v>11.19753</v>
      </c>
      <c r="Q129" s="146"/>
      <c r="R129" s="147">
        <f>SUM(R130:R147)</f>
        <v>0.38076420150000001</v>
      </c>
      <c r="S129" s="146"/>
      <c r="T129" s="148">
        <f>SUM(T130:T147)</f>
        <v>0</v>
      </c>
      <c r="AR129" s="142" t="s">
        <v>79</v>
      </c>
      <c r="AT129" s="149" t="s">
        <v>70</v>
      </c>
      <c r="AU129" s="149" t="s">
        <v>79</v>
      </c>
      <c r="AY129" s="142" t="s">
        <v>146</v>
      </c>
      <c r="BK129" s="150">
        <f>SUM(BK130:BK147)</f>
        <v>183.98000000000002</v>
      </c>
    </row>
    <row r="130" spans="1:65" s="2" customFormat="1" ht="21.75" customHeight="1">
      <c r="A130" s="30"/>
      <c r="B130" s="153"/>
      <c r="C130" s="154" t="s">
        <v>79</v>
      </c>
      <c r="D130" s="154" t="s">
        <v>149</v>
      </c>
      <c r="E130" s="155" t="s">
        <v>1208</v>
      </c>
      <c r="F130" s="156" t="s">
        <v>1209</v>
      </c>
      <c r="G130" s="157" t="s">
        <v>159</v>
      </c>
      <c r="H130" s="158">
        <v>7.47</v>
      </c>
      <c r="I130" s="159">
        <v>5.35</v>
      </c>
      <c r="J130" s="159">
        <f>ROUND(I130*H130,2)</f>
        <v>39.96</v>
      </c>
      <c r="K130" s="160"/>
      <c r="L130" s="31"/>
      <c r="M130" s="161" t="s">
        <v>1</v>
      </c>
      <c r="N130" s="162" t="s">
        <v>37</v>
      </c>
      <c r="O130" s="163">
        <v>0.497</v>
      </c>
      <c r="P130" s="163">
        <f>O130*H130</f>
        <v>3.7125900000000001</v>
      </c>
      <c r="Q130" s="163">
        <v>0</v>
      </c>
      <c r="R130" s="163">
        <f>Q130*H130</f>
        <v>0</v>
      </c>
      <c r="S130" s="163">
        <v>0</v>
      </c>
      <c r="T130" s="164">
        <f>S130*H130</f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65" t="s">
        <v>147</v>
      </c>
      <c r="AT130" s="165" t="s">
        <v>149</v>
      </c>
      <c r="AU130" s="165" t="s">
        <v>94</v>
      </c>
      <c r="AY130" s="18" t="s">
        <v>146</v>
      </c>
      <c r="BE130" s="166">
        <f>IF(N130="základná",J130,0)</f>
        <v>0</v>
      </c>
      <c r="BF130" s="166">
        <f>IF(N130="znížená",J130,0)</f>
        <v>39.96</v>
      </c>
      <c r="BG130" s="166">
        <f>IF(N130="zákl. prenesená",J130,0)</f>
        <v>0</v>
      </c>
      <c r="BH130" s="166">
        <f>IF(N130="zníž. prenesená",J130,0)</f>
        <v>0</v>
      </c>
      <c r="BI130" s="166">
        <f>IF(N130="nulová",J130,0)</f>
        <v>0</v>
      </c>
      <c r="BJ130" s="18" t="s">
        <v>94</v>
      </c>
      <c r="BK130" s="166">
        <f>ROUND(I130*H130,2)</f>
        <v>39.96</v>
      </c>
      <c r="BL130" s="18" t="s">
        <v>147</v>
      </c>
      <c r="BM130" s="165" t="s">
        <v>94</v>
      </c>
    </row>
    <row r="131" spans="1:65" s="2" customFormat="1" ht="21.75" customHeight="1">
      <c r="A131" s="30"/>
      <c r="B131" s="153"/>
      <c r="C131" s="154" t="s">
        <v>94</v>
      </c>
      <c r="D131" s="154" t="s">
        <v>149</v>
      </c>
      <c r="E131" s="155" t="s">
        <v>1210</v>
      </c>
      <c r="F131" s="156" t="s">
        <v>1211</v>
      </c>
      <c r="G131" s="157" t="s">
        <v>159</v>
      </c>
      <c r="H131" s="158">
        <v>7.47</v>
      </c>
      <c r="I131" s="159">
        <v>19.28</v>
      </c>
      <c r="J131" s="159">
        <f>ROUND(I131*H131,2)</f>
        <v>144.02000000000001</v>
      </c>
      <c r="K131" s="160"/>
      <c r="L131" s="31"/>
      <c r="M131" s="161" t="s">
        <v>1</v>
      </c>
      <c r="N131" s="162" t="s">
        <v>37</v>
      </c>
      <c r="O131" s="163">
        <v>1.002</v>
      </c>
      <c r="P131" s="163">
        <f>O131*H131</f>
        <v>7.4849399999999999</v>
      </c>
      <c r="Q131" s="163">
        <v>5.0972450000000002E-2</v>
      </c>
      <c r="R131" s="163">
        <f>Q131*H131</f>
        <v>0.38076420150000001</v>
      </c>
      <c r="S131" s="163">
        <v>0</v>
      </c>
      <c r="T131" s="164">
        <f>S131*H131</f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65" t="s">
        <v>147</v>
      </c>
      <c r="AT131" s="165" t="s">
        <v>149</v>
      </c>
      <c r="AU131" s="165" t="s">
        <v>94</v>
      </c>
      <c r="AY131" s="18" t="s">
        <v>146</v>
      </c>
      <c r="BE131" s="166">
        <f>IF(N131="základná",J131,0)</f>
        <v>0</v>
      </c>
      <c r="BF131" s="166">
        <f>IF(N131="znížená",J131,0)</f>
        <v>144.02000000000001</v>
      </c>
      <c r="BG131" s="166">
        <f>IF(N131="zákl. prenesená",J131,0)</f>
        <v>0</v>
      </c>
      <c r="BH131" s="166">
        <f>IF(N131="zníž. prenesená",J131,0)</f>
        <v>0</v>
      </c>
      <c r="BI131" s="166">
        <f>IF(N131="nulová",J131,0)</f>
        <v>0</v>
      </c>
      <c r="BJ131" s="18" t="s">
        <v>94</v>
      </c>
      <c r="BK131" s="166">
        <f>ROUND(I131*H131,2)</f>
        <v>144.02000000000001</v>
      </c>
      <c r="BL131" s="18" t="s">
        <v>147</v>
      </c>
      <c r="BM131" s="165" t="s">
        <v>147</v>
      </c>
    </row>
    <row r="132" spans="1:65" s="15" customFormat="1" ht="11.25">
      <c r="B132" s="182"/>
      <c r="D132" s="168" t="s">
        <v>153</v>
      </c>
      <c r="E132" s="183" t="s">
        <v>1</v>
      </c>
      <c r="F132" s="184" t="s">
        <v>1212</v>
      </c>
      <c r="H132" s="183" t="s">
        <v>1</v>
      </c>
      <c r="L132" s="182"/>
      <c r="M132" s="185"/>
      <c r="N132" s="186"/>
      <c r="O132" s="186"/>
      <c r="P132" s="186"/>
      <c r="Q132" s="186"/>
      <c r="R132" s="186"/>
      <c r="S132" s="186"/>
      <c r="T132" s="187"/>
      <c r="AT132" s="183" t="s">
        <v>153</v>
      </c>
      <c r="AU132" s="183" t="s">
        <v>94</v>
      </c>
      <c r="AV132" s="15" t="s">
        <v>79</v>
      </c>
      <c r="AW132" s="15" t="s">
        <v>28</v>
      </c>
      <c r="AX132" s="15" t="s">
        <v>71</v>
      </c>
      <c r="AY132" s="183" t="s">
        <v>146</v>
      </c>
    </row>
    <row r="133" spans="1:65" s="13" customFormat="1" ht="11.25">
      <c r="B133" s="167"/>
      <c r="D133" s="168" t="s">
        <v>153</v>
      </c>
      <c r="E133" s="169" t="s">
        <v>1</v>
      </c>
      <c r="F133" s="170" t="s">
        <v>1213</v>
      </c>
      <c r="H133" s="171">
        <v>0.72</v>
      </c>
      <c r="L133" s="167"/>
      <c r="M133" s="172"/>
      <c r="N133" s="173"/>
      <c r="O133" s="173"/>
      <c r="P133" s="173"/>
      <c r="Q133" s="173"/>
      <c r="R133" s="173"/>
      <c r="S133" s="173"/>
      <c r="T133" s="174"/>
      <c r="AT133" s="169" t="s">
        <v>153</v>
      </c>
      <c r="AU133" s="169" t="s">
        <v>94</v>
      </c>
      <c r="AV133" s="13" t="s">
        <v>94</v>
      </c>
      <c r="AW133" s="13" t="s">
        <v>28</v>
      </c>
      <c r="AX133" s="13" t="s">
        <v>71</v>
      </c>
      <c r="AY133" s="169" t="s">
        <v>146</v>
      </c>
    </row>
    <row r="134" spans="1:65" s="13" customFormat="1" ht="11.25">
      <c r="B134" s="167"/>
      <c r="D134" s="168" t="s">
        <v>153</v>
      </c>
      <c r="E134" s="169" t="s">
        <v>1</v>
      </c>
      <c r="F134" s="170" t="s">
        <v>1214</v>
      </c>
      <c r="H134" s="171">
        <v>0.36</v>
      </c>
      <c r="L134" s="167"/>
      <c r="M134" s="172"/>
      <c r="N134" s="173"/>
      <c r="O134" s="173"/>
      <c r="P134" s="173"/>
      <c r="Q134" s="173"/>
      <c r="R134" s="173"/>
      <c r="S134" s="173"/>
      <c r="T134" s="174"/>
      <c r="AT134" s="169" t="s">
        <v>153</v>
      </c>
      <c r="AU134" s="169" t="s">
        <v>94</v>
      </c>
      <c r="AV134" s="13" t="s">
        <v>94</v>
      </c>
      <c r="AW134" s="13" t="s">
        <v>28</v>
      </c>
      <c r="AX134" s="13" t="s">
        <v>71</v>
      </c>
      <c r="AY134" s="169" t="s">
        <v>146</v>
      </c>
    </row>
    <row r="135" spans="1:65" s="15" customFormat="1" ht="11.25">
      <c r="B135" s="182"/>
      <c r="D135" s="168" t="s">
        <v>153</v>
      </c>
      <c r="E135" s="183" t="s">
        <v>1</v>
      </c>
      <c r="F135" s="184" t="s">
        <v>1215</v>
      </c>
      <c r="H135" s="183" t="s">
        <v>1</v>
      </c>
      <c r="L135" s="182"/>
      <c r="M135" s="185"/>
      <c r="N135" s="186"/>
      <c r="O135" s="186"/>
      <c r="P135" s="186"/>
      <c r="Q135" s="186"/>
      <c r="R135" s="186"/>
      <c r="S135" s="186"/>
      <c r="T135" s="187"/>
      <c r="AT135" s="183" t="s">
        <v>153</v>
      </c>
      <c r="AU135" s="183" t="s">
        <v>94</v>
      </c>
      <c r="AV135" s="15" t="s">
        <v>79</v>
      </c>
      <c r="AW135" s="15" t="s">
        <v>28</v>
      </c>
      <c r="AX135" s="15" t="s">
        <v>71</v>
      </c>
      <c r="AY135" s="183" t="s">
        <v>146</v>
      </c>
    </row>
    <row r="136" spans="1:65" s="13" customFormat="1" ht="11.25">
      <c r="B136" s="167"/>
      <c r="D136" s="168" t="s">
        <v>153</v>
      </c>
      <c r="E136" s="169" t="s">
        <v>1</v>
      </c>
      <c r="F136" s="170" t="s">
        <v>1213</v>
      </c>
      <c r="H136" s="171">
        <v>0.72</v>
      </c>
      <c r="L136" s="167"/>
      <c r="M136" s="172"/>
      <c r="N136" s="173"/>
      <c r="O136" s="173"/>
      <c r="P136" s="173"/>
      <c r="Q136" s="173"/>
      <c r="R136" s="173"/>
      <c r="S136" s="173"/>
      <c r="T136" s="174"/>
      <c r="AT136" s="169" t="s">
        <v>153</v>
      </c>
      <c r="AU136" s="169" t="s">
        <v>94</v>
      </c>
      <c r="AV136" s="13" t="s">
        <v>94</v>
      </c>
      <c r="AW136" s="13" t="s">
        <v>28</v>
      </c>
      <c r="AX136" s="13" t="s">
        <v>71</v>
      </c>
      <c r="AY136" s="169" t="s">
        <v>146</v>
      </c>
    </row>
    <row r="137" spans="1:65" s="13" customFormat="1" ht="11.25">
      <c r="B137" s="167"/>
      <c r="D137" s="168" t="s">
        <v>153</v>
      </c>
      <c r="E137" s="169" t="s">
        <v>1</v>
      </c>
      <c r="F137" s="170" t="s">
        <v>1214</v>
      </c>
      <c r="H137" s="171">
        <v>0.36</v>
      </c>
      <c r="L137" s="167"/>
      <c r="M137" s="172"/>
      <c r="N137" s="173"/>
      <c r="O137" s="173"/>
      <c r="P137" s="173"/>
      <c r="Q137" s="173"/>
      <c r="R137" s="173"/>
      <c r="S137" s="173"/>
      <c r="T137" s="174"/>
      <c r="AT137" s="169" t="s">
        <v>153</v>
      </c>
      <c r="AU137" s="169" t="s">
        <v>94</v>
      </c>
      <c r="AV137" s="13" t="s">
        <v>94</v>
      </c>
      <c r="AW137" s="13" t="s">
        <v>28</v>
      </c>
      <c r="AX137" s="13" t="s">
        <v>71</v>
      </c>
      <c r="AY137" s="169" t="s">
        <v>146</v>
      </c>
    </row>
    <row r="138" spans="1:65" s="15" customFormat="1" ht="11.25">
      <c r="B138" s="182"/>
      <c r="D138" s="168" t="s">
        <v>153</v>
      </c>
      <c r="E138" s="183" t="s">
        <v>1</v>
      </c>
      <c r="F138" s="184" t="s">
        <v>1216</v>
      </c>
      <c r="H138" s="183" t="s">
        <v>1</v>
      </c>
      <c r="L138" s="182"/>
      <c r="M138" s="185"/>
      <c r="N138" s="186"/>
      <c r="O138" s="186"/>
      <c r="P138" s="186"/>
      <c r="Q138" s="186"/>
      <c r="R138" s="186"/>
      <c r="S138" s="186"/>
      <c r="T138" s="187"/>
      <c r="AT138" s="183" t="s">
        <v>153</v>
      </c>
      <c r="AU138" s="183" t="s">
        <v>94</v>
      </c>
      <c r="AV138" s="15" t="s">
        <v>79</v>
      </c>
      <c r="AW138" s="15" t="s">
        <v>28</v>
      </c>
      <c r="AX138" s="15" t="s">
        <v>71</v>
      </c>
      <c r="AY138" s="183" t="s">
        <v>146</v>
      </c>
    </row>
    <row r="139" spans="1:65" s="13" customFormat="1" ht="11.25">
      <c r="B139" s="167"/>
      <c r="D139" s="168" t="s">
        <v>153</v>
      </c>
      <c r="E139" s="169" t="s">
        <v>1</v>
      </c>
      <c r="F139" s="170" t="s">
        <v>1217</v>
      </c>
      <c r="H139" s="171">
        <v>0.66</v>
      </c>
      <c r="L139" s="167"/>
      <c r="M139" s="172"/>
      <c r="N139" s="173"/>
      <c r="O139" s="173"/>
      <c r="P139" s="173"/>
      <c r="Q139" s="173"/>
      <c r="R139" s="173"/>
      <c r="S139" s="173"/>
      <c r="T139" s="174"/>
      <c r="AT139" s="169" t="s">
        <v>153</v>
      </c>
      <c r="AU139" s="169" t="s">
        <v>94</v>
      </c>
      <c r="AV139" s="13" t="s">
        <v>94</v>
      </c>
      <c r="AW139" s="13" t="s">
        <v>28</v>
      </c>
      <c r="AX139" s="13" t="s">
        <v>71</v>
      </c>
      <c r="AY139" s="169" t="s">
        <v>146</v>
      </c>
    </row>
    <row r="140" spans="1:65" s="13" customFormat="1" ht="11.25">
      <c r="B140" s="167"/>
      <c r="D140" s="168" t="s">
        <v>153</v>
      </c>
      <c r="E140" s="169" t="s">
        <v>1</v>
      </c>
      <c r="F140" s="170" t="s">
        <v>1218</v>
      </c>
      <c r="H140" s="171">
        <v>0.33</v>
      </c>
      <c r="L140" s="167"/>
      <c r="M140" s="172"/>
      <c r="N140" s="173"/>
      <c r="O140" s="173"/>
      <c r="P140" s="173"/>
      <c r="Q140" s="173"/>
      <c r="R140" s="173"/>
      <c r="S140" s="173"/>
      <c r="T140" s="174"/>
      <c r="AT140" s="169" t="s">
        <v>153</v>
      </c>
      <c r="AU140" s="169" t="s">
        <v>94</v>
      </c>
      <c r="AV140" s="13" t="s">
        <v>94</v>
      </c>
      <c r="AW140" s="13" t="s">
        <v>28</v>
      </c>
      <c r="AX140" s="13" t="s">
        <v>71</v>
      </c>
      <c r="AY140" s="169" t="s">
        <v>146</v>
      </c>
    </row>
    <row r="141" spans="1:65" s="15" customFormat="1" ht="11.25">
      <c r="B141" s="182"/>
      <c r="D141" s="168" t="s">
        <v>153</v>
      </c>
      <c r="E141" s="183" t="s">
        <v>1</v>
      </c>
      <c r="F141" s="184" t="s">
        <v>1219</v>
      </c>
      <c r="H141" s="183" t="s">
        <v>1</v>
      </c>
      <c r="L141" s="182"/>
      <c r="M141" s="185"/>
      <c r="N141" s="186"/>
      <c r="O141" s="186"/>
      <c r="P141" s="186"/>
      <c r="Q141" s="186"/>
      <c r="R141" s="186"/>
      <c r="S141" s="186"/>
      <c r="T141" s="187"/>
      <c r="AT141" s="183" t="s">
        <v>153</v>
      </c>
      <c r="AU141" s="183" t="s">
        <v>94</v>
      </c>
      <c r="AV141" s="15" t="s">
        <v>79</v>
      </c>
      <c r="AW141" s="15" t="s">
        <v>28</v>
      </c>
      <c r="AX141" s="15" t="s">
        <v>71</v>
      </c>
      <c r="AY141" s="183" t="s">
        <v>146</v>
      </c>
    </row>
    <row r="142" spans="1:65" s="13" customFormat="1" ht="11.25">
      <c r="B142" s="167"/>
      <c r="D142" s="168" t="s">
        <v>153</v>
      </c>
      <c r="E142" s="169" t="s">
        <v>1</v>
      </c>
      <c r="F142" s="170" t="s">
        <v>1220</v>
      </c>
      <c r="H142" s="171">
        <v>1.08</v>
      </c>
      <c r="L142" s="167"/>
      <c r="M142" s="172"/>
      <c r="N142" s="173"/>
      <c r="O142" s="173"/>
      <c r="P142" s="173"/>
      <c r="Q142" s="173"/>
      <c r="R142" s="173"/>
      <c r="S142" s="173"/>
      <c r="T142" s="174"/>
      <c r="AT142" s="169" t="s">
        <v>153</v>
      </c>
      <c r="AU142" s="169" t="s">
        <v>94</v>
      </c>
      <c r="AV142" s="13" t="s">
        <v>94</v>
      </c>
      <c r="AW142" s="13" t="s">
        <v>28</v>
      </c>
      <c r="AX142" s="13" t="s">
        <v>71</v>
      </c>
      <c r="AY142" s="169" t="s">
        <v>146</v>
      </c>
    </row>
    <row r="143" spans="1:65" s="13" customFormat="1" ht="11.25">
      <c r="B143" s="167"/>
      <c r="D143" s="168" t="s">
        <v>153</v>
      </c>
      <c r="E143" s="169" t="s">
        <v>1</v>
      </c>
      <c r="F143" s="170" t="s">
        <v>1221</v>
      </c>
      <c r="H143" s="171">
        <v>0.54</v>
      </c>
      <c r="L143" s="167"/>
      <c r="M143" s="172"/>
      <c r="N143" s="173"/>
      <c r="O143" s="173"/>
      <c r="P143" s="173"/>
      <c r="Q143" s="173"/>
      <c r="R143" s="173"/>
      <c r="S143" s="173"/>
      <c r="T143" s="174"/>
      <c r="AT143" s="169" t="s">
        <v>153</v>
      </c>
      <c r="AU143" s="169" t="s">
        <v>94</v>
      </c>
      <c r="AV143" s="13" t="s">
        <v>94</v>
      </c>
      <c r="AW143" s="13" t="s">
        <v>28</v>
      </c>
      <c r="AX143" s="13" t="s">
        <v>71</v>
      </c>
      <c r="AY143" s="169" t="s">
        <v>146</v>
      </c>
    </row>
    <row r="144" spans="1:65" s="15" customFormat="1" ht="11.25">
      <c r="B144" s="182"/>
      <c r="D144" s="168" t="s">
        <v>153</v>
      </c>
      <c r="E144" s="183" t="s">
        <v>1</v>
      </c>
      <c r="F144" s="184" t="s">
        <v>1222</v>
      </c>
      <c r="H144" s="183" t="s">
        <v>1</v>
      </c>
      <c r="L144" s="182"/>
      <c r="M144" s="185"/>
      <c r="N144" s="186"/>
      <c r="O144" s="186"/>
      <c r="P144" s="186"/>
      <c r="Q144" s="186"/>
      <c r="R144" s="186"/>
      <c r="S144" s="186"/>
      <c r="T144" s="187"/>
      <c r="AT144" s="183" t="s">
        <v>153</v>
      </c>
      <c r="AU144" s="183" t="s">
        <v>94</v>
      </c>
      <c r="AV144" s="15" t="s">
        <v>79</v>
      </c>
      <c r="AW144" s="15" t="s">
        <v>28</v>
      </c>
      <c r="AX144" s="15" t="s">
        <v>71</v>
      </c>
      <c r="AY144" s="183" t="s">
        <v>146</v>
      </c>
    </row>
    <row r="145" spans="1:65" s="13" customFormat="1" ht="11.25">
      <c r="B145" s="167"/>
      <c r="D145" s="168" t="s">
        <v>153</v>
      </c>
      <c r="E145" s="169" t="s">
        <v>1</v>
      </c>
      <c r="F145" s="170" t="s">
        <v>1223</v>
      </c>
      <c r="H145" s="171">
        <v>2.25</v>
      </c>
      <c r="L145" s="167"/>
      <c r="M145" s="172"/>
      <c r="N145" s="173"/>
      <c r="O145" s="173"/>
      <c r="P145" s="173"/>
      <c r="Q145" s="173"/>
      <c r="R145" s="173"/>
      <c r="S145" s="173"/>
      <c r="T145" s="174"/>
      <c r="AT145" s="169" t="s">
        <v>153</v>
      </c>
      <c r="AU145" s="169" t="s">
        <v>94</v>
      </c>
      <c r="AV145" s="13" t="s">
        <v>94</v>
      </c>
      <c r="AW145" s="13" t="s">
        <v>28</v>
      </c>
      <c r="AX145" s="13" t="s">
        <v>71</v>
      </c>
      <c r="AY145" s="169" t="s">
        <v>146</v>
      </c>
    </row>
    <row r="146" spans="1:65" s="13" customFormat="1" ht="11.25">
      <c r="B146" s="167"/>
      <c r="D146" s="168" t="s">
        <v>153</v>
      </c>
      <c r="E146" s="169" t="s">
        <v>1</v>
      </c>
      <c r="F146" s="170" t="s">
        <v>1224</v>
      </c>
      <c r="H146" s="171">
        <v>0.45</v>
      </c>
      <c r="L146" s="167"/>
      <c r="M146" s="172"/>
      <c r="N146" s="173"/>
      <c r="O146" s="173"/>
      <c r="P146" s="173"/>
      <c r="Q146" s="173"/>
      <c r="R146" s="173"/>
      <c r="S146" s="173"/>
      <c r="T146" s="174"/>
      <c r="AT146" s="169" t="s">
        <v>153</v>
      </c>
      <c r="AU146" s="169" t="s">
        <v>94</v>
      </c>
      <c r="AV146" s="13" t="s">
        <v>94</v>
      </c>
      <c r="AW146" s="13" t="s">
        <v>28</v>
      </c>
      <c r="AX146" s="13" t="s">
        <v>71</v>
      </c>
      <c r="AY146" s="169" t="s">
        <v>146</v>
      </c>
    </row>
    <row r="147" spans="1:65" s="14" customFormat="1" ht="11.25">
      <c r="B147" s="175"/>
      <c r="D147" s="168" t="s">
        <v>153</v>
      </c>
      <c r="E147" s="176" t="s">
        <v>1</v>
      </c>
      <c r="F147" s="177" t="s">
        <v>156</v>
      </c>
      <c r="H147" s="178">
        <v>7.4700000000000006</v>
      </c>
      <c r="L147" s="175"/>
      <c r="M147" s="179"/>
      <c r="N147" s="180"/>
      <c r="O147" s="180"/>
      <c r="P147" s="180"/>
      <c r="Q147" s="180"/>
      <c r="R147" s="180"/>
      <c r="S147" s="180"/>
      <c r="T147" s="181"/>
      <c r="AT147" s="176" t="s">
        <v>153</v>
      </c>
      <c r="AU147" s="176" t="s">
        <v>94</v>
      </c>
      <c r="AV147" s="14" t="s">
        <v>147</v>
      </c>
      <c r="AW147" s="14" t="s">
        <v>28</v>
      </c>
      <c r="AX147" s="14" t="s">
        <v>79</v>
      </c>
      <c r="AY147" s="176" t="s">
        <v>146</v>
      </c>
    </row>
    <row r="148" spans="1:65" s="12" customFormat="1" ht="22.9" customHeight="1">
      <c r="B148" s="141"/>
      <c r="D148" s="142" t="s">
        <v>70</v>
      </c>
      <c r="E148" s="151" t="s">
        <v>165</v>
      </c>
      <c r="F148" s="151" t="s">
        <v>171</v>
      </c>
      <c r="J148" s="152">
        <f>BK148</f>
        <v>2011.11</v>
      </c>
      <c r="L148" s="141"/>
      <c r="M148" s="145"/>
      <c r="N148" s="146"/>
      <c r="O148" s="146"/>
      <c r="P148" s="147">
        <f>SUM(P149:P169)</f>
        <v>10.0919338</v>
      </c>
      <c r="Q148" s="146"/>
      <c r="R148" s="147">
        <f>SUM(R149:R169)</f>
        <v>0.5416725</v>
      </c>
      <c r="S148" s="146"/>
      <c r="T148" s="148">
        <f>SUM(T149:T169)</f>
        <v>0</v>
      </c>
      <c r="AR148" s="142" t="s">
        <v>79</v>
      </c>
      <c r="AT148" s="149" t="s">
        <v>70</v>
      </c>
      <c r="AU148" s="149" t="s">
        <v>79</v>
      </c>
      <c r="AY148" s="142" t="s">
        <v>146</v>
      </c>
      <c r="BK148" s="150">
        <f>SUM(BK149:BK169)</f>
        <v>2011.11</v>
      </c>
    </row>
    <row r="149" spans="1:65" s="2" customFormat="1" ht="24.2" customHeight="1">
      <c r="A149" s="30"/>
      <c r="B149" s="153"/>
      <c r="C149" s="154" t="s">
        <v>162</v>
      </c>
      <c r="D149" s="154" t="s">
        <v>149</v>
      </c>
      <c r="E149" s="155" t="s">
        <v>1225</v>
      </c>
      <c r="F149" s="156" t="s">
        <v>1226</v>
      </c>
      <c r="G149" s="157" t="s">
        <v>159</v>
      </c>
      <c r="H149" s="158">
        <v>7.47</v>
      </c>
      <c r="I149" s="159">
        <v>3.75</v>
      </c>
      <c r="J149" s="159">
        <f>ROUND(I149*H149,2)</f>
        <v>28.01</v>
      </c>
      <c r="K149" s="160"/>
      <c r="L149" s="31"/>
      <c r="M149" s="161" t="s">
        <v>1</v>
      </c>
      <c r="N149" s="162" t="s">
        <v>37</v>
      </c>
      <c r="O149" s="163">
        <v>0.15207000000000001</v>
      </c>
      <c r="P149" s="163">
        <f>O149*H149</f>
        <v>1.1359629</v>
      </c>
      <c r="Q149" s="163">
        <v>3.5E-4</v>
      </c>
      <c r="R149" s="163">
        <f>Q149*H149</f>
        <v>2.6145000000000001E-3</v>
      </c>
      <c r="S149" s="163">
        <v>0</v>
      </c>
      <c r="T149" s="164">
        <f>S149*H149</f>
        <v>0</v>
      </c>
      <c r="U149" s="30"/>
      <c r="V149" s="30"/>
      <c r="W149" s="30"/>
      <c r="X149" s="30"/>
      <c r="Y149" s="30"/>
      <c r="Z149" s="30"/>
      <c r="AA149" s="30"/>
      <c r="AB149" s="30"/>
      <c r="AC149" s="30"/>
      <c r="AD149" s="30"/>
      <c r="AE149" s="30"/>
      <c r="AR149" s="165" t="s">
        <v>147</v>
      </c>
      <c r="AT149" s="165" t="s">
        <v>149</v>
      </c>
      <c r="AU149" s="165" t="s">
        <v>94</v>
      </c>
      <c r="AY149" s="18" t="s">
        <v>146</v>
      </c>
      <c r="BE149" s="166">
        <f>IF(N149="základná",J149,0)</f>
        <v>0</v>
      </c>
      <c r="BF149" s="166">
        <f>IF(N149="znížená",J149,0)</f>
        <v>28.01</v>
      </c>
      <c r="BG149" s="166">
        <f>IF(N149="zákl. prenesená",J149,0)</f>
        <v>0</v>
      </c>
      <c r="BH149" s="166">
        <f>IF(N149="zníž. prenesená",J149,0)</f>
        <v>0</v>
      </c>
      <c r="BI149" s="166">
        <f>IF(N149="nulová",J149,0)</f>
        <v>0</v>
      </c>
      <c r="BJ149" s="18" t="s">
        <v>94</v>
      </c>
      <c r="BK149" s="166">
        <f>ROUND(I149*H149,2)</f>
        <v>28.01</v>
      </c>
      <c r="BL149" s="18" t="s">
        <v>147</v>
      </c>
      <c r="BM149" s="165" t="s">
        <v>165</v>
      </c>
    </row>
    <row r="150" spans="1:65" s="2" customFormat="1" ht="24.2" customHeight="1">
      <c r="A150" s="30"/>
      <c r="B150" s="153"/>
      <c r="C150" s="154" t="s">
        <v>147</v>
      </c>
      <c r="D150" s="154" t="s">
        <v>149</v>
      </c>
      <c r="E150" s="155" t="s">
        <v>1227</v>
      </c>
      <c r="F150" s="156" t="s">
        <v>1228</v>
      </c>
      <c r="G150" s="157" t="s">
        <v>159</v>
      </c>
      <c r="H150" s="158">
        <v>7.47</v>
      </c>
      <c r="I150" s="159">
        <v>56.94</v>
      </c>
      <c r="J150" s="159">
        <f>ROUND(I150*H150,2)</f>
        <v>425.34</v>
      </c>
      <c r="K150" s="160"/>
      <c r="L150" s="31"/>
      <c r="M150" s="161" t="s">
        <v>1</v>
      </c>
      <c r="N150" s="162" t="s">
        <v>37</v>
      </c>
      <c r="O150" s="163">
        <v>0.12471</v>
      </c>
      <c r="P150" s="163">
        <f>O150*H150</f>
        <v>0.93158370000000001</v>
      </c>
      <c r="Q150" s="163">
        <v>6.3E-2</v>
      </c>
      <c r="R150" s="163">
        <f>Q150*H150</f>
        <v>0.47060999999999997</v>
      </c>
      <c r="S150" s="163">
        <v>0</v>
      </c>
      <c r="T150" s="164">
        <f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65" t="s">
        <v>147</v>
      </c>
      <c r="AT150" s="165" t="s">
        <v>149</v>
      </c>
      <c r="AU150" s="165" t="s">
        <v>94</v>
      </c>
      <c r="AY150" s="18" t="s">
        <v>146</v>
      </c>
      <c r="BE150" s="166">
        <f>IF(N150="základná",J150,0)</f>
        <v>0</v>
      </c>
      <c r="BF150" s="166">
        <f>IF(N150="znížená",J150,0)</f>
        <v>425.34</v>
      </c>
      <c r="BG150" s="166">
        <f>IF(N150="zákl. prenesená",J150,0)</f>
        <v>0</v>
      </c>
      <c r="BH150" s="166">
        <f>IF(N150="zníž. prenesená",J150,0)</f>
        <v>0</v>
      </c>
      <c r="BI150" s="166">
        <f>IF(N150="nulová",J150,0)</f>
        <v>0</v>
      </c>
      <c r="BJ150" s="18" t="s">
        <v>94</v>
      </c>
      <c r="BK150" s="166">
        <f>ROUND(I150*H150,2)</f>
        <v>425.34</v>
      </c>
      <c r="BL150" s="18" t="s">
        <v>147</v>
      </c>
      <c r="BM150" s="165" t="s">
        <v>169</v>
      </c>
    </row>
    <row r="151" spans="1:65" s="15" customFormat="1" ht="11.25">
      <c r="B151" s="182"/>
      <c r="D151" s="168" t="s">
        <v>153</v>
      </c>
      <c r="E151" s="183" t="s">
        <v>1</v>
      </c>
      <c r="F151" s="184" t="s">
        <v>1229</v>
      </c>
      <c r="H151" s="183" t="s">
        <v>1</v>
      </c>
      <c r="L151" s="182"/>
      <c r="M151" s="185"/>
      <c r="N151" s="186"/>
      <c r="O151" s="186"/>
      <c r="P151" s="186"/>
      <c r="Q151" s="186"/>
      <c r="R151" s="186"/>
      <c r="S151" s="186"/>
      <c r="T151" s="187"/>
      <c r="AT151" s="183" t="s">
        <v>153</v>
      </c>
      <c r="AU151" s="183" t="s">
        <v>94</v>
      </c>
      <c r="AV151" s="15" t="s">
        <v>79</v>
      </c>
      <c r="AW151" s="15" t="s">
        <v>28</v>
      </c>
      <c r="AX151" s="15" t="s">
        <v>71</v>
      </c>
      <c r="AY151" s="183" t="s">
        <v>146</v>
      </c>
    </row>
    <row r="152" spans="1:65" s="15" customFormat="1" ht="11.25">
      <c r="B152" s="182"/>
      <c r="D152" s="168" t="s">
        <v>153</v>
      </c>
      <c r="E152" s="183" t="s">
        <v>1</v>
      </c>
      <c r="F152" s="184" t="s">
        <v>1212</v>
      </c>
      <c r="H152" s="183" t="s">
        <v>1</v>
      </c>
      <c r="L152" s="182"/>
      <c r="M152" s="185"/>
      <c r="N152" s="186"/>
      <c r="O152" s="186"/>
      <c r="P152" s="186"/>
      <c r="Q152" s="186"/>
      <c r="R152" s="186"/>
      <c r="S152" s="186"/>
      <c r="T152" s="187"/>
      <c r="AT152" s="183" t="s">
        <v>153</v>
      </c>
      <c r="AU152" s="183" t="s">
        <v>94</v>
      </c>
      <c r="AV152" s="15" t="s">
        <v>79</v>
      </c>
      <c r="AW152" s="15" t="s">
        <v>28</v>
      </c>
      <c r="AX152" s="15" t="s">
        <v>71</v>
      </c>
      <c r="AY152" s="183" t="s">
        <v>146</v>
      </c>
    </row>
    <row r="153" spans="1:65" s="13" customFormat="1" ht="11.25">
      <c r="B153" s="167"/>
      <c r="D153" s="168" t="s">
        <v>153</v>
      </c>
      <c r="E153" s="169" t="s">
        <v>1</v>
      </c>
      <c r="F153" s="170" t="s">
        <v>1213</v>
      </c>
      <c r="H153" s="171">
        <v>0.72</v>
      </c>
      <c r="L153" s="167"/>
      <c r="M153" s="172"/>
      <c r="N153" s="173"/>
      <c r="O153" s="173"/>
      <c r="P153" s="173"/>
      <c r="Q153" s="173"/>
      <c r="R153" s="173"/>
      <c r="S153" s="173"/>
      <c r="T153" s="174"/>
      <c r="AT153" s="169" t="s">
        <v>153</v>
      </c>
      <c r="AU153" s="169" t="s">
        <v>94</v>
      </c>
      <c r="AV153" s="13" t="s">
        <v>94</v>
      </c>
      <c r="AW153" s="13" t="s">
        <v>28</v>
      </c>
      <c r="AX153" s="13" t="s">
        <v>71</v>
      </c>
      <c r="AY153" s="169" t="s">
        <v>146</v>
      </c>
    </row>
    <row r="154" spans="1:65" s="13" customFormat="1" ht="11.25">
      <c r="B154" s="167"/>
      <c r="D154" s="168" t="s">
        <v>153</v>
      </c>
      <c r="E154" s="169" t="s">
        <v>1</v>
      </c>
      <c r="F154" s="170" t="s">
        <v>1214</v>
      </c>
      <c r="H154" s="171">
        <v>0.36</v>
      </c>
      <c r="L154" s="167"/>
      <c r="M154" s="172"/>
      <c r="N154" s="173"/>
      <c r="O154" s="173"/>
      <c r="P154" s="173"/>
      <c r="Q154" s="173"/>
      <c r="R154" s="173"/>
      <c r="S154" s="173"/>
      <c r="T154" s="174"/>
      <c r="AT154" s="169" t="s">
        <v>153</v>
      </c>
      <c r="AU154" s="169" t="s">
        <v>94</v>
      </c>
      <c r="AV154" s="13" t="s">
        <v>94</v>
      </c>
      <c r="AW154" s="13" t="s">
        <v>28</v>
      </c>
      <c r="AX154" s="13" t="s">
        <v>71</v>
      </c>
      <c r="AY154" s="169" t="s">
        <v>146</v>
      </c>
    </row>
    <row r="155" spans="1:65" s="15" customFormat="1" ht="11.25">
      <c r="B155" s="182"/>
      <c r="D155" s="168" t="s">
        <v>153</v>
      </c>
      <c r="E155" s="183" t="s">
        <v>1</v>
      </c>
      <c r="F155" s="184" t="s">
        <v>1215</v>
      </c>
      <c r="H155" s="183" t="s">
        <v>1</v>
      </c>
      <c r="L155" s="182"/>
      <c r="M155" s="185"/>
      <c r="N155" s="186"/>
      <c r="O155" s="186"/>
      <c r="P155" s="186"/>
      <c r="Q155" s="186"/>
      <c r="R155" s="186"/>
      <c r="S155" s="186"/>
      <c r="T155" s="187"/>
      <c r="AT155" s="183" t="s">
        <v>153</v>
      </c>
      <c r="AU155" s="183" t="s">
        <v>94</v>
      </c>
      <c r="AV155" s="15" t="s">
        <v>79</v>
      </c>
      <c r="AW155" s="15" t="s">
        <v>28</v>
      </c>
      <c r="AX155" s="15" t="s">
        <v>71</v>
      </c>
      <c r="AY155" s="183" t="s">
        <v>146</v>
      </c>
    </row>
    <row r="156" spans="1:65" s="13" customFormat="1" ht="11.25">
      <c r="B156" s="167"/>
      <c r="D156" s="168" t="s">
        <v>153</v>
      </c>
      <c r="E156" s="169" t="s">
        <v>1</v>
      </c>
      <c r="F156" s="170" t="s">
        <v>1213</v>
      </c>
      <c r="H156" s="171">
        <v>0.72</v>
      </c>
      <c r="L156" s="167"/>
      <c r="M156" s="172"/>
      <c r="N156" s="173"/>
      <c r="O156" s="173"/>
      <c r="P156" s="173"/>
      <c r="Q156" s="173"/>
      <c r="R156" s="173"/>
      <c r="S156" s="173"/>
      <c r="T156" s="174"/>
      <c r="AT156" s="169" t="s">
        <v>153</v>
      </c>
      <c r="AU156" s="169" t="s">
        <v>94</v>
      </c>
      <c r="AV156" s="13" t="s">
        <v>94</v>
      </c>
      <c r="AW156" s="13" t="s">
        <v>28</v>
      </c>
      <c r="AX156" s="13" t="s">
        <v>71</v>
      </c>
      <c r="AY156" s="169" t="s">
        <v>146</v>
      </c>
    </row>
    <row r="157" spans="1:65" s="13" customFormat="1" ht="11.25">
      <c r="B157" s="167"/>
      <c r="D157" s="168" t="s">
        <v>153</v>
      </c>
      <c r="E157" s="169" t="s">
        <v>1</v>
      </c>
      <c r="F157" s="170" t="s">
        <v>1214</v>
      </c>
      <c r="H157" s="171">
        <v>0.36</v>
      </c>
      <c r="L157" s="167"/>
      <c r="M157" s="172"/>
      <c r="N157" s="173"/>
      <c r="O157" s="173"/>
      <c r="P157" s="173"/>
      <c r="Q157" s="173"/>
      <c r="R157" s="173"/>
      <c r="S157" s="173"/>
      <c r="T157" s="174"/>
      <c r="AT157" s="169" t="s">
        <v>153</v>
      </c>
      <c r="AU157" s="169" t="s">
        <v>94</v>
      </c>
      <c r="AV157" s="13" t="s">
        <v>94</v>
      </c>
      <c r="AW157" s="13" t="s">
        <v>28</v>
      </c>
      <c r="AX157" s="13" t="s">
        <v>71</v>
      </c>
      <c r="AY157" s="169" t="s">
        <v>146</v>
      </c>
    </row>
    <row r="158" spans="1:65" s="15" customFormat="1" ht="11.25">
      <c r="B158" s="182"/>
      <c r="D158" s="168" t="s">
        <v>153</v>
      </c>
      <c r="E158" s="183" t="s">
        <v>1</v>
      </c>
      <c r="F158" s="184" t="s">
        <v>1216</v>
      </c>
      <c r="H158" s="183" t="s">
        <v>1</v>
      </c>
      <c r="L158" s="182"/>
      <c r="M158" s="185"/>
      <c r="N158" s="186"/>
      <c r="O158" s="186"/>
      <c r="P158" s="186"/>
      <c r="Q158" s="186"/>
      <c r="R158" s="186"/>
      <c r="S158" s="186"/>
      <c r="T158" s="187"/>
      <c r="AT158" s="183" t="s">
        <v>153</v>
      </c>
      <c r="AU158" s="183" t="s">
        <v>94</v>
      </c>
      <c r="AV158" s="15" t="s">
        <v>79</v>
      </c>
      <c r="AW158" s="15" t="s">
        <v>28</v>
      </c>
      <c r="AX158" s="15" t="s">
        <v>71</v>
      </c>
      <c r="AY158" s="183" t="s">
        <v>146</v>
      </c>
    </row>
    <row r="159" spans="1:65" s="13" customFormat="1" ht="11.25">
      <c r="B159" s="167"/>
      <c r="D159" s="168" t="s">
        <v>153</v>
      </c>
      <c r="E159" s="169" t="s">
        <v>1</v>
      </c>
      <c r="F159" s="170" t="s">
        <v>1217</v>
      </c>
      <c r="H159" s="171">
        <v>0.66</v>
      </c>
      <c r="L159" s="167"/>
      <c r="M159" s="172"/>
      <c r="N159" s="173"/>
      <c r="O159" s="173"/>
      <c r="P159" s="173"/>
      <c r="Q159" s="173"/>
      <c r="R159" s="173"/>
      <c r="S159" s="173"/>
      <c r="T159" s="174"/>
      <c r="AT159" s="169" t="s">
        <v>153</v>
      </c>
      <c r="AU159" s="169" t="s">
        <v>94</v>
      </c>
      <c r="AV159" s="13" t="s">
        <v>94</v>
      </c>
      <c r="AW159" s="13" t="s">
        <v>28</v>
      </c>
      <c r="AX159" s="13" t="s">
        <v>71</v>
      </c>
      <c r="AY159" s="169" t="s">
        <v>146</v>
      </c>
    </row>
    <row r="160" spans="1:65" s="13" customFormat="1" ht="11.25">
      <c r="B160" s="167"/>
      <c r="D160" s="168" t="s">
        <v>153</v>
      </c>
      <c r="E160" s="169" t="s">
        <v>1</v>
      </c>
      <c r="F160" s="170" t="s">
        <v>1218</v>
      </c>
      <c r="H160" s="171">
        <v>0.33</v>
      </c>
      <c r="L160" s="167"/>
      <c r="M160" s="172"/>
      <c r="N160" s="173"/>
      <c r="O160" s="173"/>
      <c r="P160" s="173"/>
      <c r="Q160" s="173"/>
      <c r="R160" s="173"/>
      <c r="S160" s="173"/>
      <c r="T160" s="174"/>
      <c r="AT160" s="169" t="s">
        <v>153</v>
      </c>
      <c r="AU160" s="169" t="s">
        <v>94</v>
      </c>
      <c r="AV160" s="13" t="s">
        <v>94</v>
      </c>
      <c r="AW160" s="13" t="s">
        <v>28</v>
      </c>
      <c r="AX160" s="13" t="s">
        <v>71</v>
      </c>
      <c r="AY160" s="169" t="s">
        <v>146</v>
      </c>
    </row>
    <row r="161" spans="1:65" s="15" customFormat="1" ht="11.25">
      <c r="B161" s="182"/>
      <c r="D161" s="168" t="s">
        <v>153</v>
      </c>
      <c r="E161" s="183" t="s">
        <v>1</v>
      </c>
      <c r="F161" s="184" t="s">
        <v>1219</v>
      </c>
      <c r="H161" s="183" t="s">
        <v>1</v>
      </c>
      <c r="L161" s="182"/>
      <c r="M161" s="185"/>
      <c r="N161" s="186"/>
      <c r="O161" s="186"/>
      <c r="P161" s="186"/>
      <c r="Q161" s="186"/>
      <c r="R161" s="186"/>
      <c r="S161" s="186"/>
      <c r="T161" s="187"/>
      <c r="AT161" s="183" t="s">
        <v>153</v>
      </c>
      <c r="AU161" s="183" t="s">
        <v>94</v>
      </c>
      <c r="AV161" s="15" t="s">
        <v>79</v>
      </c>
      <c r="AW161" s="15" t="s">
        <v>28</v>
      </c>
      <c r="AX161" s="15" t="s">
        <v>71</v>
      </c>
      <c r="AY161" s="183" t="s">
        <v>146</v>
      </c>
    </row>
    <row r="162" spans="1:65" s="13" customFormat="1" ht="11.25">
      <c r="B162" s="167"/>
      <c r="D162" s="168" t="s">
        <v>153</v>
      </c>
      <c r="E162" s="169" t="s">
        <v>1</v>
      </c>
      <c r="F162" s="170" t="s">
        <v>1220</v>
      </c>
      <c r="H162" s="171">
        <v>1.08</v>
      </c>
      <c r="L162" s="167"/>
      <c r="M162" s="172"/>
      <c r="N162" s="173"/>
      <c r="O162" s="173"/>
      <c r="P162" s="173"/>
      <c r="Q162" s="173"/>
      <c r="R162" s="173"/>
      <c r="S162" s="173"/>
      <c r="T162" s="174"/>
      <c r="AT162" s="169" t="s">
        <v>153</v>
      </c>
      <c r="AU162" s="169" t="s">
        <v>94</v>
      </c>
      <c r="AV162" s="13" t="s">
        <v>94</v>
      </c>
      <c r="AW162" s="13" t="s">
        <v>28</v>
      </c>
      <c r="AX162" s="13" t="s">
        <v>71</v>
      </c>
      <c r="AY162" s="169" t="s">
        <v>146</v>
      </c>
    </row>
    <row r="163" spans="1:65" s="13" customFormat="1" ht="11.25">
      <c r="B163" s="167"/>
      <c r="D163" s="168" t="s">
        <v>153</v>
      </c>
      <c r="E163" s="169" t="s">
        <v>1</v>
      </c>
      <c r="F163" s="170" t="s">
        <v>1221</v>
      </c>
      <c r="H163" s="171">
        <v>0.54</v>
      </c>
      <c r="L163" s="167"/>
      <c r="M163" s="172"/>
      <c r="N163" s="173"/>
      <c r="O163" s="173"/>
      <c r="P163" s="173"/>
      <c r="Q163" s="173"/>
      <c r="R163" s="173"/>
      <c r="S163" s="173"/>
      <c r="T163" s="174"/>
      <c r="AT163" s="169" t="s">
        <v>153</v>
      </c>
      <c r="AU163" s="169" t="s">
        <v>94</v>
      </c>
      <c r="AV163" s="13" t="s">
        <v>94</v>
      </c>
      <c r="AW163" s="13" t="s">
        <v>28</v>
      </c>
      <c r="AX163" s="13" t="s">
        <v>71</v>
      </c>
      <c r="AY163" s="169" t="s">
        <v>146</v>
      </c>
    </row>
    <row r="164" spans="1:65" s="15" customFormat="1" ht="11.25">
      <c r="B164" s="182"/>
      <c r="D164" s="168" t="s">
        <v>153</v>
      </c>
      <c r="E164" s="183" t="s">
        <v>1</v>
      </c>
      <c r="F164" s="184" t="s">
        <v>1222</v>
      </c>
      <c r="H164" s="183" t="s">
        <v>1</v>
      </c>
      <c r="L164" s="182"/>
      <c r="M164" s="185"/>
      <c r="N164" s="186"/>
      <c r="O164" s="186"/>
      <c r="P164" s="186"/>
      <c r="Q164" s="186"/>
      <c r="R164" s="186"/>
      <c r="S164" s="186"/>
      <c r="T164" s="187"/>
      <c r="AT164" s="183" t="s">
        <v>153</v>
      </c>
      <c r="AU164" s="183" t="s">
        <v>94</v>
      </c>
      <c r="AV164" s="15" t="s">
        <v>79</v>
      </c>
      <c r="AW164" s="15" t="s">
        <v>28</v>
      </c>
      <c r="AX164" s="15" t="s">
        <v>71</v>
      </c>
      <c r="AY164" s="183" t="s">
        <v>146</v>
      </c>
    </row>
    <row r="165" spans="1:65" s="13" customFormat="1" ht="11.25">
      <c r="B165" s="167"/>
      <c r="D165" s="168" t="s">
        <v>153</v>
      </c>
      <c r="E165" s="169" t="s">
        <v>1</v>
      </c>
      <c r="F165" s="170" t="s">
        <v>1223</v>
      </c>
      <c r="H165" s="171">
        <v>2.25</v>
      </c>
      <c r="L165" s="167"/>
      <c r="M165" s="172"/>
      <c r="N165" s="173"/>
      <c r="O165" s="173"/>
      <c r="P165" s="173"/>
      <c r="Q165" s="173"/>
      <c r="R165" s="173"/>
      <c r="S165" s="173"/>
      <c r="T165" s="174"/>
      <c r="AT165" s="169" t="s">
        <v>153</v>
      </c>
      <c r="AU165" s="169" t="s">
        <v>94</v>
      </c>
      <c r="AV165" s="13" t="s">
        <v>94</v>
      </c>
      <c r="AW165" s="13" t="s">
        <v>28</v>
      </c>
      <c r="AX165" s="13" t="s">
        <v>71</v>
      </c>
      <c r="AY165" s="169" t="s">
        <v>146</v>
      </c>
    </row>
    <row r="166" spans="1:65" s="13" customFormat="1" ht="11.25">
      <c r="B166" s="167"/>
      <c r="D166" s="168" t="s">
        <v>153</v>
      </c>
      <c r="E166" s="169" t="s">
        <v>1</v>
      </c>
      <c r="F166" s="170" t="s">
        <v>1224</v>
      </c>
      <c r="H166" s="171">
        <v>0.45</v>
      </c>
      <c r="L166" s="167"/>
      <c r="M166" s="172"/>
      <c r="N166" s="173"/>
      <c r="O166" s="173"/>
      <c r="P166" s="173"/>
      <c r="Q166" s="173"/>
      <c r="R166" s="173"/>
      <c r="S166" s="173"/>
      <c r="T166" s="174"/>
      <c r="AT166" s="169" t="s">
        <v>153</v>
      </c>
      <c r="AU166" s="169" t="s">
        <v>94</v>
      </c>
      <c r="AV166" s="13" t="s">
        <v>94</v>
      </c>
      <c r="AW166" s="13" t="s">
        <v>28</v>
      </c>
      <c r="AX166" s="13" t="s">
        <v>71</v>
      </c>
      <c r="AY166" s="169" t="s">
        <v>146</v>
      </c>
    </row>
    <row r="167" spans="1:65" s="14" customFormat="1" ht="11.25">
      <c r="B167" s="175"/>
      <c r="D167" s="168" t="s">
        <v>153</v>
      </c>
      <c r="E167" s="176" t="s">
        <v>1</v>
      </c>
      <c r="F167" s="177" t="s">
        <v>156</v>
      </c>
      <c r="H167" s="178">
        <v>7.4700000000000006</v>
      </c>
      <c r="L167" s="175"/>
      <c r="M167" s="179"/>
      <c r="N167" s="180"/>
      <c r="O167" s="180"/>
      <c r="P167" s="180"/>
      <c r="Q167" s="180"/>
      <c r="R167" s="180"/>
      <c r="S167" s="180"/>
      <c r="T167" s="181"/>
      <c r="AT167" s="176" t="s">
        <v>153</v>
      </c>
      <c r="AU167" s="176" t="s">
        <v>94</v>
      </c>
      <c r="AV167" s="14" t="s">
        <v>147</v>
      </c>
      <c r="AW167" s="14" t="s">
        <v>28</v>
      </c>
      <c r="AX167" s="14" t="s">
        <v>79</v>
      </c>
      <c r="AY167" s="176" t="s">
        <v>146</v>
      </c>
    </row>
    <row r="168" spans="1:65" s="2" customFormat="1" ht="16.5" customHeight="1">
      <c r="A168" s="30"/>
      <c r="B168" s="153"/>
      <c r="C168" s="154" t="s">
        <v>172</v>
      </c>
      <c r="D168" s="154" t="s">
        <v>149</v>
      </c>
      <c r="E168" s="155" t="s">
        <v>1230</v>
      </c>
      <c r="F168" s="156" t="s">
        <v>1231</v>
      </c>
      <c r="G168" s="157" t="s">
        <v>152</v>
      </c>
      <c r="H168" s="158">
        <v>4.7270000000000003</v>
      </c>
      <c r="I168" s="159">
        <v>223.84</v>
      </c>
      <c r="J168" s="159">
        <f>ROUND(I168*H168,2)</f>
        <v>1058.0899999999999</v>
      </c>
      <c r="K168" s="160"/>
      <c r="L168" s="31"/>
      <c r="M168" s="161" t="s">
        <v>1</v>
      </c>
      <c r="N168" s="162" t="s">
        <v>37</v>
      </c>
      <c r="O168" s="163">
        <v>0</v>
      </c>
      <c r="P168" s="163">
        <f>O168*H168</f>
        <v>0</v>
      </c>
      <c r="Q168" s="163">
        <v>0</v>
      </c>
      <c r="R168" s="163">
        <f>Q168*H168</f>
        <v>0</v>
      </c>
      <c r="S168" s="163">
        <v>0</v>
      </c>
      <c r="T168" s="164">
        <f>S168*H168</f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65" t="s">
        <v>147</v>
      </c>
      <c r="AT168" s="165" t="s">
        <v>149</v>
      </c>
      <c r="AU168" s="165" t="s">
        <v>94</v>
      </c>
      <c r="AY168" s="18" t="s">
        <v>146</v>
      </c>
      <c r="BE168" s="166">
        <f>IF(N168="základná",J168,0)</f>
        <v>0</v>
      </c>
      <c r="BF168" s="166">
        <f>IF(N168="znížená",J168,0)</f>
        <v>1058.0899999999999</v>
      </c>
      <c r="BG168" s="166">
        <f>IF(N168="zákl. prenesená",J168,0)</f>
        <v>0</v>
      </c>
      <c r="BH168" s="166">
        <f>IF(N168="zníž. prenesená",J168,0)</f>
        <v>0</v>
      </c>
      <c r="BI168" s="166">
        <f>IF(N168="nulová",J168,0)</f>
        <v>0</v>
      </c>
      <c r="BJ168" s="18" t="s">
        <v>94</v>
      </c>
      <c r="BK168" s="166">
        <f>ROUND(I168*H168,2)</f>
        <v>1058.0899999999999</v>
      </c>
      <c r="BL168" s="18" t="s">
        <v>147</v>
      </c>
      <c r="BM168" s="165" t="s">
        <v>107</v>
      </c>
    </row>
    <row r="169" spans="1:65" s="2" customFormat="1" ht="16.5" customHeight="1">
      <c r="A169" s="30"/>
      <c r="B169" s="153"/>
      <c r="C169" s="154" t="s">
        <v>165</v>
      </c>
      <c r="D169" s="154" t="s">
        <v>149</v>
      </c>
      <c r="E169" s="155" t="s">
        <v>1232</v>
      </c>
      <c r="F169" s="156" t="s">
        <v>1233</v>
      </c>
      <c r="G169" s="157" t="s">
        <v>159</v>
      </c>
      <c r="H169" s="158">
        <v>228.16</v>
      </c>
      <c r="I169" s="159">
        <v>2.19</v>
      </c>
      <c r="J169" s="159">
        <f>ROUND(I169*H169,2)</f>
        <v>499.67</v>
      </c>
      <c r="K169" s="160"/>
      <c r="L169" s="31"/>
      <c r="M169" s="161" t="s">
        <v>1</v>
      </c>
      <c r="N169" s="162" t="s">
        <v>37</v>
      </c>
      <c r="O169" s="163">
        <v>3.517E-2</v>
      </c>
      <c r="P169" s="163">
        <f>O169*H169</f>
        <v>8.0243871999999996</v>
      </c>
      <c r="Q169" s="163">
        <v>2.9999999999999997E-4</v>
      </c>
      <c r="R169" s="163">
        <f>Q169*H169</f>
        <v>6.8447999999999995E-2</v>
      </c>
      <c r="S169" s="163">
        <v>0</v>
      </c>
      <c r="T169" s="164">
        <f>S169*H169</f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65" t="s">
        <v>147</v>
      </c>
      <c r="AT169" s="165" t="s">
        <v>149</v>
      </c>
      <c r="AU169" s="165" t="s">
        <v>94</v>
      </c>
      <c r="AY169" s="18" t="s">
        <v>146</v>
      </c>
      <c r="BE169" s="166">
        <f>IF(N169="základná",J169,0)</f>
        <v>0</v>
      </c>
      <c r="BF169" s="166">
        <f>IF(N169="znížená",J169,0)</f>
        <v>499.67</v>
      </c>
      <c r="BG169" s="166">
        <f>IF(N169="zákl. prenesená",J169,0)</f>
        <v>0</v>
      </c>
      <c r="BH169" s="166">
        <f>IF(N169="zníž. prenesená",J169,0)</f>
        <v>0</v>
      </c>
      <c r="BI169" s="166">
        <f>IF(N169="nulová",J169,0)</f>
        <v>0</v>
      </c>
      <c r="BJ169" s="18" t="s">
        <v>94</v>
      </c>
      <c r="BK169" s="166">
        <f>ROUND(I169*H169,2)</f>
        <v>499.67</v>
      </c>
      <c r="BL169" s="18" t="s">
        <v>147</v>
      </c>
      <c r="BM169" s="165" t="s">
        <v>199</v>
      </c>
    </row>
    <row r="170" spans="1:65" s="12" customFormat="1" ht="22.9" customHeight="1">
      <c r="B170" s="141"/>
      <c r="D170" s="142" t="s">
        <v>70</v>
      </c>
      <c r="E170" s="151" t="s">
        <v>210</v>
      </c>
      <c r="F170" s="151" t="s">
        <v>211</v>
      </c>
      <c r="J170" s="152">
        <f>BK170</f>
        <v>5213.09</v>
      </c>
      <c r="L170" s="141"/>
      <c r="M170" s="145"/>
      <c r="N170" s="146"/>
      <c r="O170" s="146"/>
      <c r="P170" s="147">
        <f>SUM(P171:P234)</f>
        <v>292.60640619999998</v>
      </c>
      <c r="Q170" s="146"/>
      <c r="R170" s="147">
        <f>SUM(R171:R234)</f>
        <v>0</v>
      </c>
      <c r="S170" s="146"/>
      <c r="T170" s="148">
        <f>SUM(T171:T234)</f>
        <v>0.285138</v>
      </c>
      <c r="AR170" s="142" t="s">
        <v>79</v>
      </c>
      <c r="AT170" s="149" t="s">
        <v>70</v>
      </c>
      <c r="AU170" s="149" t="s">
        <v>79</v>
      </c>
      <c r="AY170" s="142" t="s">
        <v>146</v>
      </c>
      <c r="BK170" s="150">
        <f>SUM(BK171:BK234)</f>
        <v>5213.09</v>
      </c>
    </row>
    <row r="171" spans="1:65" s="2" customFormat="1" ht="37.9" customHeight="1">
      <c r="A171" s="30"/>
      <c r="B171" s="153"/>
      <c r="C171" s="154" t="s">
        <v>200</v>
      </c>
      <c r="D171" s="154" t="s">
        <v>149</v>
      </c>
      <c r="E171" s="155" t="s">
        <v>1234</v>
      </c>
      <c r="F171" s="156" t="s">
        <v>1235</v>
      </c>
      <c r="G171" s="157" t="s">
        <v>159</v>
      </c>
      <c r="H171" s="158">
        <v>120.645</v>
      </c>
      <c r="I171" s="159">
        <v>3.44</v>
      </c>
      <c r="J171" s="159">
        <f>ROUND(I171*H171,2)</f>
        <v>415.02</v>
      </c>
      <c r="K171" s="160"/>
      <c r="L171" s="31"/>
      <c r="M171" s="161" t="s">
        <v>1</v>
      </c>
      <c r="N171" s="162" t="s">
        <v>37</v>
      </c>
      <c r="O171" s="163">
        <v>0.29099999999999998</v>
      </c>
      <c r="P171" s="163">
        <f>O171*H171</f>
        <v>35.107695</v>
      </c>
      <c r="Q171" s="163">
        <v>0</v>
      </c>
      <c r="R171" s="163">
        <f>Q171*H171</f>
        <v>0</v>
      </c>
      <c r="S171" s="163">
        <v>0</v>
      </c>
      <c r="T171" s="164">
        <f>S171*H171</f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65" t="s">
        <v>147</v>
      </c>
      <c r="AT171" s="165" t="s">
        <v>149</v>
      </c>
      <c r="AU171" s="165" t="s">
        <v>94</v>
      </c>
      <c r="AY171" s="18" t="s">
        <v>146</v>
      </c>
      <c r="BE171" s="166">
        <f>IF(N171="základná",J171,0)</f>
        <v>0</v>
      </c>
      <c r="BF171" s="166">
        <f>IF(N171="znížená",J171,0)</f>
        <v>415.02</v>
      </c>
      <c r="BG171" s="166">
        <f>IF(N171="zákl. prenesená",J171,0)</f>
        <v>0</v>
      </c>
      <c r="BH171" s="166">
        <f>IF(N171="zníž. prenesená",J171,0)</f>
        <v>0</v>
      </c>
      <c r="BI171" s="166">
        <f>IF(N171="nulová",J171,0)</f>
        <v>0</v>
      </c>
      <c r="BJ171" s="18" t="s">
        <v>94</v>
      </c>
      <c r="BK171" s="166">
        <f>ROUND(I171*H171,2)</f>
        <v>415.02</v>
      </c>
      <c r="BL171" s="18" t="s">
        <v>147</v>
      </c>
      <c r="BM171" s="165" t="s">
        <v>203</v>
      </c>
    </row>
    <row r="172" spans="1:65" s="15" customFormat="1" ht="11.25">
      <c r="B172" s="182"/>
      <c r="D172" s="168" t="s">
        <v>153</v>
      </c>
      <c r="E172" s="183" t="s">
        <v>1</v>
      </c>
      <c r="F172" s="184" t="s">
        <v>1236</v>
      </c>
      <c r="H172" s="183" t="s">
        <v>1</v>
      </c>
      <c r="L172" s="182"/>
      <c r="M172" s="185"/>
      <c r="N172" s="186"/>
      <c r="O172" s="186"/>
      <c r="P172" s="186"/>
      <c r="Q172" s="186"/>
      <c r="R172" s="186"/>
      <c r="S172" s="186"/>
      <c r="T172" s="187"/>
      <c r="AT172" s="183" t="s">
        <v>153</v>
      </c>
      <c r="AU172" s="183" t="s">
        <v>94</v>
      </c>
      <c r="AV172" s="15" t="s">
        <v>79</v>
      </c>
      <c r="AW172" s="15" t="s">
        <v>28</v>
      </c>
      <c r="AX172" s="15" t="s">
        <v>71</v>
      </c>
      <c r="AY172" s="183" t="s">
        <v>146</v>
      </c>
    </row>
    <row r="173" spans="1:65" s="13" customFormat="1" ht="11.25">
      <c r="B173" s="167"/>
      <c r="D173" s="168" t="s">
        <v>153</v>
      </c>
      <c r="E173" s="169" t="s">
        <v>1</v>
      </c>
      <c r="F173" s="170" t="s">
        <v>1237</v>
      </c>
      <c r="H173" s="171">
        <v>37.200000000000003</v>
      </c>
      <c r="L173" s="167"/>
      <c r="M173" s="172"/>
      <c r="N173" s="173"/>
      <c r="O173" s="173"/>
      <c r="P173" s="173"/>
      <c r="Q173" s="173"/>
      <c r="R173" s="173"/>
      <c r="S173" s="173"/>
      <c r="T173" s="174"/>
      <c r="AT173" s="169" t="s">
        <v>153</v>
      </c>
      <c r="AU173" s="169" t="s">
        <v>94</v>
      </c>
      <c r="AV173" s="13" t="s">
        <v>94</v>
      </c>
      <c r="AW173" s="13" t="s">
        <v>28</v>
      </c>
      <c r="AX173" s="13" t="s">
        <v>71</v>
      </c>
      <c r="AY173" s="169" t="s">
        <v>146</v>
      </c>
    </row>
    <row r="174" spans="1:65" s="15" customFormat="1" ht="11.25">
      <c r="B174" s="182"/>
      <c r="D174" s="168" t="s">
        <v>153</v>
      </c>
      <c r="E174" s="183" t="s">
        <v>1</v>
      </c>
      <c r="F174" s="184" t="s">
        <v>1238</v>
      </c>
      <c r="H174" s="183" t="s">
        <v>1</v>
      </c>
      <c r="L174" s="182"/>
      <c r="M174" s="185"/>
      <c r="N174" s="186"/>
      <c r="O174" s="186"/>
      <c r="P174" s="186"/>
      <c r="Q174" s="186"/>
      <c r="R174" s="186"/>
      <c r="S174" s="186"/>
      <c r="T174" s="187"/>
      <c r="AT174" s="183" t="s">
        <v>153</v>
      </c>
      <c r="AU174" s="183" t="s">
        <v>94</v>
      </c>
      <c r="AV174" s="15" t="s">
        <v>79</v>
      </c>
      <c r="AW174" s="15" t="s">
        <v>28</v>
      </c>
      <c r="AX174" s="15" t="s">
        <v>71</v>
      </c>
      <c r="AY174" s="183" t="s">
        <v>146</v>
      </c>
    </row>
    <row r="175" spans="1:65" s="13" customFormat="1" ht="11.25">
      <c r="B175" s="167"/>
      <c r="D175" s="168" t="s">
        <v>153</v>
      </c>
      <c r="E175" s="169" t="s">
        <v>1</v>
      </c>
      <c r="F175" s="170" t="s">
        <v>1237</v>
      </c>
      <c r="H175" s="171">
        <v>37.200000000000003</v>
      </c>
      <c r="L175" s="167"/>
      <c r="M175" s="172"/>
      <c r="N175" s="173"/>
      <c r="O175" s="173"/>
      <c r="P175" s="173"/>
      <c r="Q175" s="173"/>
      <c r="R175" s="173"/>
      <c r="S175" s="173"/>
      <c r="T175" s="174"/>
      <c r="AT175" s="169" t="s">
        <v>153</v>
      </c>
      <c r="AU175" s="169" t="s">
        <v>94</v>
      </c>
      <c r="AV175" s="13" t="s">
        <v>94</v>
      </c>
      <c r="AW175" s="13" t="s">
        <v>28</v>
      </c>
      <c r="AX175" s="13" t="s">
        <v>71</v>
      </c>
      <c r="AY175" s="169" t="s">
        <v>146</v>
      </c>
    </row>
    <row r="176" spans="1:65" s="15" customFormat="1" ht="11.25">
      <c r="B176" s="182"/>
      <c r="D176" s="168" t="s">
        <v>153</v>
      </c>
      <c r="E176" s="183" t="s">
        <v>1</v>
      </c>
      <c r="F176" s="184" t="s">
        <v>1239</v>
      </c>
      <c r="H176" s="183" t="s">
        <v>1</v>
      </c>
      <c r="L176" s="182"/>
      <c r="M176" s="185"/>
      <c r="N176" s="186"/>
      <c r="O176" s="186"/>
      <c r="P176" s="186"/>
      <c r="Q176" s="186"/>
      <c r="R176" s="186"/>
      <c r="S176" s="186"/>
      <c r="T176" s="187"/>
      <c r="AT176" s="183" t="s">
        <v>153</v>
      </c>
      <c r="AU176" s="183" t="s">
        <v>94</v>
      </c>
      <c r="AV176" s="15" t="s">
        <v>79</v>
      </c>
      <c r="AW176" s="15" t="s">
        <v>28</v>
      </c>
      <c r="AX176" s="15" t="s">
        <v>71</v>
      </c>
      <c r="AY176" s="183" t="s">
        <v>146</v>
      </c>
    </row>
    <row r="177" spans="1:65" s="13" customFormat="1" ht="11.25">
      <c r="B177" s="167"/>
      <c r="D177" s="168" t="s">
        <v>153</v>
      </c>
      <c r="E177" s="169" t="s">
        <v>1</v>
      </c>
      <c r="F177" s="170" t="s">
        <v>1237</v>
      </c>
      <c r="H177" s="171">
        <v>37.200000000000003</v>
      </c>
      <c r="L177" s="167"/>
      <c r="M177" s="172"/>
      <c r="N177" s="173"/>
      <c r="O177" s="173"/>
      <c r="P177" s="173"/>
      <c r="Q177" s="173"/>
      <c r="R177" s="173"/>
      <c r="S177" s="173"/>
      <c r="T177" s="174"/>
      <c r="AT177" s="169" t="s">
        <v>153</v>
      </c>
      <c r="AU177" s="169" t="s">
        <v>94</v>
      </c>
      <c r="AV177" s="13" t="s">
        <v>94</v>
      </c>
      <c r="AW177" s="13" t="s">
        <v>28</v>
      </c>
      <c r="AX177" s="13" t="s">
        <v>71</v>
      </c>
      <c r="AY177" s="169" t="s">
        <v>146</v>
      </c>
    </row>
    <row r="178" spans="1:65" s="15" customFormat="1" ht="11.25">
      <c r="B178" s="182"/>
      <c r="D178" s="168" t="s">
        <v>153</v>
      </c>
      <c r="E178" s="183" t="s">
        <v>1</v>
      </c>
      <c r="F178" s="184" t="s">
        <v>1240</v>
      </c>
      <c r="H178" s="183" t="s">
        <v>1</v>
      </c>
      <c r="L178" s="182"/>
      <c r="M178" s="185"/>
      <c r="N178" s="186"/>
      <c r="O178" s="186"/>
      <c r="P178" s="186"/>
      <c r="Q178" s="186"/>
      <c r="R178" s="186"/>
      <c r="S178" s="186"/>
      <c r="T178" s="187"/>
      <c r="AT178" s="183" t="s">
        <v>153</v>
      </c>
      <c r="AU178" s="183" t="s">
        <v>94</v>
      </c>
      <c r="AV178" s="15" t="s">
        <v>79</v>
      </c>
      <c r="AW178" s="15" t="s">
        <v>28</v>
      </c>
      <c r="AX178" s="15" t="s">
        <v>71</v>
      </c>
      <c r="AY178" s="183" t="s">
        <v>146</v>
      </c>
    </row>
    <row r="179" spans="1:65" s="13" customFormat="1" ht="11.25">
      <c r="B179" s="167"/>
      <c r="D179" s="168" t="s">
        <v>153</v>
      </c>
      <c r="E179" s="169" t="s">
        <v>1</v>
      </c>
      <c r="F179" s="170" t="s">
        <v>1241</v>
      </c>
      <c r="H179" s="171">
        <v>9.0449999999999999</v>
      </c>
      <c r="L179" s="167"/>
      <c r="M179" s="172"/>
      <c r="N179" s="173"/>
      <c r="O179" s="173"/>
      <c r="P179" s="173"/>
      <c r="Q179" s="173"/>
      <c r="R179" s="173"/>
      <c r="S179" s="173"/>
      <c r="T179" s="174"/>
      <c r="AT179" s="169" t="s">
        <v>153</v>
      </c>
      <c r="AU179" s="169" t="s">
        <v>94</v>
      </c>
      <c r="AV179" s="13" t="s">
        <v>94</v>
      </c>
      <c r="AW179" s="13" t="s">
        <v>28</v>
      </c>
      <c r="AX179" s="13" t="s">
        <v>71</v>
      </c>
      <c r="AY179" s="169" t="s">
        <v>146</v>
      </c>
    </row>
    <row r="180" spans="1:65" s="14" customFormat="1" ht="11.25">
      <c r="B180" s="175"/>
      <c r="D180" s="168" t="s">
        <v>153</v>
      </c>
      <c r="E180" s="176" t="s">
        <v>1</v>
      </c>
      <c r="F180" s="177" t="s">
        <v>156</v>
      </c>
      <c r="H180" s="178">
        <v>120.64500000000001</v>
      </c>
      <c r="L180" s="175"/>
      <c r="M180" s="179"/>
      <c r="N180" s="180"/>
      <c r="O180" s="180"/>
      <c r="P180" s="180"/>
      <c r="Q180" s="180"/>
      <c r="R180" s="180"/>
      <c r="S180" s="180"/>
      <c r="T180" s="181"/>
      <c r="AT180" s="176" t="s">
        <v>153</v>
      </c>
      <c r="AU180" s="176" t="s">
        <v>94</v>
      </c>
      <c r="AV180" s="14" t="s">
        <v>147</v>
      </c>
      <c r="AW180" s="14" t="s">
        <v>28</v>
      </c>
      <c r="AX180" s="14" t="s">
        <v>79</v>
      </c>
      <c r="AY180" s="176" t="s">
        <v>146</v>
      </c>
    </row>
    <row r="181" spans="1:65" s="2" customFormat="1" ht="37.9" customHeight="1">
      <c r="A181" s="30"/>
      <c r="B181" s="153"/>
      <c r="C181" s="154" t="s">
        <v>169</v>
      </c>
      <c r="D181" s="154" t="s">
        <v>149</v>
      </c>
      <c r="E181" s="155" t="s">
        <v>1242</v>
      </c>
      <c r="F181" s="156" t="s">
        <v>1243</v>
      </c>
      <c r="G181" s="157" t="s">
        <v>152</v>
      </c>
      <c r="H181" s="158">
        <v>3.3479999999999999</v>
      </c>
      <c r="I181" s="159">
        <v>69.959999999999994</v>
      </c>
      <c r="J181" s="159">
        <f>ROUND(I181*H181,2)</f>
        <v>234.23</v>
      </c>
      <c r="K181" s="160"/>
      <c r="L181" s="31"/>
      <c r="M181" s="161" t="s">
        <v>1</v>
      </c>
      <c r="N181" s="162" t="s">
        <v>37</v>
      </c>
      <c r="O181" s="163">
        <v>5.8433999999999999</v>
      </c>
      <c r="P181" s="163">
        <f>O181*H181</f>
        <v>19.563703199999999</v>
      </c>
      <c r="Q181" s="163">
        <v>0</v>
      </c>
      <c r="R181" s="163">
        <f>Q181*H181</f>
        <v>0</v>
      </c>
      <c r="S181" s="163">
        <v>0</v>
      </c>
      <c r="T181" s="164">
        <f>S181*H181</f>
        <v>0</v>
      </c>
      <c r="U181" s="30"/>
      <c r="V181" s="30"/>
      <c r="W181" s="30"/>
      <c r="X181" s="30"/>
      <c r="Y181" s="30"/>
      <c r="Z181" s="30"/>
      <c r="AA181" s="30"/>
      <c r="AB181" s="30"/>
      <c r="AC181" s="30"/>
      <c r="AD181" s="30"/>
      <c r="AE181" s="30"/>
      <c r="AR181" s="165" t="s">
        <v>147</v>
      </c>
      <c r="AT181" s="165" t="s">
        <v>149</v>
      </c>
      <c r="AU181" s="165" t="s">
        <v>94</v>
      </c>
      <c r="AY181" s="18" t="s">
        <v>146</v>
      </c>
      <c r="BE181" s="166">
        <f>IF(N181="základná",J181,0)</f>
        <v>0</v>
      </c>
      <c r="BF181" s="166">
        <f>IF(N181="znížená",J181,0)</f>
        <v>234.23</v>
      </c>
      <c r="BG181" s="166">
        <f>IF(N181="zákl. prenesená",J181,0)</f>
        <v>0</v>
      </c>
      <c r="BH181" s="166">
        <f>IF(N181="zníž. prenesená",J181,0)</f>
        <v>0</v>
      </c>
      <c r="BI181" s="166">
        <f>IF(N181="nulová",J181,0)</f>
        <v>0</v>
      </c>
      <c r="BJ181" s="18" t="s">
        <v>94</v>
      </c>
      <c r="BK181" s="166">
        <f>ROUND(I181*H181,2)</f>
        <v>234.23</v>
      </c>
      <c r="BL181" s="18" t="s">
        <v>147</v>
      </c>
      <c r="BM181" s="165" t="s">
        <v>209</v>
      </c>
    </row>
    <row r="182" spans="1:65" s="15" customFormat="1" ht="11.25">
      <c r="B182" s="182"/>
      <c r="D182" s="168" t="s">
        <v>153</v>
      </c>
      <c r="E182" s="183" t="s">
        <v>1</v>
      </c>
      <c r="F182" s="184" t="s">
        <v>1236</v>
      </c>
      <c r="H182" s="183" t="s">
        <v>1</v>
      </c>
      <c r="L182" s="182"/>
      <c r="M182" s="185"/>
      <c r="N182" s="186"/>
      <c r="O182" s="186"/>
      <c r="P182" s="186"/>
      <c r="Q182" s="186"/>
      <c r="R182" s="186"/>
      <c r="S182" s="186"/>
      <c r="T182" s="187"/>
      <c r="AT182" s="183" t="s">
        <v>153</v>
      </c>
      <c r="AU182" s="183" t="s">
        <v>94</v>
      </c>
      <c r="AV182" s="15" t="s">
        <v>79</v>
      </c>
      <c r="AW182" s="15" t="s">
        <v>28</v>
      </c>
      <c r="AX182" s="15" t="s">
        <v>71</v>
      </c>
      <c r="AY182" s="183" t="s">
        <v>146</v>
      </c>
    </row>
    <row r="183" spans="1:65" s="13" customFormat="1" ht="11.25">
      <c r="B183" s="167"/>
      <c r="D183" s="168" t="s">
        <v>153</v>
      </c>
      <c r="E183" s="169" t="s">
        <v>1</v>
      </c>
      <c r="F183" s="170" t="s">
        <v>1244</v>
      </c>
      <c r="H183" s="171">
        <v>1.1160000000000001</v>
      </c>
      <c r="L183" s="167"/>
      <c r="M183" s="172"/>
      <c r="N183" s="173"/>
      <c r="O183" s="173"/>
      <c r="P183" s="173"/>
      <c r="Q183" s="173"/>
      <c r="R183" s="173"/>
      <c r="S183" s="173"/>
      <c r="T183" s="174"/>
      <c r="AT183" s="169" t="s">
        <v>153</v>
      </c>
      <c r="AU183" s="169" t="s">
        <v>94</v>
      </c>
      <c r="AV183" s="13" t="s">
        <v>94</v>
      </c>
      <c r="AW183" s="13" t="s">
        <v>28</v>
      </c>
      <c r="AX183" s="13" t="s">
        <v>71</v>
      </c>
      <c r="AY183" s="169" t="s">
        <v>146</v>
      </c>
    </row>
    <row r="184" spans="1:65" s="15" customFormat="1" ht="11.25">
      <c r="B184" s="182"/>
      <c r="D184" s="168" t="s">
        <v>153</v>
      </c>
      <c r="E184" s="183" t="s">
        <v>1</v>
      </c>
      <c r="F184" s="184" t="s">
        <v>1238</v>
      </c>
      <c r="H184" s="183" t="s">
        <v>1</v>
      </c>
      <c r="L184" s="182"/>
      <c r="M184" s="185"/>
      <c r="N184" s="186"/>
      <c r="O184" s="186"/>
      <c r="P184" s="186"/>
      <c r="Q184" s="186"/>
      <c r="R184" s="186"/>
      <c r="S184" s="186"/>
      <c r="T184" s="187"/>
      <c r="AT184" s="183" t="s">
        <v>153</v>
      </c>
      <c r="AU184" s="183" t="s">
        <v>94</v>
      </c>
      <c r="AV184" s="15" t="s">
        <v>79</v>
      </c>
      <c r="AW184" s="15" t="s">
        <v>28</v>
      </c>
      <c r="AX184" s="15" t="s">
        <v>71</v>
      </c>
      <c r="AY184" s="183" t="s">
        <v>146</v>
      </c>
    </row>
    <row r="185" spans="1:65" s="13" customFormat="1" ht="11.25">
      <c r="B185" s="167"/>
      <c r="D185" s="168" t="s">
        <v>153</v>
      </c>
      <c r="E185" s="169" t="s">
        <v>1</v>
      </c>
      <c r="F185" s="170" t="s">
        <v>1244</v>
      </c>
      <c r="H185" s="171">
        <v>1.1160000000000001</v>
      </c>
      <c r="L185" s="167"/>
      <c r="M185" s="172"/>
      <c r="N185" s="173"/>
      <c r="O185" s="173"/>
      <c r="P185" s="173"/>
      <c r="Q185" s="173"/>
      <c r="R185" s="173"/>
      <c r="S185" s="173"/>
      <c r="T185" s="174"/>
      <c r="AT185" s="169" t="s">
        <v>153</v>
      </c>
      <c r="AU185" s="169" t="s">
        <v>94</v>
      </c>
      <c r="AV185" s="13" t="s">
        <v>94</v>
      </c>
      <c r="AW185" s="13" t="s">
        <v>28</v>
      </c>
      <c r="AX185" s="13" t="s">
        <v>71</v>
      </c>
      <c r="AY185" s="169" t="s">
        <v>146</v>
      </c>
    </row>
    <row r="186" spans="1:65" s="15" customFormat="1" ht="11.25">
      <c r="B186" s="182"/>
      <c r="D186" s="168" t="s">
        <v>153</v>
      </c>
      <c r="E186" s="183" t="s">
        <v>1</v>
      </c>
      <c r="F186" s="184" t="s">
        <v>1239</v>
      </c>
      <c r="H186" s="183" t="s">
        <v>1</v>
      </c>
      <c r="L186" s="182"/>
      <c r="M186" s="185"/>
      <c r="N186" s="186"/>
      <c r="O186" s="186"/>
      <c r="P186" s="186"/>
      <c r="Q186" s="186"/>
      <c r="R186" s="186"/>
      <c r="S186" s="186"/>
      <c r="T186" s="187"/>
      <c r="AT186" s="183" t="s">
        <v>153</v>
      </c>
      <c r="AU186" s="183" t="s">
        <v>94</v>
      </c>
      <c r="AV186" s="15" t="s">
        <v>79</v>
      </c>
      <c r="AW186" s="15" t="s">
        <v>28</v>
      </c>
      <c r="AX186" s="15" t="s">
        <v>71</v>
      </c>
      <c r="AY186" s="183" t="s">
        <v>146</v>
      </c>
    </row>
    <row r="187" spans="1:65" s="13" customFormat="1" ht="11.25">
      <c r="B187" s="167"/>
      <c r="D187" s="168" t="s">
        <v>153</v>
      </c>
      <c r="E187" s="169" t="s">
        <v>1</v>
      </c>
      <c r="F187" s="170" t="s">
        <v>1244</v>
      </c>
      <c r="H187" s="171">
        <v>1.1160000000000001</v>
      </c>
      <c r="L187" s="167"/>
      <c r="M187" s="172"/>
      <c r="N187" s="173"/>
      <c r="O187" s="173"/>
      <c r="P187" s="173"/>
      <c r="Q187" s="173"/>
      <c r="R187" s="173"/>
      <c r="S187" s="173"/>
      <c r="T187" s="174"/>
      <c r="AT187" s="169" t="s">
        <v>153</v>
      </c>
      <c r="AU187" s="169" t="s">
        <v>94</v>
      </c>
      <c r="AV187" s="13" t="s">
        <v>94</v>
      </c>
      <c r="AW187" s="13" t="s">
        <v>28</v>
      </c>
      <c r="AX187" s="13" t="s">
        <v>71</v>
      </c>
      <c r="AY187" s="169" t="s">
        <v>146</v>
      </c>
    </row>
    <row r="188" spans="1:65" s="14" customFormat="1" ht="11.25">
      <c r="B188" s="175"/>
      <c r="D188" s="168" t="s">
        <v>153</v>
      </c>
      <c r="E188" s="176" t="s">
        <v>1</v>
      </c>
      <c r="F188" s="177" t="s">
        <v>156</v>
      </c>
      <c r="H188" s="178">
        <v>3.3480000000000003</v>
      </c>
      <c r="L188" s="175"/>
      <c r="M188" s="179"/>
      <c r="N188" s="180"/>
      <c r="O188" s="180"/>
      <c r="P188" s="180"/>
      <c r="Q188" s="180"/>
      <c r="R188" s="180"/>
      <c r="S188" s="180"/>
      <c r="T188" s="181"/>
      <c r="AT188" s="176" t="s">
        <v>153</v>
      </c>
      <c r="AU188" s="176" t="s">
        <v>94</v>
      </c>
      <c r="AV188" s="14" t="s">
        <v>147</v>
      </c>
      <c r="AW188" s="14" t="s">
        <v>28</v>
      </c>
      <c r="AX188" s="14" t="s">
        <v>79</v>
      </c>
      <c r="AY188" s="176" t="s">
        <v>146</v>
      </c>
    </row>
    <row r="189" spans="1:65" s="2" customFormat="1" ht="24.2" customHeight="1">
      <c r="A189" s="30"/>
      <c r="B189" s="153"/>
      <c r="C189" s="154" t="s">
        <v>210</v>
      </c>
      <c r="D189" s="154" t="s">
        <v>149</v>
      </c>
      <c r="E189" s="155" t="s">
        <v>1245</v>
      </c>
      <c r="F189" s="156" t="s">
        <v>1246</v>
      </c>
      <c r="G189" s="157" t="s">
        <v>159</v>
      </c>
      <c r="H189" s="158">
        <v>111.6</v>
      </c>
      <c r="I189" s="159">
        <v>9.26</v>
      </c>
      <c r="J189" s="159">
        <f>ROUND(I189*H189,2)</f>
        <v>1033.42</v>
      </c>
      <c r="K189" s="160"/>
      <c r="L189" s="31"/>
      <c r="M189" s="161" t="s">
        <v>1</v>
      </c>
      <c r="N189" s="162" t="s">
        <v>37</v>
      </c>
      <c r="O189" s="163">
        <v>0.86023000000000005</v>
      </c>
      <c r="P189" s="163">
        <f>O189*H189</f>
        <v>96.001667999999995</v>
      </c>
      <c r="Q189" s="163">
        <v>0</v>
      </c>
      <c r="R189" s="163">
        <f>Q189*H189</f>
        <v>0</v>
      </c>
      <c r="S189" s="163">
        <v>0</v>
      </c>
      <c r="T189" s="164">
        <f>S189*H189</f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65" t="s">
        <v>147</v>
      </c>
      <c r="AT189" s="165" t="s">
        <v>149</v>
      </c>
      <c r="AU189" s="165" t="s">
        <v>94</v>
      </c>
      <c r="AY189" s="18" t="s">
        <v>146</v>
      </c>
      <c r="BE189" s="166">
        <f>IF(N189="základná",J189,0)</f>
        <v>0</v>
      </c>
      <c r="BF189" s="166">
        <f>IF(N189="znížená",J189,0)</f>
        <v>1033.42</v>
      </c>
      <c r="BG189" s="166">
        <f>IF(N189="zákl. prenesená",J189,0)</f>
        <v>0</v>
      </c>
      <c r="BH189" s="166">
        <f>IF(N189="zníž. prenesená",J189,0)</f>
        <v>0</v>
      </c>
      <c r="BI189" s="166">
        <f>IF(N189="nulová",J189,0)</f>
        <v>0</v>
      </c>
      <c r="BJ189" s="18" t="s">
        <v>94</v>
      </c>
      <c r="BK189" s="166">
        <f>ROUND(I189*H189,2)</f>
        <v>1033.42</v>
      </c>
      <c r="BL189" s="18" t="s">
        <v>147</v>
      </c>
      <c r="BM189" s="165" t="s">
        <v>214</v>
      </c>
    </row>
    <row r="190" spans="1:65" s="15" customFormat="1" ht="11.25">
      <c r="B190" s="182"/>
      <c r="D190" s="168" t="s">
        <v>153</v>
      </c>
      <c r="E190" s="183" t="s">
        <v>1</v>
      </c>
      <c r="F190" s="184" t="s">
        <v>1236</v>
      </c>
      <c r="H190" s="183" t="s">
        <v>1</v>
      </c>
      <c r="L190" s="182"/>
      <c r="M190" s="185"/>
      <c r="N190" s="186"/>
      <c r="O190" s="186"/>
      <c r="P190" s="186"/>
      <c r="Q190" s="186"/>
      <c r="R190" s="186"/>
      <c r="S190" s="186"/>
      <c r="T190" s="187"/>
      <c r="AT190" s="183" t="s">
        <v>153</v>
      </c>
      <c r="AU190" s="183" t="s">
        <v>94</v>
      </c>
      <c r="AV190" s="15" t="s">
        <v>79</v>
      </c>
      <c r="AW190" s="15" t="s">
        <v>28</v>
      </c>
      <c r="AX190" s="15" t="s">
        <v>71</v>
      </c>
      <c r="AY190" s="183" t="s">
        <v>146</v>
      </c>
    </row>
    <row r="191" spans="1:65" s="13" customFormat="1" ht="11.25">
      <c r="B191" s="167"/>
      <c r="D191" s="168" t="s">
        <v>153</v>
      </c>
      <c r="E191" s="169" t="s">
        <v>1</v>
      </c>
      <c r="F191" s="170" t="s">
        <v>1237</v>
      </c>
      <c r="H191" s="171">
        <v>37.200000000000003</v>
      </c>
      <c r="L191" s="167"/>
      <c r="M191" s="172"/>
      <c r="N191" s="173"/>
      <c r="O191" s="173"/>
      <c r="P191" s="173"/>
      <c r="Q191" s="173"/>
      <c r="R191" s="173"/>
      <c r="S191" s="173"/>
      <c r="T191" s="174"/>
      <c r="AT191" s="169" t="s">
        <v>153</v>
      </c>
      <c r="AU191" s="169" t="s">
        <v>94</v>
      </c>
      <c r="AV191" s="13" t="s">
        <v>94</v>
      </c>
      <c r="AW191" s="13" t="s">
        <v>28</v>
      </c>
      <c r="AX191" s="13" t="s">
        <v>71</v>
      </c>
      <c r="AY191" s="169" t="s">
        <v>146</v>
      </c>
    </row>
    <row r="192" spans="1:65" s="15" customFormat="1" ht="11.25">
      <c r="B192" s="182"/>
      <c r="D192" s="168" t="s">
        <v>153</v>
      </c>
      <c r="E192" s="183" t="s">
        <v>1</v>
      </c>
      <c r="F192" s="184" t="s">
        <v>1238</v>
      </c>
      <c r="H192" s="183" t="s">
        <v>1</v>
      </c>
      <c r="L192" s="182"/>
      <c r="M192" s="185"/>
      <c r="N192" s="186"/>
      <c r="O192" s="186"/>
      <c r="P192" s="186"/>
      <c r="Q192" s="186"/>
      <c r="R192" s="186"/>
      <c r="S192" s="186"/>
      <c r="T192" s="187"/>
      <c r="AT192" s="183" t="s">
        <v>153</v>
      </c>
      <c r="AU192" s="183" t="s">
        <v>94</v>
      </c>
      <c r="AV192" s="15" t="s">
        <v>79</v>
      </c>
      <c r="AW192" s="15" t="s">
        <v>28</v>
      </c>
      <c r="AX192" s="15" t="s">
        <v>71</v>
      </c>
      <c r="AY192" s="183" t="s">
        <v>146</v>
      </c>
    </row>
    <row r="193" spans="1:65" s="13" customFormat="1" ht="11.25">
      <c r="B193" s="167"/>
      <c r="D193" s="168" t="s">
        <v>153</v>
      </c>
      <c r="E193" s="169" t="s">
        <v>1</v>
      </c>
      <c r="F193" s="170" t="s">
        <v>1237</v>
      </c>
      <c r="H193" s="171">
        <v>37.200000000000003</v>
      </c>
      <c r="L193" s="167"/>
      <c r="M193" s="172"/>
      <c r="N193" s="173"/>
      <c r="O193" s="173"/>
      <c r="P193" s="173"/>
      <c r="Q193" s="173"/>
      <c r="R193" s="173"/>
      <c r="S193" s="173"/>
      <c r="T193" s="174"/>
      <c r="AT193" s="169" t="s">
        <v>153</v>
      </c>
      <c r="AU193" s="169" t="s">
        <v>94</v>
      </c>
      <c r="AV193" s="13" t="s">
        <v>94</v>
      </c>
      <c r="AW193" s="13" t="s">
        <v>28</v>
      </c>
      <c r="AX193" s="13" t="s">
        <v>71</v>
      </c>
      <c r="AY193" s="169" t="s">
        <v>146</v>
      </c>
    </row>
    <row r="194" spans="1:65" s="15" customFormat="1" ht="11.25">
      <c r="B194" s="182"/>
      <c r="D194" s="168" t="s">
        <v>153</v>
      </c>
      <c r="E194" s="183" t="s">
        <v>1</v>
      </c>
      <c r="F194" s="184" t="s">
        <v>1239</v>
      </c>
      <c r="H194" s="183" t="s">
        <v>1</v>
      </c>
      <c r="L194" s="182"/>
      <c r="M194" s="185"/>
      <c r="N194" s="186"/>
      <c r="O194" s="186"/>
      <c r="P194" s="186"/>
      <c r="Q194" s="186"/>
      <c r="R194" s="186"/>
      <c r="S194" s="186"/>
      <c r="T194" s="187"/>
      <c r="AT194" s="183" t="s">
        <v>153</v>
      </c>
      <c r="AU194" s="183" t="s">
        <v>94</v>
      </c>
      <c r="AV194" s="15" t="s">
        <v>79</v>
      </c>
      <c r="AW194" s="15" t="s">
        <v>28</v>
      </c>
      <c r="AX194" s="15" t="s">
        <v>71</v>
      </c>
      <c r="AY194" s="183" t="s">
        <v>146</v>
      </c>
    </row>
    <row r="195" spans="1:65" s="13" customFormat="1" ht="11.25">
      <c r="B195" s="167"/>
      <c r="D195" s="168" t="s">
        <v>153</v>
      </c>
      <c r="E195" s="169" t="s">
        <v>1</v>
      </c>
      <c r="F195" s="170" t="s">
        <v>1237</v>
      </c>
      <c r="H195" s="171">
        <v>37.200000000000003</v>
      </c>
      <c r="L195" s="167"/>
      <c r="M195" s="172"/>
      <c r="N195" s="173"/>
      <c r="O195" s="173"/>
      <c r="P195" s="173"/>
      <c r="Q195" s="173"/>
      <c r="R195" s="173"/>
      <c r="S195" s="173"/>
      <c r="T195" s="174"/>
      <c r="AT195" s="169" t="s">
        <v>153</v>
      </c>
      <c r="AU195" s="169" t="s">
        <v>94</v>
      </c>
      <c r="AV195" s="13" t="s">
        <v>94</v>
      </c>
      <c r="AW195" s="13" t="s">
        <v>28</v>
      </c>
      <c r="AX195" s="13" t="s">
        <v>71</v>
      </c>
      <c r="AY195" s="169" t="s">
        <v>146</v>
      </c>
    </row>
    <row r="196" spans="1:65" s="14" customFormat="1" ht="11.25">
      <c r="B196" s="175"/>
      <c r="D196" s="168" t="s">
        <v>153</v>
      </c>
      <c r="E196" s="176" t="s">
        <v>1</v>
      </c>
      <c r="F196" s="177" t="s">
        <v>156</v>
      </c>
      <c r="H196" s="178">
        <v>111.60000000000001</v>
      </c>
      <c r="L196" s="175"/>
      <c r="M196" s="179"/>
      <c r="N196" s="180"/>
      <c r="O196" s="180"/>
      <c r="P196" s="180"/>
      <c r="Q196" s="180"/>
      <c r="R196" s="180"/>
      <c r="S196" s="180"/>
      <c r="T196" s="181"/>
      <c r="AT196" s="176" t="s">
        <v>153</v>
      </c>
      <c r="AU196" s="176" t="s">
        <v>94</v>
      </c>
      <c r="AV196" s="14" t="s">
        <v>147</v>
      </c>
      <c r="AW196" s="14" t="s">
        <v>28</v>
      </c>
      <c r="AX196" s="14" t="s">
        <v>79</v>
      </c>
      <c r="AY196" s="176" t="s">
        <v>146</v>
      </c>
    </row>
    <row r="197" spans="1:65" s="2" customFormat="1" ht="33" customHeight="1">
      <c r="A197" s="30"/>
      <c r="B197" s="153"/>
      <c r="C197" s="154" t="s">
        <v>107</v>
      </c>
      <c r="D197" s="154" t="s">
        <v>149</v>
      </c>
      <c r="E197" s="155" t="s">
        <v>1247</v>
      </c>
      <c r="F197" s="156" t="s">
        <v>1248</v>
      </c>
      <c r="G197" s="157" t="s">
        <v>152</v>
      </c>
      <c r="H197" s="158">
        <v>3.3479999999999999</v>
      </c>
      <c r="I197" s="159">
        <v>45.17</v>
      </c>
      <c r="J197" s="159">
        <f>ROUND(I197*H197,2)</f>
        <v>151.22999999999999</v>
      </c>
      <c r="K197" s="160"/>
      <c r="L197" s="31"/>
      <c r="M197" s="161" t="s">
        <v>1</v>
      </c>
      <c r="N197" s="162" t="s">
        <v>37</v>
      </c>
      <c r="O197" s="163">
        <v>4.1980000000000004</v>
      </c>
      <c r="P197" s="163">
        <f>O197*H197</f>
        <v>14.054904000000001</v>
      </c>
      <c r="Q197" s="163">
        <v>0</v>
      </c>
      <c r="R197" s="163">
        <f>Q197*H197</f>
        <v>0</v>
      </c>
      <c r="S197" s="163">
        <v>0</v>
      </c>
      <c r="T197" s="164">
        <f>S197*H197</f>
        <v>0</v>
      </c>
      <c r="U197" s="30"/>
      <c r="V197" s="30"/>
      <c r="W197" s="30"/>
      <c r="X197" s="30"/>
      <c r="Y197" s="30"/>
      <c r="Z197" s="30"/>
      <c r="AA197" s="30"/>
      <c r="AB197" s="30"/>
      <c r="AC197" s="30"/>
      <c r="AD197" s="30"/>
      <c r="AE197" s="30"/>
      <c r="AR197" s="165" t="s">
        <v>147</v>
      </c>
      <c r="AT197" s="165" t="s">
        <v>149</v>
      </c>
      <c r="AU197" s="165" t="s">
        <v>94</v>
      </c>
      <c r="AY197" s="18" t="s">
        <v>146</v>
      </c>
      <c r="BE197" s="166">
        <f>IF(N197="základná",J197,0)</f>
        <v>0</v>
      </c>
      <c r="BF197" s="166">
        <f>IF(N197="znížená",J197,0)</f>
        <v>151.22999999999999</v>
      </c>
      <c r="BG197" s="166">
        <f>IF(N197="zákl. prenesená",J197,0)</f>
        <v>0</v>
      </c>
      <c r="BH197" s="166">
        <f>IF(N197="zníž. prenesená",J197,0)</f>
        <v>0</v>
      </c>
      <c r="BI197" s="166">
        <f>IF(N197="nulová",J197,0)</f>
        <v>0</v>
      </c>
      <c r="BJ197" s="18" t="s">
        <v>94</v>
      </c>
      <c r="BK197" s="166">
        <f>ROUND(I197*H197,2)</f>
        <v>151.22999999999999</v>
      </c>
      <c r="BL197" s="18" t="s">
        <v>147</v>
      </c>
      <c r="BM197" s="165" t="s">
        <v>7</v>
      </c>
    </row>
    <row r="198" spans="1:65" s="15" customFormat="1" ht="11.25">
      <c r="B198" s="182"/>
      <c r="D198" s="168" t="s">
        <v>153</v>
      </c>
      <c r="E198" s="183" t="s">
        <v>1</v>
      </c>
      <c r="F198" s="184" t="s">
        <v>1236</v>
      </c>
      <c r="H198" s="183" t="s">
        <v>1</v>
      </c>
      <c r="L198" s="182"/>
      <c r="M198" s="185"/>
      <c r="N198" s="186"/>
      <c r="O198" s="186"/>
      <c r="P198" s="186"/>
      <c r="Q198" s="186"/>
      <c r="R198" s="186"/>
      <c r="S198" s="186"/>
      <c r="T198" s="187"/>
      <c r="AT198" s="183" t="s">
        <v>153</v>
      </c>
      <c r="AU198" s="183" t="s">
        <v>94</v>
      </c>
      <c r="AV198" s="15" t="s">
        <v>79</v>
      </c>
      <c r="AW198" s="15" t="s">
        <v>28</v>
      </c>
      <c r="AX198" s="15" t="s">
        <v>71</v>
      </c>
      <c r="AY198" s="183" t="s">
        <v>146</v>
      </c>
    </row>
    <row r="199" spans="1:65" s="13" customFormat="1" ht="11.25">
      <c r="B199" s="167"/>
      <c r="D199" s="168" t="s">
        <v>153</v>
      </c>
      <c r="E199" s="169" t="s">
        <v>1</v>
      </c>
      <c r="F199" s="170" t="s">
        <v>1244</v>
      </c>
      <c r="H199" s="171">
        <v>1.1160000000000001</v>
      </c>
      <c r="L199" s="167"/>
      <c r="M199" s="172"/>
      <c r="N199" s="173"/>
      <c r="O199" s="173"/>
      <c r="P199" s="173"/>
      <c r="Q199" s="173"/>
      <c r="R199" s="173"/>
      <c r="S199" s="173"/>
      <c r="T199" s="174"/>
      <c r="AT199" s="169" t="s">
        <v>153</v>
      </c>
      <c r="AU199" s="169" t="s">
        <v>94</v>
      </c>
      <c r="AV199" s="13" t="s">
        <v>94</v>
      </c>
      <c r="AW199" s="13" t="s">
        <v>28</v>
      </c>
      <c r="AX199" s="13" t="s">
        <v>71</v>
      </c>
      <c r="AY199" s="169" t="s">
        <v>146</v>
      </c>
    </row>
    <row r="200" spans="1:65" s="15" customFormat="1" ht="11.25">
      <c r="B200" s="182"/>
      <c r="D200" s="168" t="s">
        <v>153</v>
      </c>
      <c r="E200" s="183" t="s">
        <v>1</v>
      </c>
      <c r="F200" s="184" t="s">
        <v>1238</v>
      </c>
      <c r="H200" s="183" t="s">
        <v>1</v>
      </c>
      <c r="L200" s="182"/>
      <c r="M200" s="185"/>
      <c r="N200" s="186"/>
      <c r="O200" s="186"/>
      <c r="P200" s="186"/>
      <c r="Q200" s="186"/>
      <c r="R200" s="186"/>
      <c r="S200" s="186"/>
      <c r="T200" s="187"/>
      <c r="AT200" s="183" t="s">
        <v>153</v>
      </c>
      <c r="AU200" s="183" t="s">
        <v>94</v>
      </c>
      <c r="AV200" s="15" t="s">
        <v>79</v>
      </c>
      <c r="AW200" s="15" t="s">
        <v>28</v>
      </c>
      <c r="AX200" s="15" t="s">
        <v>71</v>
      </c>
      <c r="AY200" s="183" t="s">
        <v>146</v>
      </c>
    </row>
    <row r="201" spans="1:65" s="13" customFormat="1" ht="11.25">
      <c r="B201" s="167"/>
      <c r="D201" s="168" t="s">
        <v>153</v>
      </c>
      <c r="E201" s="169" t="s">
        <v>1</v>
      </c>
      <c r="F201" s="170" t="s">
        <v>1244</v>
      </c>
      <c r="H201" s="171">
        <v>1.1160000000000001</v>
      </c>
      <c r="L201" s="167"/>
      <c r="M201" s="172"/>
      <c r="N201" s="173"/>
      <c r="O201" s="173"/>
      <c r="P201" s="173"/>
      <c r="Q201" s="173"/>
      <c r="R201" s="173"/>
      <c r="S201" s="173"/>
      <c r="T201" s="174"/>
      <c r="AT201" s="169" t="s">
        <v>153</v>
      </c>
      <c r="AU201" s="169" t="s">
        <v>94</v>
      </c>
      <c r="AV201" s="13" t="s">
        <v>94</v>
      </c>
      <c r="AW201" s="13" t="s">
        <v>28</v>
      </c>
      <c r="AX201" s="13" t="s">
        <v>71</v>
      </c>
      <c r="AY201" s="169" t="s">
        <v>146</v>
      </c>
    </row>
    <row r="202" spans="1:65" s="15" customFormat="1" ht="11.25">
      <c r="B202" s="182"/>
      <c r="D202" s="168" t="s">
        <v>153</v>
      </c>
      <c r="E202" s="183" t="s">
        <v>1</v>
      </c>
      <c r="F202" s="184" t="s">
        <v>1239</v>
      </c>
      <c r="H202" s="183" t="s">
        <v>1</v>
      </c>
      <c r="L202" s="182"/>
      <c r="M202" s="185"/>
      <c r="N202" s="186"/>
      <c r="O202" s="186"/>
      <c r="P202" s="186"/>
      <c r="Q202" s="186"/>
      <c r="R202" s="186"/>
      <c r="S202" s="186"/>
      <c r="T202" s="187"/>
      <c r="AT202" s="183" t="s">
        <v>153</v>
      </c>
      <c r="AU202" s="183" t="s">
        <v>94</v>
      </c>
      <c r="AV202" s="15" t="s">
        <v>79</v>
      </c>
      <c r="AW202" s="15" t="s">
        <v>28</v>
      </c>
      <c r="AX202" s="15" t="s">
        <v>71</v>
      </c>
      <c r="AY202" s="183" t="s">
        <v>146</v>
      </c>
    </row>
    <row r="203" spans="1:65" s="13" customFormat="1" ht="11.25">
      <c r="B203" s="167"/>
      <c r="D203" s="168" t="s">
        <v>153</v>
      </c>
      <c r="E203" s="169" t="s">
        <v>1</v>
      </c>
      <c r="F203" s="170" t="s">
        <v>1244</v>
      </c>
      <c r="H203" s="171">
        <v>1.1160000000000001</v>
      </c>
      <c r="L203" s="167"/>
      <c r="M203" s="172"/>
      <c r="N203" s="173"/>
      <c r="O203" s="173"/>
      <c r="P203" s="173"/>
      <c r="Q203" s="173"/>
      <c r="R203" s="173"/>
      <c r="S203" s="173"/>
      <c r="T203" s="174"/>
      <c r="AT203" s="169" t="s">
        <v>153</v>
      </c>
      <c r="AU203" s="169" t="s">
        <v>94</v>
      </c>
      <c r="AV203" s="13" t="s">
        <v>94</v>
      </c>
      <c r="AW203" s="13" t="s">
        <v>28</v>
      </c>
      <c r="AX203" s="13" t="s">
        <v>71</v>
      </c>
      <c r="AY203" s="169" t="s">
        <v>146</v>
      </c>
    </row>
    <row r="204" spans="1:65" s="14" customFormat="1" ht="11.25">
      <c r="B204" s="175"/>
      <c r="D204" s="168" t="s">
        <v>153</v>
      </c>
      <c r="E204" s="176" t="s">
        <v>1</v>
      </c>
      <c r="F204" s="177" t="s">
        <v>156</v>
      </c>
      <c r="H204" s="178">
        <v>3.3480000000000003</v>
      </c>
      <c r="L204" s="175"/>
      <c r="M204" s="179"/>
      <c r="N204" s="180"/>
      <c r="O204" s="180"/>
      <c r="P204" s="180"/>
      <c r="Q204" s="180"/>
      <c r="R204" s="180"/>
      <c r="S204" s="180"/>
      <c r="T204" s="181"/>
      <c r="AT204" s="176" t="s">
        <v>153</v>
      </c>
      <c r="AU204" s="176" t="s">
        <v>94</v>
      </c>
      <c r="AV204" s="14" t="s">
        <v>147</v>
      </c>
      <c r="AW204" s="14" t="s">
        <v>28</v>
      </c>
      <c r="AX204" s="14" t="s">
        <v>79</v>
      </c>
      <c r="AY204" s="176" t="s">
        <v>146</v>
      </c>
    </row>
    <row r="205" spans="1:65" s="2" customFormat="1" ht="21.75" customHeight="1">
      <c r="A205" s="30"/>
      <c r="B205" s="153"/>
      <c r="C205" s="154" t="s">
        <v>246</v>
      </c>
      <c r="D205" s="154" t="s">
        <v>149</v>
      </c>
      <c r="E205" s="155" t="s">
        <v>1249</v>
      </c>
      <c r="F205" s="156" t="s">
        <v>1250</v>
      </c>
      <c r="G205" s="157" t="s">
        <v>376</v>
      </c>
      <c r="H205" s="158">
        <v>52.14</v>
      </c>
      <c r="I205" s="159">
        <v>5.6</v>
      </c>
      <c r="J205" s="159">
        <f>ROUND(I205*H205,2)</f>
        <v>291.98</v>
      </c>
      <c r="K205" s="160"/>
      <c r="L205" s="31"/>
      <c r="M205" s="161" t="s">
        <v>1</v>
      </c>
      <c r="N205" s="162" t="s">
        <v>37</v>
      </c>
      <c r="O205" s="163">
        <v>0.52</v>
      </c>
      <c r="P205" s="163">
        <f>O205*H205</f>
        <v>27.1128</v>
      </c>
      <c r="Q205" s="163">
        <v>0</v>
      </c>
      <c r="R205" s="163">
        <f>Q205*H205</f>
        <v>0</v>
      </c>
      <c r="S205" s="163">
        <v>0</v>
      </c>
      <c r="T205" s="164">
        <f>S205*H205</f>
        <v>0</v>
      </c>
      <c r="U205" s="30"/>
      <c r="V205" s="30"/>
      <c r="W205" s="30"/>
      <c r="X205" s="30"/>
      <c r="Y205" s="30"/>
      <c r="Z205" s="30"/>
      <c r="AA205" s="30"/>
      <c r="AB205" s="30"/>
      <c r="AC205" s="30"/>
      <c r="AD205" s="30"/>
      <c r="AE205" s="30"/>
      <c r="AR205" s="165" t="s">
        <v>147</v>
      </c>
      <c r="AT205" s="165" t="s">
        <v>149</v>
      </c>
      <c r="AU205" s="165" t="s">
        <v>94</v>
      </c>
      <c r="AY205" s="18" t="s">
        <v>146</v>
      </c>
      <c r="BE205" s="166">
        <f>IF(N205="základná",J205,0)</f>
        <v>0</v>
      </c>
      <c r="BF205" s="166">
        <f>IF(N205="znížená",J205,0)</f>
        <v>291.98</v>
      </c>
      <c r="BG205" s="166">
        <f>IF(N205="zákl. prenesená",J205,0)</f>
        <v>0</v>
      </c>
      <c r="BH205" s="166">
        <f>IF(N205="zníž. prenesená",J205,0)</f>
        <v>0</v>
      </c>
      <c r="BI205" s="166">
        <f>IF(N205="nulová",J205,0)</f>
        <v>0</v>
      </c>
      <c r="BJ205" s="18" t="s">
        <v>94</v>
      </c>
      <c r="BK205" s="166">
        <f>ROUND(I205*H205,2)</f>
        <v>291.98</v>
      </c>
      <c r="BL205" s="18" t="s">
        <v>147</v>
      </c>
      <c r="BM205" s="165" t="s">
        <v>249</v>
      </c>
    </row>
    <row r="206" spans="1:65" s="15" customFormat="1" ht="11.25">
      <c r="B206" s="182"/>
      <c r="D206" s="168" t="s">
        <v>153</v>
      </c>
      <c r="E206" s="183" t="s">
        <v>1</v>
      </c>
      <c r="F206" s="184" t="s">
        <v>1251</v>
      </c>
      <c r="H206" s="183" t="s">
        <v>1</v>
      </c>
      <c r="L206" s="182"/>
      <c r="M206" s="185"/>
      <c r="N206" s="186"/>
      <c r="O206" s="186"/>
      <c r="P206" s="186"/>
      <c r="Q206" s="186"/>
      <c r="R206" s="186"/>
      <c r="S206" s="186"/>
      <c r="T206" s="187"/>
      <c r="AT206" s="183" t="s">
        <v>153</v>
      </c>
      <c r="AU206" s="183" t="s">
        <v>94</v>
      </c>
      <c r="AV206" s="15" t="s">
        <v>79</v>
      </c>
      <c r="AW206" s="15" t="s">
        <v>28</v>
      </c>
      <c r="AX206" s="15" t="s">
        <v>71</v>
      </c>
      <c r="AY206" s="183" t="s">
        <v>146</v>
      </c>
    </row>
    <row r="207" spans="1:65" s="13" customFormat="1" ht="11.25">
      <c r="B207" s="167"/>
      <c r="D207" s="168" t="s">
        <v>153</v>
      </c>
      <c r="E207" s="169" t="s">
        <v>1</v>
      </c>
      <c r="F207" s="170" t="s">
        <v>1252</v>
      </c>
      <c r="H207" s="171">
        <v>15.8</v>
      </c>
      <c r="L207" s="167"/>
      <c r="M207" s="172"/>
      <c r="N207" s="173"/>
      <c r="O207" s="173"/>
      <c r="P207" s="173"/>
      <c r="Q207" s="173"/>
      <c r="R207" s="173"/>
      <c r="S207" s="173"/>
      <c r="T207" s="174"/>
      <c r="AT207" s="169" t="s">
        <v>153</v>
      </c>
      <c r="AU207" s="169" t="s">
        <v>94</v>
      </c>
      <c r="AV207" s="13" t="s">
        <v>94</v>
      </c>
      <c r="AW207" s="13" t="s">
        <v>28</v>
      </c>
      <c r="AX207" s="13" t="s">
        <v>71</v>
      </c>
      <c r="AY207" s="169" t="s">
        <v>146</v>
      </c>
    </row>
    <row r="208" spans="1:65" s="13" customFormat="1" ht="11.25">
      <c r="B208" s="167"/>
      <c r="D208" s="168" t="s">
        <v>153</v>
      </c>
      <c r="E208" s="169" t="s">
        <v>1</v>
      </c>
      <c r="F208" s="170" t="s">
        <v>1253</v>
      </c>
      <c r="H208" s="171">
        <v>2.37</v>
      </c>
      <c r="L208" s="167"/>
      <c r="M208" s="172"/>
      <c r="N208" s="173"/>
      <c r="O208" s="173"/>
      <c r="P208" s="173"/>
      <c r="Q208" s="173"/>
      <c r="R208" s="173"/>
      <c r="S208" s="173"/>
      <c r="T208" s="174"/>
      <c r="AT208" s="169" t="s">
        <v>153</v>
      </c>
      <c r="AU208" s="169" t="s">
        <v>94</v>
      </c>
      <c r="AV208" s="13" t="s">
        <v>94</v>
      </c>
      <c r="AW208" s="13" t="s">
        <v>28</v>
      </c>
      <c r="AX208" s="13" t="s">
        <v>71</v>
      </c>
      <c r="AY208" s="169" t="s">
        <v>146</v>
      </c>
    </row>
    <row r="209" spans="1:65" s="15" customFormat="1" ht="11.25">
      <c r="B209" s="182"/>
      <c r="D209" s="168" t="s">
        <v>153</v>
      </c>
      <c r="E209" s="183" t="s">
        <v>1</v>
      </c>
      <c r="F209" s="184" t="s">
        <v>1254</v>
      </c>
      <c r="H209" s="183" t="s">
        <v>1</v>
      </c>
      <c r="L209" s="182"/>
      <c r="M209" s="185"/>
      <c r="N209" s="186"/>
      <c r="O209" s="186"/>
      <c r="P209" s="186"/>
      <c r="Q209" s="186"/>
      <c r="R209" s="186"/>
      <c r="S209" s="186"/>
      <c r="T209" s="187"/>
      <c r="AT209" s="183" t="s">
        <v>153</v>
      </c>
      <c r="AU209" s="183" t="s">
        <v>94</v>
      </c>
      <c r="AV209" s="15" t="s">
        <v>79</v>
      </c>
      <c r="AW209" s="15" t="s">
        <v>28</v>
      </c>
      <c r="AX209" s="15" t="s">
        <v>71</v>
      </c>
      <c r="AY209" s="183" t="s">
        <v>146</v>
      </c>
    </row>
    <row r="210" spans="1:65" s="13" customFormat="1" ht="11.25">
      <c r="B210" s="167"/>
      <c r="D210" s="168" t="s">
        <v>153</v>
      </c>
      <c r="E210" s="169" t="s">
        <v>1</v>
      </c>
      <c r="F210" s="170" t="s">
        <v>1252</v>
      </c>
      <c r="H210" s="171">
        <v>15.8</v>
      </c>
      <c r="L210" s="167"/>
      <c r="M210" s="172"/>
      <c r="N210" s="173"/>
      <c r="O210" s="173"/>
      <c r="P210" s="173"/>
      <c r="Q210" s="173"/>
      <c r="R210" s="173"/>
      <c r="S210" s="173"/>
      <c r="T210" s="174"/>
      <c r="AT210" s="169" t="s">
        <v>153</v>
      </c>
      <c r="AU210" s="169" t="s">
        <v>94</v>
      </c>
      <c r="AV210" s="13" t="s">
        <v>94</v>
      </c>
      <c r="AW210" s="13" t="s">
        <v>28</v>
      </c>
      <c r="AX210" s="13" t="s">
        <v>71</v>
      </c>
      <c r="AY210" s="169" t="s">
        <v>146</v>
      </c>
    </row>
    <row r="211" spans="1:65" s="13" customFormat="1" ht="11.25">
      <c r="B211" s="167"/>
      <c r="D211" s="168" t="s">
        <v>153</v>
      </c>
      <c r="E211" s="169" t="s">
        <v>1</v>
      </c>
      <c r="F211" s="170" t="s">
        <v>1253</v>
      </c>
      <c r="H211" s="171">
        <v>2.37</v>
      </c>
      <c r="L211" s="167"/>
      <c r="M211" s="172"/>
      <c r="N211" s="173"/>
      <c r="O211" s="173"/>
      <c r="P211" s="173"/>
      <c r="Q211" s="173"/>
      <c r="R211" s="173"/>
      <c r="S211" s="173"/>
      <c r="T211" s="174"/>
      <c r="AT211" s="169" t="s">
        <v>153</v>
      </c>
      <c r="AU211" s="169" t="s">
        <v>94</v>
      </c>
      <c r="AV211" s="13" t="s">
        <v>94</v>
      </c>
      <c r="AW211" s="13" t="s">
        <v>28</v>
      </c>
      <c r="AX211" s="13" t="s">
        <v>71</v>
      </c>
      <c r="AY211" s="169" t="s">
        <v>146</v>
      </c>
    </row>
    <row r="212" spans="1:65" s="15" customFormat="1" ht="11.25">
      <c r="B212" s="182"/>
      <c r="D212" s="168" t="s">
        <v>153</v>
      </c>
      <c r="E212" s="183" t="s">
        <v>1</v>
      </c>
      <c r="F212" s="184" t="s">
        <v>1255</v>
      </c>
      <c r="H212" s="183" t="s">
        <v>1</v>
      </c>
      <c r="L212" s="182"/>
      <c r="M212" s="185"/>
      <c r="N212" s="186"/>
      <c r="O212" s="186"/>
      <c r="P212" s="186"/>
      <c r="Q212" s="186"/>
      <c r="R212" s="186"/>
      <c r="S212" s="186"/>
      <c r="T212" s="187"/>
      <c r="AT212" s="183" t="s">
        <v>153</v>
      </c>
      <c r="AU212" s="183" t="s">
        <v>94</v>
      </c>
      <c r="AV212" s="15" t="s">
        <v>79</v>
      </c>
      <c r="AW212" s="15" t="s">
        <v>28</v>
      </c>
      <c r="AX212" s="15" t="s">
        <v>71</v>
      </c>
      <c r="AY212" s="183" t="s">
        <v>146</v>
      </c>
    </row>
    <row r="213" spans="1:65" s="13" customFormat="1" ht="11.25">
      <c r="B213" s="167"/>
      <c r="D213" s="168" t="s">
        <v>153</v>
      </c>
      <c r="E213" s="169" t="s">
        <v>1</v>
      </c>
      <c r="F213" s="170" t="s">
        <v>1256</v>
      </c>
      <c r="H213" s="171">
        <v>15.8</v>
      </c>
      <c r="L213" s="167"/>
      <c r="M213" s="172"/>
      <c r="N213" s="173"/>
      <c r="O213" s="173"/>
      <c r="P213" s="173"/>
      <c r="Q213" s="173"/>
      <c r="R213" s="173"/>
      <c r="S213" s="173"/>
      <c r="T213" s="174"/>
      <c r="AT213" s="169" t="s">
        <v>153</v>
      </c>
      <c r="AU213" s="169" t="s">
        <v>94</v>
      </c>
      <c r="AV213" s="13" t="s">
        <v>94</v>
      </c>
      <c r="AW213" s="13" t="s">
        <v>28</v>
      </c>
      <c r="AX213" s="13" t="s">
        <v>71</v>
      </c>
      <c r="AY213" s="169" t="s">
        <v>146</v>
      </c>
    </row>
    <row r="214" spans="1:65" s="14" customFormat="1" ht="11.25">
      <c r="B214" s="175"/>
      <c r="D214" s="168" t="s">
        <v>153</v>
      </c>
      <c r="E214" s="176" t="s">
        <v>1</v>
      </c>
      <c r="F214" s="177" t="s">
        <v>156</v>
      </c>
      <c r="H214" s="178">
        <v>52.14</v>
      </c>
      <c r="L214" s="175"/>
      <c r="M214" s="179"/>
      <c r="N214" s="180"/>
      <c r="O214" s="180"/>
      <c r="P214" s="180"/>
      <c r="Q214" s="180"/>
      <c r="R214" s="180"/>
      <c r="S214" s="180"/>
      <c r="T214" s="181"/>
      <c r="AT214" s="176" t="s">
        <v>153</v>
      </c>
      <c r="AU214" s="176" t="s">
        <v>94</v>
      </c>
      <c r="AV214" s="14" t="s">
        <v>147</v>
      </c>
      <c r="AW214" s="14" t="s">
        <v>28</v>
      </c>
      <c r="AX214" s="14" t="s">
        <v>79</v>
      </c>
      <c r="AY214" s="176" t="s">
        <v>146</v>
      </c>
    </row>
    <row r="215" spans="1:65" s="2" customFormat="1" ht="24.2" customHeight="1">
      <c r="A215" s="30"/>
      <c r="B215" s="153"/>
      <c r="C215" s="154" t="s">
        <v>199</v>
      </c>
      <c r="D215" s="154" t="s">
        <v>149</v>
      </c>
      <c r="E215" s="155" t="s">
        <v>253</v>
      </c>
      <c r="F215" s="156" t="s">
        <v>254</v>
      </c>
      <c r="G215" s="157" t="s">
        <v>159</v>
      </c>
      <c r="H215" s="158">
        <v>3.9060000000000001</v>
      </c>
      <c r="I215" s="159">
        <v>2.42</v>
      </c>
      <c r="J215" s="159">
        <f>ROUND(I215*H215,2)</f>
        <v>9.4499999999999993</v>
      </c>
      <c r="K215" s="160"/>
      <c r="L215" s="31"/>
      <c r="M215" s="161" t="s">
        <v>1</v>
      </c>
      <c r="N215" s="162" t="s">
        <v>37</v>
      </c>
      <c r="O215" s="163">
        <v>0.22500000000000001</v>
      </c>
      <c r="P215" s="163">
        <f>O215*H215</f>
        <v>0.87885000000000002</v>
      </c>
      <c r="Q215" s="163">
        <v>0</v>
      </c>
      <c r="R215" s="163">
        <f>Q215*H215</f>
        <v>0</v>
      </c>
      <c r="S215" s="163">
        <v>7.2999999999999995E-2</v>
      </c>
      <c r="T215" s="164">
        <f>S215*H215</f>
        <v>0.285138</v>
      </c>
      <c r="U215" s="30"/>
      <c r="V215" s="30"/>
      <c r="W215" s="30"/>
      <c r="X215" s="30"/>
      <c r="Y215" s="30"/>
      <c r="Z215" s="30"/>
      <c r="AA215" s="30"/>
      <c r="AB215" s="30"/>
      <c r="AC215" s="30"/>
      <c r="AD215" s="30"/>
      <c r="AE215" s="30"/>
      <c r="AR215" s="165" t="s">
        <v>147</v>
      </c>
      <c r="AT215" s="165" t="s">
        <v>149</v>
      </c>
      <c r="AU215" s="165" t="s">
        <v>94</v>
      </c>
      <c r="AY215" s="18" t="s">
        <v>146</v>
      </c>
      <c r="BE215" s="166">
        <f>IF(N215="základná",J215,0)</f>
        <v>0</v>
      </c>
      <c r="BF215" s="166">
        <f>IF(N215="znížená",J215,0)</f>
        <v>9.4499999999999993</v>
      </c>
      <c r="BG215" s="166">
        <f>IF(N215="zákl. prenesená",J215,0)</f>
        <v>0</v>
      </c>
      <c r="BH215" s="166">
        <f>IF(N215="zníž. prenesená",J215,0)</f>
        <v>0</v>
      </c>
      <c r="BI215" s="166">
        <f>IF(N215="nulová",J215,0)</f>
        <v>0</v>
      </c>
      <c r="BJ215" s="18" t="s">
        <v>94</v>
      </c>
      <c r="BK215" s="166">
        <f>ROUND(I215*H215,2)</f>
        <v>9.4499999999999993</v>
      </c>
      <c r="BL215" s="18" t="s">
        <v>147</v>
      </c>
      <c r="BM215" s="165" t="s">
        <v>255</v>
      </c>
    </row>
    <row r="216" spans="1:65" s="2" customFormat="1" ht="24.2" customHeight="1">
      <c r="A216" s="30"/>
      <c r="B216" s="153"/>
      <c r="C216" s="154" t="s">
        <v>256</v>
      </c>
      <c r="D216" s="154" t="s">
        <v>149</v>
      </c>
      <c r="E216" s="155" t="s">
        <v>257</v>
      </c>
      <c r="F216" s="156" t="s">
        <v>258</v>
      </c>
      <c r="G216" s="157" t="s">
        <v>159</v>
      </c>
      <c r="H216" s="158">
        <v>111.6</v>
      </c>
      <c r="I216" s="159">
        <v>2.41</v>
      </c>
      <c r="J216" s="159">
        <f>ROUND(I216*H216,2)</f>
        <v>268.95999999999998</v>
      </c>
      <c r="K216" s="160"/>
      <c r="L216" s="31"/>
      <c r="M216" s="161" t="s">
        <v>1</v>
      </c>
      <c r="N216" s="162" t="s">
        <v>37</v>
      </c>
      <c r="O216" s="163">
        <v>0.224</v>
      </c>
      <c r="P216" s="163">
        <f>O216*H216</f>
        <v>24.9984</v>
      </c>
      <c r="Q216" s="163">
        <v>0</v>
      </c>
      <c r="R216" s="163">
        <f>Q216*H216</f>
        <v>0</v>
      </c>
      <c r="S216" s="163">
        <v>0</v>
      </c>
      <c r="T216" s="164">
        <f>S216*H216</f>
        <v>0</v>
      </c>
      <c r="U216" s="30"/>
      <c r="V216" s="30"/>
      <c r="W216" s="30"/>
      <c r="X216" s="30"/>
      <c r="Y216" s="30"/>
      <c r="Z216" s="30"/>
      <c r="AA216" s="30"/>
      <c r="AB216" s="30"/>
      <c r="AC216" s="30"/>
      <c r="AD216" s="30"/>
      <c r="AE216" s="30"/>
      <c r="AR216" s="165" t="s">
        <v>147</v>
      </c>
      <c r="AT216" s="165" t="s">
        <v>149</v>
      </c>
      <c r="AU216" s="165" t="s">
        <v>94</v>
      </c>
      <c r="AY216" s="18" t="s">
        <v>146</v>
      </c>
      <c r="BE216" s="166">
        <f>IF(N216="základná",J216,0)</f>
        <v>0</v>
      </c>
      <c r="BF216" s="166">
        <f>IF(N216="znížená",J216,0)</f>
        <v>268.95999999999998</v>
      </c>
      <c r="BG216" s="166">
        <f>IF(N216="zákl. prenesená",J216,0)</f>
        <v>0</v>
      </c>
      <c r="BH216" s="166">
        <f>IF(N216="zníž. prenesená",J216,0)</f>
        <v>0</v>
      </c>
      <c r="BI216" s="166">
        <f>IF(N216="nulová",J216,0)</f>
        <v>0</v>
      </c>
      <c r="BJ216" s="18" t="s">
        <v>94</v>
      </c>
      <c r="BK216" s="166">
        <f>ROUND(I216*H216,2)</f>
        <v>268.95999999999998</v>
      </c>
      <c r="BL216" s="18" t="s">
        <v>147</v>
      </c>
      <c r="BM216" s="165" t="s">
        <v>259</v>
      </c>
    </row>
    <row r="217" spans="1:65" s="2" customFormat="1" ht="24.2" customHeight="1">
      <c r="A217" s="30"/>
      <c r="B217" s="153"/>
      <c r="C217" s="154" t="s">
        <v>203</v>
      </c>
      <c r="D217" s="154" t="s">
        <v>149</v>
      </c>
      <c r="E217" s="155" t="s">
        <v>284</v>
      </c>
      <c r="F217" s="156" t="s">
        <v>285</v>
      </c>
      <c r="G217" s="157" t="s">
        <v>168</v>
      </c>
      <c r="H217" s="158">
        <v>27.757000000000001</v>
      </c>
      <c r="I217" s="159">
        <v>9.49</v>
      </c>
      <c r="J217" s="159">
        <f>ROUND(I217*H217,2)</f>
        <v>263.41000000000003</v>
      </c>
      <c r="K217" s="160"/>
      <c r="L217" s="31"/>
      <c r="M217" s="161" t="s">
        <v>1</v>
      </c>
      <c r="N217" s="162" t="s">
        <v>37</v>
      </c>
      <c r="O217" s="163">
        <v>0.88200000000000001</v>
      </c>
      <c r="P217" s="163">
        <f>O217*H217</f>
        <v>24.481674000000002</v>
      </c>
      <c r="Q217" s="163">
        <v>0</v>
      </c>
      <c r="R217" s="163">
        <f>Q217*H217</f>
        <v>0</v>
      </c>
      <c r="S217" s="163">
        <v>0</v>
      </c>
      <c r="T217" s="164">
        <f>S217*H217</f>
        <v>0</v>
      </c>
      <c r="U217" s="30"/>
      <c r="V217" s="30"/>
      <c r="W217" s="30"/>
      <c r="X217" s="30"/>
      <c r="Y217" s="30"/>
      <c r="Z217" s="30"/>
      <c r="AA217" s="30"/>
      <c r="AB217" s="30"/>
      <c r="AC217" s="30"/>
      <c r="AD217" s="30"/>
      <c r="AE217" s="30"/>
      <c r="AR217" s="165" t="s">
        <v>147</v>
      </c>
      <c r="AT217" s="165" t="s">
        <v>149</v>
      </c>
      <c r="AU217" s="165" t="s">
        <v>94</v>
      </c>
      <c r="AY217" s="18" t="s">
        <v>146</v>
      </c>
      <c r="BE217" s="166">
        <f>IF(N217="základná",J217,0)</f>
        <v>0</v>
      </c>
      <c r="BF217" s="166">
        <f>IF(N217="znížená",J217,0)</f>
        <v>263.41000000000003</v>
      </c>
      <c r="BG217" s="166">
        <f>IF(N217="zákl. prenesená",J217,0)</f>
        <v>0</v>
      </c>
      <c r="BH217" s="166">
        <f>IF(N217="zníž. prenesená",J217,0)</f>
        <v>0</v>
      </c>
      <c r="BI217" s="166">
        <f>IF(N217="nulová",J217,0)</f>
        <v>0</v>
      </c>
      <c r="BJ217" s="18" t="s">
        <v>94</v>
      </c>
      <c r="BK217" s="166">
        <f>ROUND(I217*H217,2)</f>
        <v>263.41000000000003</v>
      </c>
      <c r="BL217" s="18" t="s">
        <v>147</v>
      </c>
      <c r="BM217" s="165" t="s">
        <v>262</v>
      </c>
    </row>
    <row r="218" spans="1:65" s="2" customFormat="1" ht="21.75" customHeight="1">
      <c r="A218" s="30"/>
      <c r="B218" s="153"/>
      <c r="C218" s="154" t="s">
        <v>271</v>
      </c>
      <c r="D218" s="154" t="s">
        <v>149</v>
      </c>
      <c r="E218" s="155" t="s">
        <v>288</v>
      </c>
      <c r="F218" s="156" t="s">
        <v>289</v>
      </c>
      <c r="G218" s="157" t="s">
        <v>168</v>
      </c>
      <c r="H218" s="158">
        <v>27.757000000000001</v>
      </c>
      <c r="I218" s="159">
        <v>10.63</v>
      </c>
      <c r="J218" s="159">
        <f>ROUND(I218*H218,2)</f>
        <v>295.06</v>
      </c>
      <c r="K218" s="160"/>
      <c r="L218" s="31"/>
      <c r="M218" s="161" t="s">
        <v>1</v>
      </c>
      <c r="N218" s="162" t="s">
        <v>37</v>
      </c>
      <c r="O218" s="163">
        <v>0.59799999999999998</v>
      </c>
      <c r="P218" s="163">
        <f>O218*H218</f>
        <v>16.598686000000001</v>
      </c>
      <c r="Q218" s="163">
        <v>0</v>
      </c>
      <c r="R218" s="163">
        <f>Q218*H218</f>
        <v>0</v>
      </c>
      <c r="S218" s="163">
        <v>0</v>
      </c>
      <c r="T218" s="164">
        <f>S218*H218</f>
        <v>0</v>
      </c>
      <c r="U218" s="30"/>
      <c r="V218" s="30"/>
      <c r="W218" s="30"/>
      <c r="X218" s="30"/>
      <c r="Y218" s="30"/>
      <c r="Z218" s="30"/>
      <c r="AA218" s="30"/>
      <c r="AB218" s="30"/>
      <c r="AC218" s="30"/>
      <c r="AD218" s="30"/>
      <c r="AE218" s="30"/>
      <c r="AR218" s="165" t="s">
        <v>147</v>
      </c>
      <c r="AT218" s="165" t="s">
        <v>149</v>
      </c>
      <c r="AU218" s="165" t="s">
        <v>94</v>
      </c>
      <c r="AY218" s="18" t="s">
        <v>146</v>
      </c>
      <c r="BE218" s="166">
        <f>IF(N218="základná",J218,0)</f>
        <v>0</v>
      </c>
      <c r="BF218" s="166">
        <f>IF(N218="znížená",J218,0)</f>
        <v>295.06</v>
      </c>
      <c r="BG218" s="166">
        <f>IF(N218="zákl. prenesená",J218,0)</f>
        <v>0</v>
      </c>
      <c r="BH218" s="166">
        <f>IF(N218="zníž. prenesená",J218,0)</f>
        <v>0</v>
      </c>
      <c r="BI218" s="166">
        <f>IF(N218="nulová",J218,0)</f>
        <v>0</v>
      </c>
      <c r="BJ218" s="18" t="s">
        <v>94</v>
      </c>
      <c r="BK218" s="166">
        <f>ROUND(I218*H218,2)</f>
        <v>295.06</v>
      </c>
      <c r="BL218" s="18" t="s">
        <v>147</v>
      </c>
      <c r="BM218" s="165" t="s">
        <v>274</v>
      </c>
    </row>
    <row r="219" spans="1:65" s="2" customFormat="1" ht="37.9" customHeight="1">
      <c r="A219" s="30"/>
      <c r="B219" s="153"/>
      <c r="C219" s="154" t="s">
        <v>209</v>
      </c>
      <c r="D219" s="154" t="s">
        <v>149</v>
      </c>
      <c r="E219" s="155" t="s">
        <v>291</v>
      </c>
      <c r="F219" s="156" t="s">
        <v>292</v>
      </c>
      <c r="G219" s="157" t="s">
        <v>168</v>
      </c>
      <c r="H219" s="158">
        <v>111.02800000000001</v>
      </c>
      <c r="I219" s="159">
        <v>0.3</v>
      </c>
      <c r="J219" s="159">
        <f>ROUND(I219*H219,2)</f>
        <v>33.31</v>
      </c>
      <c r="K219" s="160"/>
      <c r="L219" s="31"/>
      <c r="M219" s="161" t="s">
        <v>1</v>
      </c>
      <c r="N219" s="162" t="s">
        <v>37</v>
      </c>
      <c r="O219" s="163">
        <v>7.0000000000000001E-3</v>
      </c>
      <c r="P219" s="163">
        <f>O219*H219</f>
        <v>0.77719600000000011</v>
      </c>
      <c r="Q219" s="163">
        <v>0</v>
      </c>
      <c r="R219" s="163">
        <f>Q219*H219</f>
        <v>0</v>
      </c>
      <c r="S219" s="163">
        <v>0</v>
      </c>
      <c r="T219" s="164">
        <f>S219*H219</f>
        <v>0</v>
      </c>
      <c r="U219" s="30"/>
      <c r="V219" s="30"/>
      <c r="W219" s="30"/>
      <c r="X219" s="30"/>
      <c r="Y219" s="30"/>
      <c r="Z219" s="30"/>
      <c r="AA219" s="30"/>
      <c r="AB219" s="30"/>
      <c r="AC219" s="30"/>
      <c r="AD219" s="30"/>
      <c r="AE219" s="30"/>
      <c r="AR219" s="165" t="s">
        <v>147</v>
      </c>
      <c r="AT219" s="165" t="s">
        <v>149</v>
      </c>
      <c r="AU219" s="165" t="s">
        <v>94</v>
      </c>
      <c r="AY219" s="18" t="s">
        <v>146</v>
      </c>
      <c r="BE219" s="166">
        <f>IF(N219="základná",J219,0)</f>
        <v>0</v>
      </c>
      <c r="BF219" s="166">
        <f>IF(N219="znížená",J219,0)</f>
        <v>33.31</v>
      </c>
      <c r="BG219" s="166">
        <f>IF(N219="zákl. prenesená",J219,0)</f>
        <v>0</v>
      </c>
      <c r="BH219" s="166">
        <f>IF(N219="zníž. prenesená",J219,0)</f>
        <v>0</v>
      </c>
      <c r="BI219" s="166">
        <f>IF(N219="nulová",J219,0)</f>
        <v>0</v>
      </c>
      <c r="BJ219" s="18" t="s">
        <v>94</v>
      </c>
      <c r="BK219" s="166">
        <f>ROUND(I219*H219,2)</f>
        <v>33.31</v>
      </c>
      <c r="BL219" s="18" t="s">
        <v>147</v>
      </c>
      <c r="BM219" s="165" t="s">
        <v>277</v>
      </c>
    </row>
    <row r="220" spans="1:65" s="13" customFormat="1" ht="11.25">
      <c r="B220" s="167"/>
      <c r="D220" s="168" t="s">
        <v>153</v>
      </c>
      <c r="E220" s="169" t="s">
        <v>1</v>
      </c>
      <c r="F220" s="170" t="s">
        <v>1257</v>
      </c>
      <c r="H220" s="171">
        <v>111.02800000000001</v>
      </c>
      <c r="L220" s="167"/>
      <c r="M220" s="172"/>
      <c r="N220" s="173"/>
      <c r="O220" s="173"/>
      <c r="P220" s="173"/>
      <c r="Q220" s="173"/>
      <c r="R220" s="173"/>
      <c r="S220" s="173"/>
      <c r="T220" s="174"/>
      <c r="AT220" s="169" t="s">
        <v>153</v>
      </c>
      <c r="AU220" s="169" t="s">
        <v>94</v>
      </c>
      <c r="AV220" s="13" t="s">
        <v>94</v>
      </c>
      <c r="AW220" s="13" t="s">
        <v>28</v>
      </c>
      <c r="AX220" s="13" t="s">
        <v>71</v>
      </c>
      <c r="AY220" s="169" t="s">
        <v>146</v>
      </c>
    </row>
    <row r="221" spans="1:65" s="14" customFormat="1" ht="11.25">
      <c r="B221" s="175"/>
      <c r="D221" s="168" t="s">
        <v>153</v>
      </c>
      <c r="E221" s="176" t="s">
        <v>1</v>
      </c>
      <c r="F221" s="177" t="s">
        <v>156</v>
      </c>
      <c r="H221" s="178">
        <v>111.02800000000001</v>
      </c>
      <c r="L221" s="175"/>
      <c r="M221" s="179"/>
      <c r="N221" s="180"/>
      <c r="O221" s="180"/>
      <c r="P221" s="180"/>
      <c r="Q221" s="180"/>
      <c r="R221" s="180"/>
      <c r="S221" s="180"/>
      <c r="T221" s="181"/>
      <c r="AT221" s="176" t="s">
        <v>153</v>
      </c>
      <c r="AU221" s="176" t="s">
        <v>94</v>
      </c>
      <c r="AV221" s="14" t="s">
        <v>147</v>
      </c>
      <c r="AW221" s="14" t="s">
        <v>28</v>
      </c>
      <c r="AX221" s="14" t="s">
        <v>79</v>
      </c>
      <c r="AY221" s="176" t="s">
        <v>146</v>
      </c>
    </row>
    <row r="222" spans="1:65" s="2" customFormat="1" ht="24.2" customHeight="1">
      <c r="A222" s="30"/>
      <c r="B222" s="153"/>
      <c r="C222" s="154" t="s">
        <v>280</v>
      </c>
      <c r="D222" s="154" t="s">
        <v>149</v>
      </c>
      <c r="E222" s="155" t="s">
        <v>296</v>
      </c>
      <c r="F222" s="156" t="s">
        <v>297</v>
      </c>
      <c r="G222" s="157" t="s">
        <v>168</v>
      </c>
      <c r="H222" s="158">
        <v>27.757000000000001</v>
      </c>
      <c r="I222" s="159">
        <v>9.58</v>
      </c>
      <c r="J222" s="159">
        <f>ROUND(I222*H222,2)</f>
        <v>265.91000000000003</v>
      </c>
      <c r="K222" s="160"/>
      <c r="L222" s="31"/>
      <c r="M222" s="161" t="s">
        <v>1</v>
      </c>
      <c r="N222" s="162" t="s">
        <v>37</v>
      </c>
      <c r="O222" s="163">
        <v>0.89</v>
      </c>
      <c r="P222" s="163">
        <f>O222*H222</f>
        <v>24.70373</v>
      </c>
      <c r="Q222" s="163">
        <v>0</v>
      </c>
      <c r="R222" s="163">
        <f>Q222*H222</f>
        <v>0</v>
      </c>
      <c r="S222" s="163">
        <v>0</v>
      </c>
      <c r="T222" s="164">
        <f>S222*H222</f>
        <v>0</v>
      </c>
      <c r="U222" s="30"/>
      <c r="V222" s="30"/>
      <c r="W222" s="30"/>
      <c r="X222" s="30"/>
      <c r="Y222" s="30"/>
      <c r="Z222" s="30"/>
      <c r="AA222" s="30"/>
      <c r="AB222" s="30"/>
      <c r="AC222" s="30"/>
      <c r="AD222" s="30"/>
      <c r="AE222" s="30"/>
      <c r="AR222" s="165" t="s">
        <v>147</v>
      </c>
      <c r="AT222" s="165" t="s">
        <v>149</v>
      </c>
      <c r="AU222" s="165" t="s">
        <v>94</v>
      </c>
      <c r="AY222" s="18" t="s">
        <v>146</v>
      </c>
      <c r="BE222" s="166">
        <f>IF(N222="základná",J222,0)</f>
        <v>0</v>
      </c>
      <c r="BF222" s="166">
        <f>IF(N222="znížená",J222,0)</f>
        <v>265.91000000000003</v>
      </c>
      <c r="BG222" s="166">
        <f>IF(N222="zákl. prenesená",J222,0)</f>
        <v>0</v>
      </c>
      <c r="BH222" s="166">
        <f>IF(N222="zníž. prenesená",J222,0)</f>
        <v>0</v>
      </c>
      <c r="BI222" s="166">
        <f>IF(N222="nulová",J222,0)</f>
        <v>0</v>
      </c>
      <c r="BJ222" s="18" t="s">
        <v>94</v>
      </c>
      <c r="BK222" s="166">
        <f>ROUND(I222*H222,2)</f>
        <v>265.91000000000003</v>
      </c>
      <c r="BL222" s="18" t="s">
        <v>147</v>
      </c>
      <c r="BM222" s="165" t="s">
        <v>283</v>
      </c>
    </row>
    <row r="223" spans="1:65" s="2" customFormat="1" ht="24.2" customHeight="1">
      <c r="A223" s="30"/>
      <c r="B223" s="153"/>
      <c r="C223" s="154" t="s">
        <v>214</v>
      </c>
      <c r="D223" s="154" t="s">
        <v>149</v>
      </c>
      <c r="E223" s="155" t="s">
        <v>299</v>
      </c>
      <c r="F223" s="156" t="s">
        <v>300</v>
      </c>
      <c r="G223" s="157" t="s">
        <v>168</v>
      </c>
      <c r="H223" s="158">
        <v>83.271000000000001</v>
      </c>
      <c r="I223" s="159">
        <v>1.07</v>
      </c>
      <c r="J223" s="159">
        <f>ROUND(I223*H223,2)</f>
        <v>89.1</v>
      </c>
      <c r="K223" s="160"/>
      <c r="L223" s="31"/>
      <c r="M223" s="161" t="s">
        <v>1</v>
      </c>
      <c r="N223" s="162" t="s">
        <v>37</v>
      </c>
      <c r="O223" s="163">
        <v>0.1</v>
      </c>
      <c r="P223" s="163">
        <f>O223*H223</f>
        <v>8.3270999999999997</v>
      </c>
      <c r="Q223" s="163">
        <v>0</v>
      </c>
      <c r="R223" s="163">
        <f>Q223*H223</f>
        <v>0</v>
      </c>
      <c r="S223" s="163">
        <v>0</v>
      </c>
      <c r="T223" s="164">
        <f>S223*H223</f>
        <v>0</v>
      </c>
      <c r="U223" s="30"/>
      <c r="V223" s="30"/>
      <c r="W223" s="30"/>
      <c r="X223" s="30"/>
      <c r="Y223" s="30"/>
      <c r="Z223" s="30"/>
      <c r="AA223" s="30"/>
      <c r="AB223" s="30"/>
      <c r="AC223" s="30"/>
      <c r="AD223" s="30"/>
      <c r="AE223" s="30"/>
      <c r="AR223" s="165" t="s">
        <v>147</v>
      </c>
      <c r="AT223" s="165" t="s">
        <v>149</v>
      </c>
      <c r="AU223" s="165" t="s">
        <v>94</v>
      </c>
      <c r="AY223" s="18" t="s">
        <v>146</v>
      </c>
      <c r="BE223" s="166">
        <f>IF(N223="základná",J223,0)</f>
        <v>0</v>
      </c>
      <c r="BF223" s="166">
        <f>IF(N223="znížená",J223,0)</f>
        <v>89.1</v>
      </c>
      <c r="BG223" s="166">
        <f>IF(N223="zákl. prenesená",J223,0)</f>
        <v>0</v>
      </c>
      <c r="BH223" s="166">
        <f>IF(N223="zníž. prenesená",J223,0)</f>
        <v>0</v>
      </c>
      <c r="BI223" s="166">
        <f>IF(N223="nulová",J223,0)</f>
        <v>0</v>
      </c>
      <c r="BJ223" s="18" t="s">
        <v>94</v>
      </c>
      <c r="BK223" s="166">
        <f>ROUND(I223*H223,2)</f>
        <v>89.1</v>
      </c>
      <c r="BL223" s="18" t="s">
        <v>147</v>
      </c>
      <c r="BM223" s="165" t="s">
        <v>286</v>
      </c>
    </row>
    <row r="224" spans="1:65" s="13" customFormat="1" ht="11.25">
      <c r="B224" s="167"/>
      <c r="D224" s="168" t="s">
        <v>153</v>
      </c>
      <c r="E224" s="169" t="s">
        <v>1</v>
      </c>
      <c r="F224" s="170" t="s">
        <v>1258</v>
      </c>
      <c r="H224" s="171">
        <v>83.271000000000001</v>
      </c>
      <c r="L224" s="167"/>
      <c r="M224" s="172"/>
      <c r="N224" s="173"/>
      <c r="O224" s="173"/>
      <c r="P224" s="173"/>
      <c r="Q224" s="173"/>
      <c r="R224" s="173"/>
      <c r="S224" s="173"/>
      <c r="T224" s="174"/>
      <c r="AT224" s="169" t="s">
        <v>153</v>
      </c>
      <c r="AU224" s="169" t="s">
        <v>94</v>
      </c>
      <c r="AV224" s="13" t="s">
        <v>94</v>
      </c>
      <c r="AW224" s="13" t="s">
        <v>28</v>
      </c>
      <c r="AX224" s="13" t="s">
        <v>71</v>
      </c>
      <c r="AY224" s="169" t="s">
        <v>146</v>
      </c>
    </row>
    <row r="225" spans="1:65" s="14" customFormat="1" ht="11.25">
      <c r="B225" s="175"/>
      <c r="D225" s="168" t="s">
        <v>153</v>
      </c>
      <c r="E225" s="176" t="s">
        <v>1</v>
      </c>
      <c r="F225" s="177" t="s">
        <v>156</v>
      </c>
      <c r="H225" s="178">
        <v>83.271000000000001</v>
      </c>
      <c r="L225" s="175"/>
      <c r="M225" s="179"/>
      <c r="N225" s="180"/>
      <c r="O225" s="180"/>
      <c r="P225" s="180"/>
      <c r="Q225" s="180"/>
      <c r="R225" s="180"/>
      <c r="S225" s="180"/>
      <c r="T225" s="181"/>
      <c r="AT225" s="176" t="s">
        <v>153</v>
      </c>
      <c r="AU225" s="176" t="s">
        <v>94</v>
      </c>
      <c r="AV225" s="14" t="s">
        <v>147</v>
      </c>
      <c r="AW225" s="14" t="s">
        <v>28</v>
      </c>
      <c r="AX225" s="14" t="s">
        <v>79</v>
      </c>
      <c r="AY225" s="176" t="s">
        <v>146</v>
      </c>
    </row>
    <row r="226" spans="1:65" s="2" customFormat="1" ht="24.2" customHeight="1">
      <c r="A226" s="30"/>
      <c r="B226" s="153"/>
      <c r="C226" s="154" t="s">
        <v>287</v>
      </c>
      <c r="D226" s="154" t="s">
        <v>149</v>
      </c>
      <c r="E226" s="155" t="s">
        <v>304</v>
      </c>
      <c r="F226" s="156" t="s">
        <v>305</v>
      </c>
      <c r="G226" s="157" t="s">
        <v>168</v>
      </c>
      <c r="H226" s="158">
        <v>25.757000000000001</v>
      </c>
      <c r="I226" s="159">
        <v>67.150000000000006</v>
      </c>
      <c r="J226" s="159">
        <f>ROUND(I226*H226,2)</f>
        <v>1729.58</v>
      </c>
      <c r="K226" s="160"/>
      <c r="L226" s="31"/>
      <c r="M226" s="161" t="s">
        <v>1</v>
      </c>
      <c r="N226" s="162" t="s">
        <v>37</v>
      </c>
      <c r="O226" s="163">
        <v>0</v>
      </c>
      <c r="P226" s="163">
        <f>O226*H226</f>
        <v>0</v>
      </c>
      <c r="Q226" s="163">
        <v>0</v>
      </c>
      <c r="R226" s="163">
        <f>Q226*H226</f>
        <v>0</v>
      </c>
      <c r="S226" s="163">
        <v>0</v>
      </c>
      <c r="T226" s="164">
        <f>S226*H226</f>
        <v>0</v>
      </c>
      <c r="U226" s="30"/>
      <c r="V226" s="30"/>
      <c r="W226" s="30"/>
      <c r="X226" s="30"/>
      <c r="Y226" s="30"/>
      <c r="Z226" s="30"/>
      <c r="AA226" s="30"/>
      <c r="AB226" s="30"/>
      <c r="AC226" s="30"/>
      <c r="AD226" s="30"/>
      <c r="AE226" s="30"/>
      <c r="AR226" s="165" t="s">
        <v>147</v>
      </c>
      <c r="AT226" s="165" t="s">
        <v>149</v>
      </c>
      <c r="AU226" s="165" t="s">
        <v>94</v>
      </c>
      <c r="AY226" s="18" t="s">
        <v>146</v>
      </c>
      <c r="BE226" s="166">
        <f>IF(N226="základná",J226,0)</f>
        <v>0</v>
      </c>
      <c r="BF226" s="166">
        <f>IF(N226="znížená",J226,0)</f>
        <v>1729.58</v>
      </c>
      <c r="BG226" s="166">
        <f>IF(N226="zákl. prenesená",J226,0)</f>
        <v>0</v>
      </c>
      <c r="BH226" s="166">
        <f>IF(N226="zníž. prenesená",J226,0)</f>
        <v>0</v>
      </c>
      <c r="BI226" s="166">
        <f>IF(N226="nulová",J226,0)</f>
        <v>0</v>
      </c>
      <c r="BJ226" s="18" t="s">
        <v>94</v>
      </c>
      <c r="BK226" s="166">
        <f>ROUND(I226*H226,2)</f>
        <v>1729.58</v>
      </c>
      <c r="BL226" s="18" t="s">
        <v>147</v>
      </c>
      <c r="BM226" s="165" t="s">
        <v>290</v>
      </c>
    </row>
    <row r="227" spans="1:65" s="13" customFormat="1" ht="11.25">
      <c r="B227" s="167"/>
      <c r="D227" s="168" t="s">
        <v>153</v>
      </c>
      <c r="E227" s="169" t="s">
        <v>1</v>
      </c>
      <c r="F227" s="170" t="s">
        <v>1259</v>
      </c>
      <c r="H227" s="171">
        <v>25.757000000000001</v>
      </c>
      <c r="L227" s="167"/>
      <c r="M227" s="172"/>
      <c r="N227" s="173"/>
      <c r="O227" s="173"/>
      <c r="P227" s="173"/>
      <c r="Q227" s="173"/>
      <c r="R227" s="173"/>
      <c r="S227" s="173"/>
      <c r="T227" s="174"/>
      <c r="AT227" s="169" t="s">
        <v>153</v>
      </c>
      <c r="AU227" s="169" t="s">
        <v>94</v>
      </c>
      <c r="AV227" s="13" t="s">
        <v>94</v>
      </c>
      <c r="AW227" s="13" t="s">
        <v>28</v>
      </c>
      <c r="AX227" s="13" t="s">
        <v>71</v>
      </c>
      <c r="AY227" s="169" t="s">
        <v>146</v>
      </c>
    </row>
    <row r="228" spans="1:65" s="14" customFormat="1" ht="11.25">
      <c r="B228" s="175"/>
      <c r="D228" s="168" t="s">
        <v>153</v>
      </c>
      <c r="E228" s="176" t="s">
        <v>1</v>
      </c>
      <c r="F228" s="177" t="s">
        <v>156</v>
      </c>
      <c r="H228" s="178">
        <v>25.757000000000001</v>
      </c>
      <c r="L228" s="175"/>
      <c r="M228" s="179"/>
      <c r="N228" s="180"/>
      <c r="O228" s="180"/>
      <c r="P228" s="180"/>
      <c r="Q228" s="180"/>
      <c r="R228" s="180"/>
      <c r="S228" s="180"/>
      <c r="T228" s="181"/>
      <c r="AT228" s="176" t="s">
        <v>153</v>
      </c>
      <c r="AU228" s="176" t="s">
        <v>94</v>
      </c>
      <c r="AV228" s="14" t="s">
        <v>147</v>
      </c>
      <c r="AW228" s="14" t="s">
        <v>28</v>
      </c>
      <c r="AX228" s="14" t="s">
        <v>79</v>
      </c>
      <c r="AY228" s="176" t="s">
        <v>146</v>
      </c>
    </row>
    <row r="229" spans="1:65" s="2" customFormat="1" ht="24.2" customHeight="1">
      <c r="A229" s="30"/>
      <c r="B229" s="153"/>
      <c r="C229" s="154" t="s">
        <v>7</v>
      </c>
      <c r="D229" s="154" t="s">
        <v>149</v>
      </c>
      <c r="E229" s="155" t="s">
        <v>308</v>
      </c>
      <c r="F229" s="156" t="s">
        <v>309</v>
      </c>
      <c r="G229" s="157" t="s">
        <v>168</v>
      </c>
      <c r="H229" s="158">
        <v>0.46200000000000002</v>
      </c>
      <c r="I229" s="159">
        <v>89.54</v>
      </c>
      <c r="J229" s="159">
        <f>ROUND(I229*H229,2)</f>
        <v>41.37</v>
      </c>
      <c r="K229" s="160"/>
      <c r="L229" s="31"/>
      <c r="M229" s="161" t="s">
        <v>1</v>
      </c>
      <c r="N229" s="162" t="s">
        <v>37</v>
      </c>
      <c r="O229" s="163">
        <v>0</v>
      </c>
      <c r="P229" s="163">
        <f>O229*H229</f>
        <v>0</v>
      </c>
      <c r="Q229" s="163">
        <v>0</v>
      </c>
      <c r="R229" s="163">
        <f>Q229*H229</f>
        <v>0</v>
      </c>
      <c r="S229" s="163">
        <v>0</v>
      </c>
      <c r="T229" s="164">
        <f>S229*H229</f>
        <v>0</v>
      </c>
      <c r="U229" s="30"/>
      <c r="V229" s="30"/>
      <c r="W229" s="30"/>
      <c r="X229" s="30"/>
      <c r="Y229" s="30"/>
      <c r="Z229" s="30"/>
      <c r="AA229" s="30"/>
      <c r="AB229" s="30"/>
      <c r="AC229" s="30"/>
      <c r="AD229" s="30"/>
      <c r="AE229" s="30"/>
      <c r="AR229" s="165" t="s">
        <v>147</v>
      </c>
      <c r="AT229" s="165" t="s">
        <v>149</v>
      </c>
      <c r="AU229" s="165" t="s">
        <v>94</v>
      </c>
      <c r="AY229" s="18" t="s">
        <v>146</v>
      </c>
      <c r="BE229" s="166">
        <f>IF(N229="základná",J229,0)</f>
        <v>0</v>
      </c>
      <c r="BF229" s="166">
        <f>IF(N229="znížená",J229,0)</f>
        <v>41.37</v>
      </c>
      <c r="BG229" s="166">
        <f>IF(N229="zákl. prenesená",J229,0)</f>
        <v>0</v>
      </c>
      <c r="BH229" s="166">
        <f>IF(N229="zníž. prenesená",J229,0)</f>
        <v>0</v>
      </c>
      <c r="BI229" s="166">
        <f>IF(N229="nulová",J229,0)</f>
        <v>0</v>
      </c>
      <c r="BJ229" s="18" t="s">
        <v>94</v>
      </c>
      <c r="BK229" s="166">
        <f>ROUND(I229*H229,2)</f>
        <v>41.37</v>
      </c>
      <c r="BL229" s="18" t="s">
        <v>147</v>
      </c>
      <c r="BM229" s="165" t="s">
        <v>293</v>
      </c>
    </row>
    <row r="230" spans="1:65" s="13" customFormat="1" ht="11.25">
      <c r="B230" s="167"/>
      <c r="D230" s="168" t="s">
        <v>153</v>
      </c>
      <c r="E230" s="169" t="s">
        <v>1</v>
      </c>
      <c r="F230" s="170" t="s">
        <v>1260</v>
      </c>
      <c r="H230" s="171">
        <v>0.46200000000000002</v>
      </c>
      <c r="L230" s="167"/>
      <c r="M230" s="172"/>
      <c r="N230" s="173"/>
      <c r="O230" s="173"/>
      <c r="P230" s="173"/>
      <c r="Q230" s="173"/>
      <c r="R230" s="173"/>
      <c r="S230" s="173"/>
      <c r="T230" s="174"/>
      <c r="AT230" s="169" t="s">
        <v>153</v>
      </c>
      <c r="AU230" s="169" t="s">
        <v>94</v>
      </c>
      <c r="AV230" s="13" t="s">
        <v>94</v>
      </c>
      <c r="AW230" s="13" t="s">
        <v>28</v>
      </c>
      <c r="AX230" s="13" t="s">
        <v>71</v>
      </c>
      <c r="AY230" s="169" t="s">
        <v>146</v>
      </c>
    </row>
    <row r="231" spans="1:65" s="14" customFormat="1" ht="11.25">
      <c r="B231" s="175"/>
      <c r="D231" s="168" t="s">
        <v>153</v>
      </c>
      <c r="E231" s="176" t="s">
        <v>1</v>
      </c>
      <c r="F231" s="177" t="s">
        <v>156</v>
      </c>
      <c r="H231" s="178">
        <v>0.46200000000000002</v>
      </c>
      <c r="L231" s="175"/>
      <c r="M231" s="179"/>
      <c r="N231" s="180"/>
      <c r="O231" s="180"/>
      <c r="P231" s="180"/>
      <c r="Q231" s="180"/>
      <c r="R231" s="180"/>
      <c r="S231" s="180"/>
      <c r="T231" s="181"/>
      <c r="AT231" s="176" t="s">
        <v>153</v>
      </c>
      <c r="AU231" s="176" t="s">
        <v>94</v>
      </c>
      <c r="AV231" s="14" t="s">
        <v>147</v>
      </c>
      <c r="AW231" s="14" t="s">
        <v>28</v>
      </c>
      <c r="AX231" s="14" t="s">
        <v>79</v>
      </c>
      <c r="AY231" s="176" t="s">
        <v>146</v>
      </c>
    </row>
    <row r="232" spans="1:65" s="2" customFormat="1" ht="44.25" customHeight="1">
      <c r="A232" s="30"/>
      <c r="B232" s="153"/>
      <c r="C232" s="154" t="s">
        <v>295</v>
      </c>
      <c r="D232" s="154" t="s">
        <v>149</v>
      </c>
      <c r="E232" s="155" t="s">
        <v>313</v>
      </c>
      <c r="F232" s="156" t="s">
        <v>314</v>
      </c>
      <c r="G232" s="157" t="s">
        <v>168</v>
      </c>
      <c r="H232" s="158">
        <v>1.3560000000000001</v>
      </c>
      <c r="I232" s="159">
        <v>67.150000000000006</v>
      </c>
      <c r="J232" s="159">
        <f>ROUND(I232*H232,2)</f>
        <v>91.06</v>
      </c>
      <c r="K232" s="160"/>
      <c r="L232" s="31"/>
      <c r="M232" s="161" t="s">
        <v>1</v>
      </c>
      <c r="N232" s="162" t="s">
        <v>37</v>
      </c>
      <c r="O232" s="163">
        <v>0</v>
      </c>
      <c r="P232" s="163">
        <f>O232*H232</f>
        <v>0</v>
      </c>
      <c r="Q232" s="163">
        <v>0</v>
      </c>
      <c r="R232" s="163">
        <f>Q232*H232</f>
        <v>0</v>
      </c>
      <c r="S232" s="163">
        <v>0</v>
      </c>
      <c r="T232" s="164">
        <f>S232*H232</f>
        <v>0</v>
      </c>
      <c r="U232" s="30"/>
      <c r="V232" s="30"/>
      <c r="W232" s="30"/>
      <c r="X232" s="30"/>
      <c r="Y232" s="30"/>
      <c r="Z232" s="30"/>
      <c r="AA232" s="30"/>
      <c r="AB232" s="30"/>
      <c r="AC232" s="30"/>
      <c r="AD232" s="30"/>
      <c r="AE232" s="30"/>
      <c r="AR232" s="165" t="s">
        <v>147</v>
      </c>
      <c r="AT232" s="165" t="s">
        <v>149</v>
      </c>
      <c r="AU232" s="165" t="s">
        <v>94</v>
      </c>
      <c r="AY232" s="18" t="s">
        <v>146</v>
      </c>
      <c r="BE232" s="166">
        <f>IF(N232="základná",J232,0)</f>
        <v>0</v>
      </c>
      <c r="BF232" s="166">
        <f>IF(N232="znížená",J232,0)</f>
        <v>91.06</v>
      </c>
      <c r="BG232" s="166">
        <f>IF(N232="zákl. prenesená",J232,0)</f>
        <v>0</v>
      </c>
      <c r="BH232" s="166">
        <f>IF(N232="zníž. prenesená",J232,0)</f>
        <v>0</v>
      </c>
      <c r="BI232" s="166">
        <f>IF(N232="nulová",J232,0)</f>
        <v>0</v>
      </c>
      <c r="BJ232" s="18" t="s">
        <v>94</v>
      </c>
      <c r="BK232" s="166">
        <f>ROUND(I232*H232,2)</f>
        <v>91.06</v>
      </c>
      <c r="BL232" s="18" t="s">
        <v>147</v>
      </c>
      <c r="BM232" s="165" t="s">
        <v>298</v>
      </c>
    </row>
    <row r="233" spans="1:65" s="13" customFormat="1" ht="11.25">
      <c r="B233" s="167"/>
      <c r="D233" s="168" t="s">
        <v>153</v>
      </c>
      <c r="E233" s="169" t="s">
        <v>1</v>
      </c>
      <c r="F233" s="170" t="s">
        <v>1261</v>
      </c>
      <c r="H233" s="171">
        <v>1.3560000000000001</v>
      </c>
      <c r="L233" s="167"/>
      <c r="M233" s="172"/>
      <c r="N233" s="173"/>
      <c r="O233" s="173"/>
      <c r="P233" s="173"/>
      <c r="Q233" s="173"/>
      <c r="R233" s="173"/>
      <c r="S233" s="173"/>
      <c r="T233" s="174"/>
      <c r="AT233" s="169" t="s">
        <v>153</v>
      </c>
      <c r="AU233" s="169" t="s">
        <v>94</v>
      </c>
      <c r="AV233" s="13" t="s">
        <v>94</v>
      </c>
      <c r="AW233" s="13" t="s">
        <v>28</v>
      </c>
      <c r="AX233" s="13" t="s">
        <v>71</v>
      </c>
      <c r="AY233" s="169" t="s">
        <v>146</v>
      </c>
    </row>
    <row r="234" spans="1:65" s="14" customFormat="1" ht="11.25">
      <c r="B234" s="175"/>
      <c r="D234" s="168" t="s">
        <v>153</v>
      </c>
      <c r="E234" s="176" t="s">
        <v>1</v>
      </c>
      <c r="F234" s="177" t="s">
        <v>156</v>
      </c>
      <c r="H234" s="178">
        <v>1.3560000000000001</v>
      </c>
      <c r="L234" s="175"/>
      <c r="M234" s="179"/>
      <c r="N234" s="180"/>
      <c r="O234" s="180"/>
      <c r="P234" s="180"/>
      <c r="Q234" s="180"/>
      <c r="R234" s="180"/>
      <c r="S234" s="180"/>
      <c r="T234" s="181"/>
      <c r="AT234" s="176" t="s">
        <v>153</v>
      </c>
      <c r="AU234" s="176" t="s">
        <v>94</v>
      </c>
      <c r="AV234" s="14" t="s">
        <v>147</v>
      </c>
      <c r="AW234" s="14" t="s">
        <v>28</v>
      </c>
      <c r="AX234" s="14" t="s">
        <v>79</v>
      </c>
      <c r="AY234" s="176" t="s">
        <v>146</v>
      </c>
    </row>
    <row r="235" spans="1:65" s="12" customFormat="1" ht="22.9" customHeight="1">
      <c r="B235" s="141"/>
      <c r="D235" s="142" t="s">
        <v>70</v>
      </c>
      <c r="E235" s="151" t="s">
        <v>321</v>
      </c>
      <c r="F235" s="151" t="s">
        <v>322</v>
      </c>
      <c r="J235" s="152">
        <f>BK235</f>
        <v>148.85</v>
      </c>
      <c r="L235" s="141"/>
      <c r="M235" s="145"/>
      <c r="N235" s="146"/>
      <c r="O235" s="146"/>
      <c r="P235" s="147">
        <f>P236</f>
        <v>13.162230000000001</v>
      </c>
      <c r="Q235" s="146"/>
      <c r="R235" s="147">
        <f>R236</f>
        <v>0</v>
      </c>
      <c r="S235" s="146"/>
      <c r="T235" s="148">
        <f>T236</f>
        <v>0</v>
      </c>
      <c r="AR235" s="142" t="s">
        <v>79</v>
      </c>
      <c r="AT235" s="149" t="s">
        <v>70</v>
      </c>
      <c r="AU235" s="149" t="s">
        <v>79</v>
      </c>
      <c r="AY235" s="142" t="s">
        <v>146</v>
      </c>
      <c r="BK235" s="150">
        <f>BK236</f>
        <v>148.85</v>
      </c>
    </row>
    <row r="236" spans="1:65" s="2" customFormat="1" ht="24.2" customHeight="1">
      <c r="A236" s="30"/>
      <c r="B236" s="153"/>
      <c r="C236" s="154" t="s">
        <v>249</v>
      </c>
      <c r="D236" s="154" t="s">
        <v>149</v>
      </c>
      <c r="E236" s="155" t="s">
        <v>324</v>
      </c>
      <c r="F236" s="156" t="s">
        <v>325</v>
      </c>
      <c r="G236" s="157" t="s">
        <v>168</v>
      </c>
      <c r="H236" s="158">
        <v>10.701000000000001</v>
      </c>
      <c r="I236" s="159">
        <v>13.91</v>
      </c>
      <c r="J236" s="159">
        <f>ROUND(I236*H236,2)</f>
        <v>148.85</v>
      </c>
      <c r="K236" s="160"/>
      <c r="L236" s="31"/>
      <c r="M236" s="161" t="s">
        <v>1</v>
      </c>
      <c r="N236" s="162" t="s">
        <v>37</v>
      </c>
      <c r="O236" s="163">
        <v>1.23</v>
      </c>
      <c r="P236" s="163">
        <f>O236*H236</f>
        <v>13.162230000000001</v>
      </c>
      <c r="Q236" s="163">
        <v>0</v>
      </c>
      <c r="R236" s="163">
        <f>Q236*H236</f>
        <v>0</v>
      </c>
      <c r="S236" s="163">
        <v>0</v>
      </c>
      <c r="T236" s="164">
        <f>S236*H236</f>
        <v>0</v>
      </c>
      <c r="U236" s="30"/>
      <c r="V236" s="30"/>
      <c r="W236" s="30"/>
      <c r="X236" s="30"/>
      <c r="Y236" s="30"/>
      <c r="Z236" s="30"/>
      <c r="AA236" s="30"/>
      <c r="AB236" s="30"/>
      <c r="AC236" s="30"/>
      <c r="AD236" s="30"/>
      <c r="AE236" s="30"/>
      <c r="AR236" s="165" t="s">
        <v>147</v>
      </c>
      <c r="AT236" s="165" t="s">
        <v>149</v>
      </c>
      <c r="AU236" s="165" t="s">
        <v>94</v>
      </c>
      <c r="AY236" s="18" t="s">
        <v>146</v>
      </c>
      <c r="BE236" s="166">
        <f>IF(N236="základná",J236,0)</f>
        <v>0</v>
      </c>
      <c r="BF236" s="166">
        <f>IF(N236="znížená",J236,0)</f>
        <v>148.85</v>
      </c>
      <c r="BG236" s="166">
        <f>IF(N236="zákl. prenesená",J236,0)</f>
        <v>0</v>
      </c>
      <c r="BH236" s="166">
        <f>IF(N236="zníž. prenesená",J236,0)</f>
        <v>0</v>
      </c>
      <c r="BI236" s="166">
        <f>IF(N236="nulová",J236,0)</f>
        <v>0</v>
      </c>
      <c r="BJ236" s="18" t="s">
        <v>94</v>
      </c>
      <c r="BK236" s="166">
        <f>ROUND(I236*H236,2)</f>
        <v>148.85</v>
      </c>
      <c r="BL236" s="18" t="s">
        <v>147</v>
      </c>
      <c r="BM236" s="165" t="s">
        <v>301</v>
      </c>
    </row>
    <row r="237" spans="1:65" s="12" customFormat="1" ht="25.9" customHeight="1">
      <c r="B237" s="141"/>
      <c r="D237" s="142" t="s">
        <v>70</v>
      </c>
      <c r="E237" s="143" t="s">
        <v>327</v>
      </c>
      <c r="F237" s="143" t="s">
        <v>328</v>
      </c>
      <c r="J237" s="144">
        <f>BK237</f>
        <v>23439.670000000002</v>
      </c>
      <c r="L237" s="141"/>
      <c r="M237" s="145"/>
      <c r="N237" s="146"/>
      <c r="O237" s="146"/>
      <c r="P237" s="147">
        <f>P238+P242+P255+P268+P302</f>
        <v>77.357191279999995</v>
      </c>
      <c r="Q237" s="146"/>
      <c r="R237" s="147">
        <f>R238+R242+R255+R268+R302</f>
        <v>0.57183723319999991</v>
      </c>
      <c r="S237" s="146"/>
      <c r="T237" s="148">
        <f>T238+T242+T255+T268+T302</f>
        <v>0</v>
      </c>
      <c r="AR237" s="142" t="s">
        <v>94</v>
      </c>
      <c r="AT237" s="149" t="s">
        <v>70</v>
      </c>
      <c r="AU237" s="149" t="s">
        <v>71</v>
      </c>
      <c r="AY237" s="142" t="s">
        <v>146</v>
      </c>
      <c r="BK237" s="150">
        <f>BK238+BK242+BK255+BK268+BK302</f>
        <v>23439.670000000002</v>
      </c>
    </row>
    <row r="238" spans="1:65" s="12" customFormat="1" ht="22.9" customHeight="1">
      <c r="B238" s="141"/>
      <c r="D238" s="142" t="s">
        <v>70</v>
      </c>
      <c r="E238" s="151" t="s">
        <v>880</v>
      </c>
      <c r="F238" s="151" t="s">
        <v>881</v>
      </c>
      <c r="J238" s="152">
        <f>BK238</f>
        <v>2172.6</v>
      </c>
      <c r="L238" s="141"/>
      <c r="M238" s="145"/>
      <c r="N238" s="146"/>
      <c r="O238" s="146"/>
      <c r="P238" s="147">
        <f>SUM(P239:P241)</f>
        <v>32.566625879999997</v>
      </c>
      <c r="Q238" s="146"/>
      <c r="R238" s="147">
        <f>SUM(R239:R241)</f>
        <v>0.44494099999999998</v>
      </c>
      <c r="S238" s="146"/>
      <c r="T238" s="148">
        <f>SUM(T239:T241)</f>
        <v>0</v>
      </c>
      <c r="AR238" s="142" t="s">
        <v>94</v>
      </c>
      <c r="AT238" s="149" t="s">
        <v>70</v>
      </c>
      <c r="AU238" s="149" t="s">
        <v>79</v>
      </c>
      <c r="AY238" s="142" t="s">
        <v>146</v>
      </c>
      <c r="BK238" s="150">
        <f>SUM(BK239:BK241)</f>
        <v>2172.6</v>
      </c>
    </row>
    <row r="239" spans="1:65" s="2" customFormat="1" ht="24.2" customHeight="1">
      <c r="A239" s="30"/>
      <c r="B239" s="153"/>
      <c r="C239" s="154" t="s">
        <v>303</v>
      </c>
      <c r="D239" s="154" t="s">
        <v>149</v>
      </c>
      <c r="E239" s="155" t="s">
        <v>1262</v>
      </c>
      <c r="F239" s="156" t="s">
        <v>1263</v>
      </c>
      <c r="G239" s="157" t="s">
        <v>159</v>
      </c>
      <c r="H239" s="158">
        <v>118.24</v>
      </c>
      <c r="I239" s="159">
        <v>16.61</v>
      </c>
      <c r="J239" s="159">
        <f>ROUND(I239*H239,2)</f>
        <v>1963.97</v>
      </c>
      <c r="K239" s="160"/>
      <c r="L239" s="31"/>
      <c r="M239" s="161" t="s">
        <v>1</v>
      </c>
      <c r="N239" s="162" t="s">
        <v>37</v>
      </c>
      <c r="O239" s="163">
        <v>0.25337999999999999</v>
      </c>
      <c r="P239" s="163">
        <f>O239*H239</f>
        <v>29.9596512</v>
      </c>
      <c r="Q239" s="163">
        <v>3.5000000000000001E-3</v>
      </c>
      <c r="R239" s="163">
        <f>Q239*H239</f>
        <v>0.41383999999999999</v>
      </c>
      <c r="S239" s="163">
        <v>0</v>
      </c>
      <c r="T239" s="164">
        <f>S239*H239</f>
        <v>0</v>
      </c>
      <c r="U239" s="30"/>
      <c r="V239" s="30"/>
      <c r="W239" s="30"/>
      <c r="X239" s="30"/>
      <c r="Y239" s="30"/>
      <c r="Z239" s="30"/>
      <c r="AA239" s="30"/>
      <c r="AB239" s="30"/>
      <c r="AC239" s="30"/>
      <c r="AD239" s="30"/>
      <c r="AE239" s="30"/>
      <c r="AR239" s="165" t="s">
        <v>209</v>
      </c>
      <c r="AT239" s="165" t="s">
        <v>149</v>
      </c>
      <c r="AU239" s="165" t="s">
        <v>94</v>
      </c>
      <c r="AY239" s="18" t="s">
        <v>146</v>
      </c>
      <c r="BE239" s="166">
        <f>IF(N239="základná",J239,0)</f>
        <v>0</v>
      </c>
      <c r="BF239" s="166">
        <f>IF(N239="znížená",J239,0)</f>
        <v>1963.97</v>
      </c>
      <c r="BG239" s="166">
        <f>IF(N239="zákl. prenesená",J239,0)</f>
        <v>0</v>
      </c>
      <c r="BH239" s="166">
        <f>IF(N239="zníž. prenesená",J239,0)</f>
        <v>0</v>
      </c>
      <c r="BI239" s="166">
        <f>IF(N239="nulová",J239,0)</f>
        <v>0</v>
      </c>
      <c r="BJ239" s="18" t="s">
        <v>94</v>
      </c>
      <c r="BK239" s="166">
        <f>ROUND(I239*H239,2)</f>
        <v>1963.97</v>
      </c>
      <c r="BL239" s="18" t="s">
        <v>209</v>
      </c>
      <c r="BM239" s="165" t="s">
        <v>306</v>
      </c>
    </row>
    <row r="240" spans="1:65" s="2" customFormat="1" ht="24.2" customHeight="1">
      <c r="A240" s="30"/>
      <c r="B240" s="153"/>
      <c r="C240" s="154" t="s">
        <v>255</v>
      </c>
      <c r="D240" s="154" t="s">
        <v>149</v>
      </c>
      <c r="E240" s="155" t="s">
        <v>1264</v>
      </c>
      <c r="F240" s="156" t="s">
        <v>1265</v>
      </c>
      <c r="G240" s="157" t="s">
        <v>159</v>
      </c>
      <c r="H240" s="158">
        <v>8.8859999999999992</v>
      </c>
      <c r="I240" s="159">
        <v>17.05</v>
      </c>
      <c r="J240" s="159">
        <f>ROUND(I240*H240,2)</f>
        <v>151.51</v>
      </c>
      <c r="K240" s="160"/>
      <c r="L240" s="31"/>
      <c r="M240" s="161" t="s">
        <v>1</v>
      </c>
      <c r="N240" s="162" t="s">
        <v>37</v>
      </c>
      <c r="O240" s="163">
        <v>0.29337999999999997</v>
      </c>
      <c r="P240" s="163">
        <f>O240*H240</f>
        <v>2.6069746799999995</v>
      </c>
      <c r="Q240" s="163">
        <v>3.5000000000000001E-3</v>
      </c>
      <c r="R240" s="163">
        <f>Q240*H240</f>
        <v>3.1100999999999997E-2</v>
      </c>
      <c r="S240" s="163">
        <v>0</v>
      </c>
      <c r="T240" s="164">
        <f>S240*H240</f>
        <v>0</v>
      </c>
      <c r="U240" s="30"/>
      <c r="V240" s="30"/>
      <c r="W240" s="30"/>
      <c r="X240" s="30"/>
      <c r="Y240" s="30"/>
      <c r="Z240" s="30"/>
      <c r="AA240" s="30"/>
      <c r="AB240" s="30"/>
      <c r="AC240" s="30"/>
      <c r="AD240" s="30"/>
      <c r="AE240" s="30"/>
      <c r="AR240" s="165" t="s">
        <v>209</v>
      </c>
      <c r="AT240" s="165" t="s">
        <v>149</v>
      </c>
      <c r="AU240" s="165" t="s">
        <v>94</v>
      </c>
      <c r="AY240" s="18" t="s">
        <v>146</v>
      </c>
      <c r="BE240" s="166">
        <f>IF(N240="základná",J240,0)</f>
        <v>0</v>
      </c>
      <c r="BF240" s="166">
        <f>IF(N240="znížená",J240,0)</f>
        <v>151.51</v>
      </c>
      <c r="BG240" s="166">
        <f>IF(N240="zákl. prenesená",J240,0)</f>
        <v>0</v>
      </c>
      <c r="BH240" s="166">
        <f>IF(N240="zníž. prenesená",J240,0)</f>
        <v>0</v>
      </c>
      <c r="BI240" s="166">
        <f>IF(N240="nulová",J240,0)</f>
        <v>0</v>
      </c>
      <c r="BJ240" s="18" t="s">
        <v>94</v>
      </c>
      <c r="BK240" s="166">
        <f>ROUND(I240*H240,2)</f>
        <v>151.51</v>
      </c>
      <c r="BL240" s="18" t="s">
        <v>209</v>
      </c>
      <c r="BM240" s="165" t="s">
        <v>310</v>
      </c>
    </row>
    <row r="241" spans="1:65" s="2" customFormat="1" ht="24.2" customHeight="1">
      <c r="A241" s="30"/>
      <c r="B241" s="153"/>
      <c r="C241" s="154" t="s">
        <v>312</v>
      </c>
      <c r="D241" s="154" t="s">
        <v>149</v>
      </c>
      <c r="E241" s="155" t="s">
        <v>899</v>
      </c>
      <c r="F241" s="156" t="s">
        <v>900</v>
      </c>
      <c r="G241" s="157" t="s">
        <v>412</v>
      </c>
      <c r="H241" s="158">
        <v>21.155000000000001</v>
      </c>
      <c r="I241" s="159">
        <v>2.7</v>
      </c>
      <c r="J241" s="159">
        <f>ROUND(I241*H241,2)</f>
        <v>57.12</v>
      </c>
      <c r="K241" s="160"/>
      <c r="L241" s="31"/>
      <c r="M241" s="161" t="s">
        <v>1</v>
      </c>
      <c r="N241" s="162" t="s">
        <v>37</v>
      </c>
      <c r="O241" s="163">
        <v>0</v>
      </c>
      <c r="P241" s="163">
        <f>O241*H241</f>
        <v>0</v>
      </c>
      <c r="Q241" s="163">
        <v>0</v>
      </c>
      <c r="R241" s="163">
        <f>Q241*H241</f>
        <v>0</v>
      </c>
      <c r="S241" s="163">
        <v>0</v>
      </c>
      <c r="T241" s="164">
        <f>S241*H241</f>
        <v>0</v>
      </c>
      <c r="U241" s="30"/>
      <c r="V241" s="30"/>
      <c r="W241" s="30"/>
      <c r="X241" s="30"/>
      <c r="Y241" s="30"/>
      <c r="Z241" s="30"/>
      <c r="AA241" s="30"/>
      <c r="AB241" s="30"/>
      <c r="AC241" s="30"/>
      <c r="AD241" s="30"/>
      <c r="AE241" s="30"/>
      <c r="AR241" s="165" t="s">
        <v>209</v>
      </c>
      <c r="AT241" s="165" t="s">
        <v>149</v>
      </c>
      <c r="AU241" s="165" t="s">
        <v>94</v>
      </c>
      <c r="AY241" s="18" t="s">
        <v>146</v>
      </c>
      <c r="BE241" s="166">
        <f>IF(N241="základná",J241,0)</f>
        <v>0</v>
      </c>
      <c r="BF241" s="166">
        <f>IF(N241="znížená",J241,0)</f>
        <v>57.12</v>
      </c>
      <c r="BG241" s="166">
        <f>IF(N241="zákl. prenesená",J241,0)</f>
        <v>0</v>
      </c>
      <c r="BH241" s="166">
        <f>IF(N241="zníž. prenesená",J241,0)</f>
        <v>0</v>
      </c>
      <c r="BI241" s="166">
        <f>IF(N241="nulová",J241,0)</f>
        <v>0</v>
      </c>
      <c r="BJ241" s="18" t="s">
        <v>94</v>
      </c>
      <c r="BK241" s="166">
        <f>ROUND(I241*H241,2)</f>
        <v>57.12</v>
      </c>
      <c r="BL241" s="18" t="s">
        <v>209</v>
      </c>
      <c r="BM241" s="165" t="s">
        <v>315</v>
      </c>
    </row>
    <row r="242" spans="1:65" s="12" customFormat="1" ht="22.9" customHeight="1">
      <c r="B242" s="141"/>
      <c r="D242" s="142" t="s">
        <v>70</v>
      </c>
      <c r="E242" s="151" t="s">
        <v>577</v>
      </c>
      <c r="F242" s="151" t="s">
        <v>578</v>
      </c>
      <c r="J242" s="152">
        <f>BK242</f>
        <v>719.72</v>
      </c>
      <c r="L242" s="141"/>
      <c r="M242" s="145"/>
      <c r="N242" s="146"/>
      <c r="O242" s="146"/>
      <c r="P242" s="147">
        <f>SUM(P243:P254)</f>
        <v>36.171569999999996</v>
      </c>
      <c r="Q242" s="146"/>
      <c r="R242" s="147">
        <f>SUM(R243:R254)</f>
        <v>0.10217538</v>
      </c>
      <c r="S242" s="146"/>
      <c r="T242" s="148">
        <f>SUM(T243:T254)</f>
        <v>0</v>
      </c>
      <c r="AR242" s="142" t="s">
        <v>94</v>
      </c>
      <c r="AT242" s="149" t="s">
        <v>70</v>
      </c>
      <c r="AU242" s="149" t="s">
        <v>79</v>
      </c>
      <c r="AY242" s="142" t="s">
        <v>146</v>
      </c>
      <c r="BK242" s="150">
        <f>SUM(BK243:BK254)</f>
        <v>719.72</v>
      </c>
    </row>
    <row r="243" spans="1:65" s="2" customFormat="1" ht="37.9" customHeight="1">
      <c r="A243" s="30"/>
      <c r="B243" s="153"/>
      <c r="C243" s="154" t="s">
        <v>259</v>
      </c>
      <c r="D243" s="154" t="s">
        <v>149</v>
      </c>
      <c r="E243" s="155" t="s">
        <v>1266</v>
      </c>
      <c r="F243" s="156" t="s">
        <v>1267</v>
      </c>
      <c r="G243" s="157" t="s">
        <v>376</v>
      </c>
      <c r="H243" s="158">
        <v>46.5</v>
      </c>
      <c r="I243" s="159">
        <v>12.26</v>
      </c>
      <c r="J243" s="159">
        <f>ROUND(I243*H243,2)</f>
        <v>570.09</v>
      </c>
      <c r="K243" s="160"/>
      <c r="L243" s="31"/>
      <c r="M243" s="161" t="s">
        <v>1</v>
      </c>
      <c r="N243" s="162" t="s">
        <v>37</v>
      </c>
      <c r="O243" s="163">
        <v>0.50497999999999998</v>
      </c>
      <c r="P243" s="163">
        <f>O243*H243</f>
        <v>23.481569999999998</v>
      </c>
      <c r="Q243" s="163">
        <v>2.19732E-3</v>
      </c>
      <c r="R243" s="163">
        <f>Q243*H243</f>
        <v>0.10217538</v>
      </c>
      <c r="S243" s="163">
        <v>0</v>
      </c>
      <c r="T243" s="164">
        <f>S243*H243</f>
        <v>0</v>
      </c>
      <c r="U243" s="30"/>
      <c r="V243" s="30"/>
      <c r="W243" s="30"/>
      <c r="X243" s="30"/>
      <c r="Y243" s="30"/>
      <c r="Z243" s="30"/>
      <c r="AA243" s="30"/>
      <c r="AB243" s="30"/>
      <c r="AC243" s="30"/>
      <c r="AD243" s="30"/>
      <c r="AE243" s="30"/>
      <c r="AR243" s="165" t="s">
        <v>209</v>
      </c>
      <c r="AT243" s="165" t="s">
        <v>149</v>
      </c>
      <c r="AU243" s="165" t="s">
        <v>94</v>
      </c>
      <c r="AY243" s="18" t="s">
        <v>146</v>
      </c>
      <c r="BE243" s="166">
        <f>IF(N243="základná",J243,0)</f>
        <v>0</v>
      </c>
      <c r="BF243" s="166">
        <f>IF(N243="znížená",J243,0)</f>
        <v>570.09</v>
      </c>
      <c r="BG243" s="166">
        <f>IF(N243="zákl. prenesená",J243,0)</f>
        <v>0</v>
      </c>
      <c r="BH243" s="166">
        <f>IF(N243="zníž. prenesená",J243,0)</f>
        <v>0</v>
      </c>
      <c r="BI243" s="166">
        <f>IF(N243="nulová",J243,0)</f>
        <v>0</v>
      </c>
      <c r="BJ243" s="18" t="s">
        <v>94</v>
      </c>
      <c r="BK243" s="166">
        <f>ROUND(I243*H243,2)</f>
        <v>570.09</v>
      </c>
      <c r="BL243" s="18" t="s">
        <v>209</v>
      </c>
      <c r="BM243" s="165" t="s">
        <v>319</v>
      </c>
    </row>
    <row r="244" spans="1:65" s="2" customFormat="1" ht="16.5" customHeight="1">
      <c r="A244" s="30"/>
      <c r="B244" s="153"/>
      <c r="C244" s="154" t="s">
        <v>323</v>
      </c>
      <c r="D244" s="154" t="s">
        <v>149</v>
      </c>
      <c r="E244" s="155" t="s">
        <v>1268</v>
      </c>
      <c r="F244" s="156" t="s">
        <v>1269</v>
      </c>
      <c r="G244" s="157" t="s">
        <v>376</v>
      </c>
      <c r="H244" s="158">
        <v>84.6</v>
      </c>
      <c r="I244" s="159">
        <v>1.61</v>
      </c>
      <c r="J244" s="159">
        <f>ROUND(I244*H244,2)</f>
        <v>136.21</v>
      </c>
      <c r="K244" s="160"/>
      <c r="L244" s="31"/>
      <c r="M244" s="161" t="s">
        <v>1</v>
      </c>
      <c r="N244" s="162" t="s">
        <v>37</v>
      </c>
      <c r="O244" s="163">
        <v>0.15</v>
      </c>
      <c r="P244" s="163">
        <f>O244*H244</f>
        <v>12.69</v>
      </c>
      <c r="Q244" s="163">
        <v>0</v>
      </c>
      <c r="R244" s="163">
        <f>Q244*H244</f>
        <v>0</v>
      </c>
      <c r="S244" s="163">
        <v>0</v>
      </c>
      <c r="T244" s="164">
        <f>S244*H244</f>
        <v>0</v>
      </c>
      <c r="U244" s="30"/>
      <c r="V244" s="30"/>
      <c r="W244" s="30"/>
      <c r="X244" s="30"/>
      <c r="Y244" s="30"/>
      <c r="Z244" s="30"/>
      <c r="AA244" s="30"/>
      <c r="AB244" s="30"/>
      <c r="AC244" s="30"/>
      <c r="AD244" s="30"/>
      <c r="AE244" s="30"/>
      <c r="AR244" s="165" t="s">
        <v>209</v>
      </c>
      <c r="AT244" s="165" t="s">
        <v>149</v>
      </c>
      <c r="AU244" s="165" t="s">
        <v>94</v>
      </c>
      <c r="AY244" s="18" t="s">
        <v>146</v>
      </c>
      <c r="BE244" s="166">
        <f>IF(N244="základná",J244,0)</f>
        <v>0</v>
      </c>
      <c r="BF244" s="166">
        <f>IF(N244="znížená",J244,0)</f>
        <v>136.21</v>
      </c>
      <c r="BG244" s="166">
        <f>IF(N244="zákl. prenesená",J244,0)</f>
        <v>0</v>
      </c>
      <c r="BH244" s="166">
        <f>IF(N244="zníž. prenesená",J244,0)</f>
        <v>0</v>
      </c>
      <c r="BI244" s="166">
        <f>IF(N244="nulová",J244,0)</f>
        <v>0</v>
      </c>
      <c r="BJ244" s="18" t="s">
        <v>94</v>
      </c>
      <c r="BK244" s="166">
        <f>ROUND(I244*H244,2)</f>
        <v>136.21</v>
      </c>
      <c r="BL244" s="18" t="s">
        <v>209</v>
      </c>
      <c r="BM244" s="165" t="s">
        <v>326</v>
      </c>
    </row>
    <row r="245" spans="1:65" s="15" customFormat="1" ht="11.25">
      <c r="B245" s="182"/>
      <c r="D245" s="168" t="s">
        <v>153</v>
      </c>
      <c r="E245" s="183" t="s">
        <v>1</v>
      </c>
      <c r="F245" s="184" t="s">
        <v>1270</v>
      </c>
      <c r="H245" s="183" t="s">
        <v>1</v>
      </c>
      <c r="L245" s="182"/>
      <c r="M245" s="185"/>
      <c r="N245" s="186"/>
      <c r="O245" s="186"/>
      <c r="P245" s="186"/>
      <c r="Q245" s="186"/>
      <c r="R245" s="186"/>
      <c r="S245" s="186"/>
      <c r="T245" s="187"/>
      <c r="AT245" s="183" t="s">
        <v>153</v>
      </c>
      <c r="AU245" s="183" t="s">
        <v>94</v>
      </c>
      <c r="AV245" s="15" t="s">
        <v>79</v>
      </c>
      <c r="AW245" s="15" t="s">
        <v>28</v>
      </c>
      <c r="AX245" s="15" t="s">
        <v>71</v>
      </c>
      <c r="AY245" s="183" t="s">
        <v>146</v>
      </c>
    </row>
    <row r="246" spans="1:65" s="13" customFormat="1" ht="11.25">
      <c r="B246" s="167"/>
      <c r="D246" s="168" t="s">
        <v>153</v>
      </c>
      <c r="E246" s="169" t="s">
        <v>1</v>
      </c>
      <c r="F246" s="170" t="s">
        <v>1271</v>
      </c>
      <c r="H246" s="171">
        <v>17.3</v>
      </c>
      <c r="L246" s="167"/>
      <c r="M246" s="172"/>
      <c r="N246" s="173"/>
      <c r="O246" s="173"/>
      <c r="P246" s="173"/>
      <c r="Q246" s="173"/>
      <c r="R246" s="173"/>
      <c r="S246" s="173"/>
      <c r="T246" s="174"/>
      <c r="AT246" s="169" t="s">
        <v>153</v>
      </c>
      <c r="AU246" s="169" t="s">
        <v>94</v>
      </c>
      <c r="AV246" s="13" t="s">
        <v>94</v>
      </c>
      <c r="AW246" s="13" t="s">
        <v>28</v>
      </c>
      <c r="AX246" s="13" t="s">
        <v>71</v>
      </c>
      <c r="AY246" s="169" t="s">
        <v>146</v>
      </c>
    </row>
    <row r="247" spans="1:65" s="15" customFormat="1" ht="11.25">
      <c r="B247" s="182"/>
      <c r="D247" s="168" t="s">
        <v>153</v>
      </c>
      <c r="E247" s="183" t="s">
        <v>1</v>
      </c>
      <c r="F247" s="184" t="s">
        <v>1272</v>
      </c>
      <c r="H247" s="183" t="s">
        <v>1</v>
      </c>
      <c r="L247" s="182"/>
      <c r="M247" s="185"/>
      <c r="N247" s="186"/>
      <c r="O247" s="186"/>
      <c r="P247" s="186"/>
      <c r="Q247" s="186"/>
      <c r="R247" s="186"/>
      <c r="S247" s="186"/>
      <c r="T247" s="187"/>
      <c r="AT247" s="183" t="s">
        <v>153</v>
      </c>
      <c r="AU247" s="183" t="s">
        <v>94</v>
      </c>
      <c r="AV247" s="15" t="s">
        <v>79</v>
      </c>
      <c r="AW247" s="15" t="s">
        <v>28</v>
      </c>
      <c r="AX247" s="15" t="s">
        <v>71</v>
      </c>
      <c r="AY247" s="183" t="s">
        <v>146</v>
      </c>
    </row>
    <row r="248" spans="1:65" s="13" customFormat="1" ht="11.25">
      <c r="B248" s="167"/>
      <c r="D248" s="168" t="s">
        <v>153</v>
      </c>
      <c r="E248" s="169" t="s">
        <v>1</v>
      </c>
      <c r="F248" s="170" t="s">
        <v>1271</v>
      </c>
      <c r="H248" s="171">
        <v>17.3</v>
      </c>
      <c r="L248" s="167"/>
      <c r="M248" s="172"/>
      <c r="N248" s="173"/>
      <c r="O248" s="173"/>
      <c r="P248" s="173"/>
      <c r="Q248" s="173"/>
      <c r="R248" s="173"/>
      <c r="S248" s="173"/>
      <c r="T248" s="174"/>
      <c r="AT248" s="169" t="s">
        <v>153</v>
      </c>
      <c r="AU248" s="169" t="s">
        <v>94</v>
      </c>
      <c r="AV248" s="13" t="s">
        <v>94</v>
      </c>
      <c r="AW248" s="13" t="s">
        <v>28</v>
      </c>
      <c r="AX248" s="13" t="s">
        <v>71</v>
      </c>
      <c r="AY248" s="169" t="s">
        <v>146</v>
      </c>
    </row>
    <row r="249" spans="1:65" s="15" customFormat="1" ht="11.25">
      <c r="B249" s="182"/>
      <c r="D249" s="168" t="s">
        <v>153</v>
      </c>
      <c r="E249" s="183" t="s">
        <v>1</v>
      </c>
      <c r="F249" s="184" t="s">
        <v>1273</v>
      </c>
      <c r="H249" s="183" t="s">
        <v>1</v>
      </c>
      <c r="L249" s="182"/>
      <c r="M249" s="185"/>
      <c r="N249" s="186"/>
      <c r="O249" s="186"/>
      <c r="P249" s="186"/>
      <c r="Q249" s="186"/>
      <c r="R249" s="186"/>
      <c r="S249" s="186"/>
      <c r="T249" s="187"/>
      <c r="AT249" s="183" t="s">
        <v>153</v>
      </c>
      <c r="AU249" s="183" t="s">
        <v>94</v>
      </c>
      <c r="AV249" s="15" t="s">
        <v>79</v>
      </c>
      <c r="AW249" s="15" t="s">
        <v>28</v>
      </c>
      <c r="AX249" s="15" t="s">
        <v>71</v>
      </c>
      <c r="AY249" s="183" t="s">
        <v>146</v>
      </c>
    </row>
    <row r="250" spans="1:65" s="13" customFormat="1" ht="11.25">
      <c r="B250" s="167"/>
      <c r="D250" s="168" t="s">
        <v>153</v>
      </c>
      <c r="E250" s="169" t="s">
        <v>1</v>
      </c>
      <c r="F250" s="170" t="s">
        <v>1271</v>
      </c>
      <c r="H250" s="171">
        <v>17.3</v>
      </c>
      <c r="L250" s="167"/>
      <c r="M250" s="172"/>
      <c r="N250" s="173"/>
      <c r="O250" s="173"/>
      <c r="P250" s="173"/>
      <c r="Q250" s="173"/>
      <c r="R250" s="173"/>
      <c r="S250" s="173"/>
      <c r="T250" s="174"/>
      <c r="AT250" s="169" t="s">
        <v>153</v>
      </c>
      <c r="AU250" s="169" t="s">
        <v>94</v>
      </c>
      <c r="AV250" s="13" t="s">
        <v>94</v>
      </c>
      <c r="AW250" s="13" t="s">
        <v>28</v>
      </c>
      <c r="AX250" s="13" t="s">
        <v>71</v>
      </c>
      <c r="AY250" s="169" t="s">
        <v>146</v>
      </c>
    </row>
    <row r="251" spans="1:65" s="15" customFormat="1" ht="11.25">
      <c r="B251" s="182"/>
      <c r="D251" s="168" t="s">
        <v>153</v>
      </c>
      <c r="E251" s="183" t="s">
        <v>1</v>
      </c>
      <c r="F251" s="184" t="s">
        <v>1274</v>
      </c>
      <c r="H251" s="183" t="s">
        <v>1</v>
      </c>
      <c r="L251" s="182"/>
      <c r="M251" s="185"/>
      <c r="N251" s="186"/>
      <c r="O251" s="186"/>
      <c r="P251" s="186"/>
      <c r="Q251" s="186"/>
      <c r="R251" s="186"/>
      <c r="S251" s="186"/>
      <c r="T251" s="187"/>
      <c r="AT251" s="183" t="s">
        <v>153</v>
      </c>
      <c r="AU251" s="183" t="s">
        <v>94</v>
      </c>
      <c r="AV251" s="15" t="s">
        <v>79</v>
      </c>
      <c r="AW251" s="15" t="s">
        <v>28</v>
      </c>
      <c r="AX251" s="15" t="s">
        <v>71</v>
      </c>
      <c r="AY251" s="183" t="s">
        <v>146</v>
      </c>
    </row>
    <row r="252" spans="1:65" s="13" customFormat="1" ht="11.25">
      <c r="B252" s="167"/>
      <c r="D252" s="168" t="s">
        <v>153</v>
      </c>
      <c r="E252" s="169" t="s">
        <v>1</v>
      </c>
      <c r="F252" s="170" t="s">
        <v>646</v>
      </c>
      <c r="H252" s="171">
        <v>32.700000000000003</v>
      </c>
      <c r="L252" s="167"/>
      <c r="M252" s="172"/>
      <c r="N252" s="173"/>
      <c r="O252" s="173"/>
      <c r="P252" s="173"/>
      <c r="Q252" s="173"/>
      <c r="R252" s="173"/>
      <c r="S252" s="173"/>
      <c r="T252" s="174"/>
      <c r="AT252" s="169" t="s">
        <v>153</v>
      </c>
      <c r="AU252" s="169" t="s">
        <v>94</v>
      </c>
      <c r="AV252" s="13" t="s">
        <v>94</v>
      </c>
      <c r="AW252" s="13" t="s">
        <v>28</v>
      </c>
      <c r="AX252" s="13" t="s">
        <v>71</v>
      </c>
      <c r="AY252" s="169" t="s">
        <v>146</v>
      </c>
    </row>
    <row r="253" spans="1:65" s="14" customFormat="1" ht="11.25">
      <c r="B253" s="175"/>
      <c r="D253" s="168" t="s">
        <v>153</v>
      </c>
      <c r="E253" s="176" t="s">
        <v>1</v>
      </c>
      <c r="F253" s="177" t="s">
        <v>156</v>
      </c>
      <c r="H253" s="178">
        <v>84.600000000000009</v>
      </c>
      <c r="L253" s="175"/>
      <c r="M253" s="179"/>
      <c r="N253" s="180"/>
      <c r="O253" s="180"/>
      <c r="P253" s="180"/>
      <c r="Q253" s="180"/>
      <c r="R253" s="180"/>
      <c r="S253" s="180"/>
      <c r="T253" s="181"/>
      <c r="AT253" s="176" t="s">
        <v>153</v>
      </c>
      <c r="AU253" s="176" t="s">
        <v>94</v>
      </c>
      <c r="AV253" s="14" t="s">
        <v>147</v>
      </c>
      <c r="AW253" s="14" t="s">
        <v>28</v>
      </c>
      <c r="AX253" s="14" t="s">
        <v>79</v>
      </c>
      <c r="AY253" s="176" t="s">
        <v>146</v>
      </c>
    </row>
    <row r="254" spans="1:65" s="2" customFormat="1" ht="24.2" customHeight="1">
      <c r="A254" s="30"/>
      <c r="B254" s="153"/>
      <c r="C254" s="154" t="s">
        <v>262</v>
      </c>
      <c r="D254" s="154" t="s">
        <v>149</v>
      </c>
      <c r="E254" s="155" t="s">
        <v>652</v>
      </c>
      <c r="F254" s="156" t="s">
        <v>653</v>
      </c>
      <c r="G254" s="157" t="s">
        <v>412</v>
      </c>
      <c r="H254" s="158">
        <v>7.0629999999999997</v>
      </c>
      <c r="I254" s="159">
        <v>1.9</v>
      </c>
      <c r="J254" s="159">
        <f>ROUND(I254*H254,2)</f>
        <v>13.42</v>
      </c>
      <c r="K254" s="160"/>
      <c r="L254" s="31"/>
      <c r="M254" s="161" t="s">
        <v>1</v>
      </c>
      <c r="N254" s="162" t="s">
        <v>37</v>
      </c>
      <c r="O254" s="163">
        <v>0</v>
      </c>
      <c r="P254" s="163">
        <f>O254*H254</f>
        <v>0</v>
      </c>
      <c r="Q254" s="163">
        <v>0</v>
      </c>
      <c r="R254" s="163">
        <f>Q254*H254</f>
        <v>0</v>
      </c>
      <c r="S254" s="163">
        <v>0</v>
      </c>
      <c r="T254" s="164">
        <f>S254*H254</f>
        <v>0</v>
      </c>
      <c r="U254" s="30"/>
      <c r="V254" s="30"/>
      <c r="W254" s="30"/>
      <c r="X254" s="30"/>
      <c r="Y254" s="30"/>
      <c r="Z254" s="30"/>
      <c r="AA254" s="30"/>
      <c r="AB254" s="30"/>
      <c r="AC254" s="30"/>
      <c r="AD254" s="30"/>
      <c r="AE254" s="30"/>
      <c r="AR254" s="165" t="s">
        <v>209</v>
      </c>
      <c r="AT254" s="165" t="s">
        <v>149</v>
      </c>
      <c r="AU254" s="165" t="s">
        <v>94</v>
      </c>
      <c r="AY254" s="18" t="s">
        <v>146</v>
      </c>
      <c r="BE254" s="166">
        <f>IF(N254="základná",J254,0)</f>
        <v>0</v>
      </c>
      <c r="BF254" s="166">
        <f>IF(N254="znížená",J254,0)</f>
        <v>13.42</v>
      </c>
      <c r="BG254" s="166">
        <f>IF(N254="zákl. prenesená",J254,0)</f>
        <v>0</v>
      </c>
      <c r="BH254" s="166">
        <f>IF(N254="zníž. prenesená",J254,0)</f>
        <v>0</v>
      </c>
      <c r="BI254" s="166">
        <f>IF(N254="nulová",J254,0)</f>
        <v>0</v>
      </c>
      <c r="BJ254" s="18" t="s">
        <v>94</v>
      </c>
      <c r="BK254" s="166">
        <f>ROUND(I254*H254,2)</f>
        <v>13.42</v>
      </c>
      <c r="BL254" s="18" t="s">
        <v>209</v>
      </c>
      <c r="BM254" s="165" t="s">
        <v>333</v>
      </c>
    </row>
    <row r="255" spans="1:65" s="12" customFormat="1" ht="22.9" customHeight="1">
      <c r="B255" s="141"/>
      <c r="D255" s="142" t="s">
        <v>70</v>
      </c>
      <c r="E255" s="151" t="s">
        <v>655</v>
      </c>
      <c r="F255" s="151" t="s">
        <v>656</v>
      </c>
      <c r="J255" s="152">
        <f>BK255</f>
        <v>13966.4</v>
      </c>
      <c r="L255" s="141"/>
      <c r="M255" s="145"/>
      <c r="N255" s="146"/>
      <c r="O255" s="146"/>
      <c r="P255" s="147">
        <f>SUM(P256:P267)</f>
        <v>0.12968299999999999</v>
      </c>
      <c r="Q255" s="146"/>
      <c r="R255" s="147">
        <f>SUM(R256:R267)</f>
        <v>2.2092439999999998E-2</v>
      </c>
      <c r="S255" s="146"/>
      <c r="T255" s="148">
        <f>SUM(T256:T267)</f>
        <v>0</v>
      </c>
      <c r="AR255" s="142" t="s">
        <v>94</v>
      </c>
      <c r="AT255" s="149" t="s">
        <v>70</v>
      </c>
      <c r="AU255" s="149" t="s">
        <v>79</v>
      </c>
      <c r="AY255" s="142" t="s">
        <v>146</v>
      </c>
      <c r="BK255" s="150">
        <f>SUM(BK256:BK267)</f>
        <v>13966.4</v>
      </c>
    </row>
    <row r="256" spans="1:65" s="2" customFormat="1" ht="55.5" customHeight="1">
      <c r="A256" s="30"/>
      <c r="B256" s="153"/>
      <c r="C256" s="154" t="s">
        <v>335</v>
      </c>
      <c r="D256" s="154" t="s">
        <v>149</v>
      </c>
      <c r="E256" s="155" t="s">
        <v>1275</v>
      </c>
      <c r="F256" s="156" t="s">
        <v>1276</v>
      </c>
      <c r="G256" s="157" t="s">
        <v>632</v>
      </c>
      <c r="H256" s="158">
        <v>3</v>
      </c>
      <c r="I256" s="159">
        <v>364.3</v>
      </c>
      <c r="J256" s="159">
        <f t="shared" ref="J256:J263" si="0">ROUND(I256*H256,2)</f>
        <v>1092.9000000000001</v>
      </c>
      <c r="K256" s="160"/>
      <c r="L256" s="31"/>
      <c r="M256" s="161" t="s">
        <v>1</v>
      </c>
      <c r="N256" s="162" t="s">
        <v>37</v>
      </c>
      <c r="O256" s="163">
        <v>0</v>
      </c>
      <c r="P256" s="163">
        <f t="shared" ref="P256:P263" si="1">O256*H256</f>
        <v>0</v>
      </c>
      <c r="Q256" s="163">
        <v>0</v>
      </c>
      <c r="R256" s="163">
        <f t="shared" ref="R256:R263" si="2">Q256*H256</f>
        <v>0</v>
      </c>
      <c r="S256" s="163">
        <v>0</v>
      </c>
      <c r="T256" s="164">
        <f t="shared" ref="T256:T263" si="3">S256*H256</f>
        <v>0</v>
      </c>
      <c r="U256" s="30"/>
      <c r="V256" s="30"/>
      <c r="W256" s="30"/>
      <c r="X256" s="30"/>
      <c r="Y256" s="30"/>
      <c r="Z256" s="30"/>
      <c r="AA256" s="30"/>
      <c r="AB256" s="30"/>
      <c r="AC256" s="30"/>
      <c r="AD256" s="30"/>
      <c r="AE256" s="30"/>
      <c r="AR256" s="165" t="s">
        <v>209</v>
      </c>
      <c r="AT256" s="165" t="s">
        <v>149</v>
      </c>
      <c r="AU256" s="165" t="s">
        <v>94</v>
      </c>
      <c r="AY256" s="18" t="s">
        <v>146</v>
      </c>
      <c r="BE256" s="166">
        <f t="shared" ref="BE256:BE263" si="4">IF(N256="základná",J256,0)</f>
        <v>0</v>
      </c>
      <c r="BF256" s="166">
        <f t="shared" ref="BF256:BF263" si="5">IF(N256="znížená",J256,0)</f>
        <v>1092.9000000000001</v>
      </c>
      <c r="BG256" s="166">
        <f t="shared" ref="BG256:BG263" si="6">IF(N256="zákl. prenesená",J256,0)</f>
        <v>0</v>
      </c>
      <c r="BH256" s="166">
        <f t="shared" ref="BH256:BH263" si="7">IF(N256="zníž. prenesená",J256,0)</f>
        <v>0</v>
      </c>
      <c r="BI256" s="166">
        <f t="shared" ref="BI256:BI263" si="8">IF(N256="nulová",J256,0)</f>
        <v>0</v>
      </c>
      <c r="BJ256" s="18" t="s">
        <v>94</v>
      </c>
      <c r="BK256" s="166">
        <f t="shared" ref="BK256:BK263" si="9">ROUND(I256*H256,2)</f>
        <v>1092.9000000000001</v>
      </c>
      <c r="BL256" s="18" t="s">
        <v>209</v>
      </c>
      <c r="BM256" s="165" t="s">
        <v>338</v>
      </c>
    </row>
    <row r="257" spans="1:65" s="2" customFormat="1" ht="55.5" customHeight="1">
      <c r="A257" s="30"/>
      <c r="B257" s="153"/>
      <c r="C257" s="154" t="s">
        <v>274</v>
      </c>
      <c r="D257" s="154" t="s">
        <v>149</v>
      </c>
      <c r="E257" s="155" t="s">
        <v>1277</v>
      </c>
      <c r="F257" s="156" t="s">
        <v>1278</v>
      </c>
      <c r="G257" s="157" t="s">
        <v>632</v>
      </c>
      <c r="H257" s="158">
        <v>2</v>
      </c>
      <c r="I257" s="159">
        <v>364.3</v>
      </c>
      <c r="J257" s="159">
        <f t="shared" si="0"/>
        <v>728.6</v>
      </c>
      <c r="K257" s="160"/>
      <c r="L257" s="31"/>
      <c r="M257" s="161" t="s">
        <v>1</v>
      </c>
      <c r="N257" s="162" t="s">
        <v>37</v>
      </c>
      <c r="O257" s="163">
        <v>0</v>
      </c>
      <c r="P257" s="163">
        <f t="shared" si="1"/>
        <v>0</v>
      </c>
      <c r="Q257" s="163">
        <v>0</v>
      </c>
      <c r="R257" s="163">
        <f t="shared" si="2"/>
        <v>0</v>
      </c>
      <c r="S257" s="163">
        <v>0</v>
      </c>
      <c r="T257" s="164">
        <f t="shared" si="3"/>
        <v>0</v>
      </c>
      <c r="U257" s="30"/>
      <c r="V257" s="30"/>
      <c r="W257" s="30"/>
      <c r="X257" s="30"/>
      <c r="Y257" s="30"/>
      <c r="Z257" s="30"/>
      <c r="AA257" s="30"/>
      <c r="AB257" s="30"/>
      <c r="AC257" s="30"/>
      <c r="AD257" s="30"/>
      <c r="AE257" s="30"/>
      <c r="AR257" s="165" t="s">
        <v>209</v>
      </c>
      <c r="AT257" s="165" t="s">
        <v>149</v>
      </c>
      <c r="AU257" s="165" t="s">
        <v>94</v>
      </c>
      <c r="AY257" s="18" t="s">
        <v>146</v>
      </c>
      <c r="BE257" s="166">
        <f t="shared" si="4"/>
        <v>0</v>
      </c>
      <c r="BF257" s="166">
        <f t="shared" si="5"/>
        <v>728.6</v>
      </c>
      <c r="BG257" s="166">
        <f t="shared" si="6"/>
        <v>0</v>
      </c>
      <c r="BH257" s="166">
        <f t="shared" si="7"/>
        <v>0</v>
      </c>
      <c r="BI257" s="166">
        <f t="shared" si="8"/>
        <v>0</v>
      </c>
      <c r="BJ257" s="18" t="s">
        <v>94</v>
      </c>
      <c r="BK257" s="166">
        <f t="shared" si="9"/>
        <v>728.6</v>
      </c>
      <c r="BL257" s="18" t="s">
        <v>209</v>
      </c>
      <c r="BM257" s="165" t="s">
        <v>348</v>
      </c>
    </row>
    <row r="258" spans="1:65" s="2" customFormat="1" ht="78" customHeight="1">
      <c r="A258" s="30"/>
      <c r="B258" s="153"/>
      <c r="C258" s="154" t="s">
        <v>352</v>
      </c>
      <c r="D258" s="154" t="s">
        <v>149</v>
      </c>
      <c r="E258" s="155" t="s">
        <v>1279</v>
      </c>
      <c r="F258" s="156" t="s">
        <v>1280</v>
      </c>
      <c r="G258" s="157" t="s">
        <v>632</v>
      </c>
      <c r="H258" s="158">
        <v>2</v>
      </c>
      <c r="I258" s="159">
        <v>3114.44</v>
      </c>
      <c r="J258" s="159">
        <f t="shared" si="0"/>
        <v>6228.88</v>
      </c>
      <c r="K258" s="160"/>
      <c r="L258" s="31"/>
      <c r="M258" s="161" t="s">
        <v>1</v>
      </c>
      <c r="N258" s="162" t="s">
        <v>37</v>
      </c>
      <c r="O258" s="163">
        <v>0</v>
      </c>
      <c r="P258" s="163">
        <f t="shared" si="1"/>
        <v>0</v>
      </c>
      <c r="Q258" s="163">
        <v>0</v>
      </c>
      <c r="R258" s="163">
        <f t="shared" si="2"/>
        <v>0</v>
      </c>
      <c r="S258" s="163">
        <v>0</v>
      </c>
      <c r="T258" s="164">
        <f t="shared" si="3"/>
        <v>0</v>
      </c>
      <c r="U258" s="30"/>
      <c r="V258" s="30"/>
      <c r="W258" s="30"/>
      <c r="X258" s="30"/>
      <c r="Y258" s="30"/>
      <c r="Z258" s="30"/>
      <c r="AA258" s="30"/>
      <c r="AB258" s="30"/>
      <c r="AC258" s="30"/>
      <c r="AD258" s="30"/>
      <c r="AE258" s="30"/>
      <c r="AR258" s="165" t="s">
        <v>209</v>
      </c>
      <c r="AT258" s="165" t="s">
        <v>149</v>
      </c>
      <c r="AU258" s="165" t="s">
        <v>94</v>
      </c>
      <c r="AY258" s="18" t="s">
        <v>146</v>
      </c>
      <c r="BE258" s="166">
        <f t="shared" si="4"/>
        <v>0</v>
      </c>
      <c r="BF258" s="166">
        <f t="shared" si="5"/>
        <v>6228.88</v>
      </c>
      <c r="BG258" s="166">
        <f t="shared" si="6"/>
        <v>0</v>
      </c>
      <c r="BH258" s="166">
        <f t="shared" si="7"/>
        <v>0</v>
      </c>
      <c r="BI258" s="166">
        <f t="shared" si="8"/>
        <v>0</v>
      </c>
      <c r="BJ258" s="18" t="s">
        <v>94</v>
      </c>
      <c r="BK258" s="166">
        <f t="shared" si="9"/>
        <v>6228.88</v>
      </c>
      <c r="BL258" s="18" t="s">
        <v>209</v>
      </c>
      <c r="BM258" s="165" t="s">
        <v>355</v>
      </c>
    </row>
    <row r="259" spans="1:65" s="2" customFormat="1" ht="49.15" customHeight="1">
      <c r="A259" s="30"/>
      <c r="B259" s="153"/>
      <c r="C259" s="154" t="s">
        <v>277</v>
      </c>
      <c r="D259" s="154" t="s">
        <v>149</v>
      </c>
      <c r="E259" s="155" t="s">
        <v>1281</v>
      </c>
      <c r="F259" s="156" t="s">
        <v>1282</v>
      </c>
      <c r="G259" s="157" t="s">
        <v>632</v>
      </c>
      <c r="H259" s="158">
        <v>4</v>
      </c>
      <c r="I259" s="159">
        <v>176.27</v>
      </c>
      <c r="J259" s="159">
        <f t="shared" si="0"/>
        <v>705.08</v>
      </c>
      <c r="K259" s="160"/>
      <c r="L259" s="31"/>
      <c r="M259" s="161" t="s">
        <v>1</v>
      </c>
      <c r="N259" s="162" t="s">
        <v>37</v>
      </c>
      <c r="O259" s="163">
        <v>0</v>
      </c>
      <c r="P259" s="163">
        <f t="shared" si="1"/>
        <v>0</v>
      </c>
      <c r="Q259" s="163">
        <v>0</v>
      </c>
      <c r="R259" s="163">
        <f t="shared" si="2"/>
        <v>0</v>
      </c>
      <c r="S259" s="163">
        <v>0</v>
      </c>
      <c r="T259" s="164">
        <f t="shared" si="3"/>
        <v>0</v>
      </c>
      <c r="U259" s="30"/>
      <c r="V259" s="30"/>
      <c r="W259" s="30"/>
      <c r="X259" s="30"/>
      <c r="Y259" s="30"/>
      <c r="Z259" s="30"/>
      <c r="AA259" s="30"/>
      <c r="AB259" s="30"/>
      <c r="AC259" s="30"/>
      <c r="AD259" s="30"/>
      <c r="AE259" s="30"/>
      <c r="AR259" s="165" t="s">
        <v>209</v>
      </c>
      <c r="AT259" s="165" t="s">
        <v>149</v>
      </c>
      <c r="AU259" s="165" t="s">
        <v>94</v>
      </c>
      <c r="AY259" s="18" t="s">
        <v>146</v>
      </c>
      <c r="BE259" s="166">
        <f t="shared" si="4"/>
        <v>0</v>
      </c>
      <c r="BF259" s="166">
        <f t="shared" si="5"/>
        <v>705.08</v>
      </c>
      <c r="BG259" s="166">
        <f t="shared" si="6"/>
        <v>0</v>
      </c>
      <c r="BH259" s="166">
        <f t="shared" si="7"/>
        <v>0</v>
      </c>
      <c r="BI259" s="166">
        <f t="shared" si="8"/>
        <v>0</v>
      </c>
      <c r="BJ259" s="18" t="s">
        <v>94</v>
      </c>
      <c r="BK259" s="166">
        <f t="shared" si="9"/>
        <v>705.08</v>
      </c>
      <c r="BL259" s="18" t="s">
        <v>209</v>
      </c>
      <c r="BM259" s="165" t="s">
        <v>358</v>
      </c>
    </row>
    <row r="260" spans="1:65" s="2" customFormat="1" ht="66.75" customHeight="1">
      <c r="A260" s="30"/>
      <c r="B260" s="153"/>
      <c r="C260" s="154" t="s">
        <v>359</v>
      </c>
      <c r="D260" s="154" t="s">
        <v>149</v>
      </c>
      <c r="E260" s="155" t="s">
        <v>1283</v>
      </c>
      <c r="F260" s="156" t="s">
        <v>1284</v>
      </c>
      <c r="G260" s="157" t="s">
        <v>632</v>
      </c>
      <c r="H260" s="158">
        <v>1</v>
      </c>
      <c r="I260" s="159">
        <v>763.83</v>
      </c>
      <c r="J260" s="159">
        <f t="shared" si="0"/>
        <v>763.83</v>
      </c>
      <c r="K260" s="160"/>
      <c r="L260" s="31"/>
      <c r="M260" s="161" t="s">
        <v>1</v>
      </c>
      <c r="N260" s="162" t="s">
        <v>37</v>
      </c>
      <c r="O260" s="163">
        <v>0</v>
      </c>
      <c r="P260" s="163">
        <f t="shared" si="1"/>
        <v>0</v>
      </c>
      <c r="Q260" s="163">
        <v>0</v>
      </c>
      <c r="R260" s="163">
        <f t="shared" si="2"/>
        <v>0</v>
      </c>
      <c r="S260" s="163">
        <v>0</v>
      </c>
      <c r="T260" s="164">
        <f t="shared" si="3"/>
        <v>0</v>
      </c>
      <c r="U260" s="30"/>
      <c r="V260" s="30"/>
      <c r="W260" s="30"/>
      <c r="X260" s="30"/>
      <c r="Y260" s="30"/>
      <c r="Z260" s="30"/>
      <c r="AA260" s="30"/>
      <c r="AB260" s="30"/>
      <c r="AC260" s="30"/>
      <c r="AD260" s="30"/>
      <c r="AE260" s="30"/>
      <c r="AR260" s="165" t="s">
        <v>209</v>
      </c>
      <c r="AT260" s="165" t="s">
        <v>149</v>
      </c>
      <c r="AU260" s="165" t="s">
        <v>94</v>
      </c>
      <c r="AY260" s="18" t="s">
        <v>146</v>
      </c>
      <c r="BE260" s="166">
        <f t="shared" si="4"/>
        <v>0</v>
      </c>
      <c r="BF260" s="166">
        <f t="shared" si="5"/>
        <v>763.83</v>
      </c>
      <c r="BG260" s="166">
        <f t="shared" si="6"/>
        <v>0</v>
      </c>
      <c r="BH260" s="166">
        <f t="shared" si="7"/>
        <v>0</v>
      </c>
      <c r="BI260" s="166">
        <f t="shared" si="8"/>
        <v>0</v>
      </c>
      <c r="BJ260" s="18" t="s">
        <v>94</v>
      </c>
      <c r="BK260" s="166">
        <f t="shared" si="9"/>
        <v>763.83</v>
      </c>
      <c r="BL260" s="18" t="s">
        <v>209</v>
      </c>
      <c r="BM260" s="165" t="s">
        <v>362</v>
      </c>
    </row>
    <row r="261" spans="1:65" s="2" customFormat="1" ht="55.5" customHeight="1">
      <c r="A261" s="30"/>
      <c r="B261" s="153"/>
      <c r="C261" s="154" t="s">
        <v>283</v>
      </c>
      <c r="D261" s="154" t="s">
        <v>149</v>
      </c>
      <c r="E261" s="155" t="s">
        <v>1285</v>
      </c>
      <c r="F261" s="156" t="s">
        <v>1286</v>
      </c>
      <c r="G261" s="157" t="s">
        <v>632</v>
      </c>
      <c r="H261" s="158">
        <v>1</v>
      </c>
      <c r="I261" s="159">
        <v>2561.85</v>
      </c>
      <c r="J261" s="159">
        <f t="shared" si="0"/>
        <v>2561.85</v>
      </c>
      <c r="K261" s="160"/>
      <c r="L261" s="31"/>
      <c r="M261" s="161" t="s">
        <v>1</v>
      </c>
      <c r="N261" s="162" t="s">
        <v>37</v>
      </c>
      <c r="O261" s="163">
        <v>0</v>
      </c>
      <c r="P261" s="163">
        <f t="shared" si="1"/>
        <v>0</v>
      </c>
      <c r="Q261" s="163">
        <v>0</v>
      </c>
      <c r="R261" s="163">
        <f t="shared" si="2"/>
        <v>0</v>
      </c>
      <c r="S261" s="163">
        <v>0</v>
      </c>
      <c r="T261" s="164">
        <f t="shared" si="3"/>
        <v>0</v>
      </c>
      <c r="U261" s="30"/>
      <c r="V261" s="30"/>
      <c r="W261" s="30"/>
      <c r="X261" s="30"/>
      <c r="Y261" s="30"/>
      <c r="Z261" s="30"/>
      <c r="AA261" s="30"/>
      <c r="AB261" s="30"/>
      <c r="AC261" s="30"/>
      <c r="AD261" s="30"/>
      <c r="AE261" s="30"/>
      <c r="AR261" s="165" t="s">
        <v>209</v>
      </c>
      <c r="AT261" s="165" t="s">
        <v>149</v>
      </c>
      <c r="AU261" s="165" t="s">
        <v>94</v>
      </c>
      <c r="AY261" s="18" t="s">
        <v>146</v>
      </c>
      <c r="BE261" s="166">
        <f t="shared" si="4"/>
        <v>0</v>
      </c>
      <c r="BF261" s="166">
        <f t="shared" si="5"/>
        <v>2561.85</v>
      </c>
      <c r="BG261" s="166">
        <f t="shared" si="6"/>
        <v>0</v>
      </c>
      <c r="BH261" s="166">
        <f t="shared" si="7"/>
        <v>0</v>
      </c>
      <c r="BI261" s="166">
        <f t="shared" si="8"/>
        <v>0</v>
      </c>
      <c r="BJ261" s="18" t="s">
        <v>94</v>
      </c>
      <c r="BK261" s="166">
        <f t="shared" si="9"/>
        <v>2561.85</v>
      </c>
      <c r="BL261" s="18" t="s">
        <v>209</v>
      </c>
      <c r="BM261" s="165" t="s">
        <v>365</v>
      </c>
    </row>
    <row r="262" spans="1:65" s="2" customFormat="1" ht="66.75" customHeight="1">
      <c r="A262" s="30"/>
      <c r="B262" s="153"/>
      <c r="C262" s="154" t="s">
        <v>366</v>
      </c>
      <c r="D262" s="154" t="s">
        <v>149</v>
      </c>
      <c r="E262" s="155" t="s">
        <v>1287</v>
      </c>
      <c r="F262" s="156" t="s">
        <v>1288</v>
      </c>
      <c r="G262" s="157" t="s">
        <v>632</v>
      </c>
      <c r="H262" s="158">
        <v>1</v>
      </c>
      <c r="I262" s="159">
        <v>1703.98</v>
      </c>
      <c r="J262" s="159">
        <f t="shared" si="0"/>
        <v>1703.98</v>
      </c>
      <c r="K262" s="160"/>
      <c r="L262" s="31"/>
      <c r="M262" s="161" t="s">
        <v>1</v>
      </c>
      <c r="N262" s="162" t="s">
        <v>37</v>
      </c>
      <c r="O262" s="163">
        <v>0</v>
      </c>
      <c r="P262" s="163">
        <f t="shared" si="1"/>
        <v>0</v>
      </c>
      <c r="Q262" s="163">
        <v>0</v>
      </c>
      <c r="R262" s="163">
        <f t="shared" si="2"/>
        <v>0</v>
      </c>
      <c r="S262" s="163">
        <v>0</v>
      </c>
      <c r="T262" s="164">
        <f t="shared" si="3"/>
        <v>0</v>
      </c>
      <c r="U262" s="30"/>
      <c r="V262" s="30"/>
      <c r="W262" s="30"/>
      <c r="X262" s="30"/>
      <c r="Y262" s="30"/>
      <c r="Z262" s="30"/>
      <c r="AA262" s="30"/>
      <c r="AB262" s="30"/>
      <c r="AC262" s="30"/>
      <c r="AD262" s="30"/>
      <c r="AE262" s="30"/>
      <c r="AR262" s="165" t="s">
        <v>209</v>
      </c>
      <c r="AT262" s="165" t="s">
        <v>149</v>
      </c>
      <c r="AU262" s="165" t="s">
        <v>94</v>
      </c>
      <c r="AY262" s="18" t="s">
        <v>146</v>
      </c>
      <c r="BE262" s="166">
        <f t="shared" si="4"/>
        <v>0</v>
      </c>
      <c r="BF262" s="166">
        <f t="shared" si="5"/>
        <v>1703.98</v>
      </c>
      <c r="BG262" s="166">
        <f t="shared" si="6"/>
        <v>0</v>
      </c>
      <c r="BH262" s="166">
        <f t="shared" si="7"/>
        <v>0</v>
      </c>
      <c r="BI262" s="166">
        <f t="shared" si="8"/>
        <v>0</v>
      </c>
      <c r="BJ262" s="18" t="s">
        <v>94</v>
      </c>
      <c r="BK262" s="166">
        <f t="shared" si="9"/>
        <v>1703.98</v>
      </c>
      <c r="BL262" s="18" t="s">
        <v>209</v>
      </c>
      <c r="BM262" s="165" t="s">
        <v>369</v>
      </c>
    </row>
    <row r="263" spans="1:65" s="2" customFormat="1" ht="16.5" customHeight="1">
      <c r="A263" s="30"/>
      <c r="B263" s="153"/>
      <c r="C263" s="154" t="s">
        <v>286</v>
      </c>
      <c r="D263" s="154" t="s">
        <v>149</v>
      </c>
      <c r="E263" s="155" t="s">
        <v>1289</v>
      </c>
      <c r="F263" s="156" t="s">
        <v>1290</v>
      </c>
      <c r="G263" s="157" t="s">
        <v>376</v>
      </c>
      <c r="H263" s="158">
        <v>4.0999999999999996</v>
      </c>
      <c r="I263" s="159">
        <v>7.15</v>
      </c>
      <c r="J263" s="159">
        <f t="shared" si="0"/>
        <v>29.32</v>
      </c>
      <c r="K263" s="160"/>
      <c r="L263" s="31"/>
      <c r="M263" s="161" t="s">
        <v>1</v>
      </c>
      <c r="N263" s="162" t="s">
        <v>37</v>
      </c>
      <c r="O263" s="163">
        <v>3.1629999999999998E-2</v>
      </c>
      <c r="P263" s="163">
        <f t="shared" si="1"/>
        <v>0.12968299999999999</v>
      </c>
      <c r="Q263" s="163">
        <v>5.3883999999999998E-3</v>
      </c>
      <c r="R263" s="163">
        <f t="shared" si="2"/>
        <v>2.2092439999999998E-2</v>
      </c>
      <c r="S263" s="163">
        <v>0</v>
      </c>
      <c r="T263" s="164">
        <f t="shared" si="3"/>
        <v>0</v>
      </c>
      <c r="U263" s="30"/>
      <c r="V263" s="30"/>
      <c r="W263" s="30"/>
      <c r="X263" s="30"/>
      <c r="Y263" s="30"/>
      <c r="Z263" s="30"/>
      <c r="AA263" s="30"/>
      <c r="AB263" s="30"/>
      <c r="AC263" s="30"/>
      <c r="AD263" s="30"/>
      <c r="AE263" s="30"/>
      <c r="AR263" s="165" t="s">
        <v>209</v>
      </c>
      <c r="AT263" s="165" t="s">
        <v>149</v>
      </c>
      <c r="AU263" s="165" t="s">
        <v>94</v>
      </c>
      <c r="AY263" s="18" t="s">
        <v>146</v>
      </c>
      <c r="BE263" s="166">
        <f t="shared" si="4"/>
        <v>0</v>
      </c>
      <c r="BF263" s="166">
        <f t="shared" si="5"/>
        <v>29.32</v>
      </c>
      <c r="BG263" s="166">
        <f t="shared" si="6"/>
        <v>0</v>
      </c>
      <c r="BH263" s="166">
        <f t="shared" si="7"/>
        <v>0</v>
      </c>
      <c r="BI263" s="166">
        <f t="shared" si="8"/>
        <v>0</v>
      </c>
      <c r="BJ263" s="18" t="s">
        <v>94</v>
      </c>
      <c r="BK263" s="166">
        <f t="shared" si="9"/>
        <v>29.32</v>
      </c>
      <c r="BL263" s="18" t="s">
        <v>209</v>
      </c>
      <c r="BM263" s="165" t="s">
        <v>372</v>
      </c>
    </row>
    <row r="264" spans="1:65" s="15" customFormat="1" ht="11.25">
      <c r="B264" s="182"/>
      <c r="D264" s="168" t="s">
        <v>153</v>
      </c>
      <c r="E264" s="183" t="s">
        <v>1</v>
      </c>
      <c r="F264" s="184" t="s">
        <v>1291</v>
      </c>
      <c r="H264" s="183" t="s">
        <v>1</v>
      </c>
      <c r="L264" s="182"/>
      <c r="M264" s="185"/>
      <c r="N264" s="186"/>
      <c r="O264" s="186"/>
      <c r="P264" s="186"/>
      <c r="Q264" s="186"/>
      <c r="R264" s="186"/>
      <c r="S264" s="186"/>
      <c r="T264" s="187"/>
      <c r="AT264" s="183" t="s">
        <v>153</v>
      </c>
      <c r="AU264" s="183" t="s">
        <v>94</v>
      </c>
      <c r="AV264" s="15" t="s">
        <v>79</v>
      </c>
      <c r="AW264" s="15" t="s">
        <v>28</v>
      </c>
      <c r="AX264" s="15" t="s">
        <v>71</v>
      </c>
      <c r="AY264" s="183" t="s">
        <v>146</v>
      </c>
    </row>
    <row r="265" spans="1:65" s="13" customFormat="1" ht="11.25">
      <c r="B265" s="167"/>
      <c r="D265" s="168" t="s">
        <v>153</v>
      </c>
      <c r="E265" s="169" t="s">
        <v>1</v>
      </c>
      <c r="F265" s="170" t="s">
        <v>1292</v>
      </c>
      <c r="H265" s="171">
        <v>4.0999999999999996</v>
      </c>
      <c r="L265" s="167"/>
      <c r="M265" s="172"/>
      <c r="N265" s="173"/>
      <c r="O265" s="173"/>
      <c r="P265" s="173"/>
      <c r="Q265" s="173"/>
      <c r="R265" s="173"/>
      <c r="S265" s="173"/>
      <c r="T265" s="174"/>
      <c r="AT265" s="169" t="s">
        <v>153</v>
      </c>
      <c r="AU265" s="169" t="s">
        <v>94</v>
      </c>
      <c r="AV265" s="13" t="s">
        <v>94</v>
      </c>
      <c r="AW265" s="13" t="s">
        <v>28</v>
      </c>
      <c r="AX265" s="13" t="s">
        <v>71</v>
      </c>
      <c r="AY265" s="169" t="s">
        <v>146</v>
      </c>
    </row>
    <row r="266" spans="1:65" s="14" customFormat="1" ht="11.25">
      <c r="B266" s="175"/>
      <c r="D266" s="168" t="s">
        <v>153</v>
      </c>
      <c r="E266" s="176" t="s">
        <v>1</v>
      </c>
      <c r="F266" s="177" t="s">
        <v>156</v>
      </c>
      <c r="H266" s="178">
        <v>4.0999999999999996</v>
      </c>
      <c r="L266" s="175"/>
      <c r="M266" s="179"/>
      <c r="N266" s="180"/>
      <c r="O266" s="180"/>
      <c r="P266" s="180"/>
      <c r="Q266" s="180"/>
      <c r="R266" s="180"/>
      <c r="S266" s="180"/>
      <c r="T266" s="181"/>
      <c r="AT266" s="176" t="s">
        <v>153</v>
      </c>
      <c r="AU266" s="176" t="s">
        <v>94</v>
      </c>
      <c r="AV266" s="14" t="s">
        <v>147</v>
      </c>
      <c r="AW266" s="14" t="s">
        <v>28</v>
      </c>
      <c r="AX266" s="14" t="s">
        <v>79</v>
      </c>
      <c r="AY266" s="176" t="s">
        <v>146</v>
      </c>
    </row>
    <row r="267" spans="1:65" s="2" customFormat="1" ht="24.2" customHeight="1">
      <c r="A267" s="30"/>
      <c r="B267" s="153"/>
      <c r="C267" s="154" t="s">
        <v>373</v>
      </c>
      <c r="D267" s="154" t="s">
        <v>149</v>
      </c>
      <c r="E267" s="155" t="s">
        <v>681</v>
      </c>
      <c r="F267" s="156" t="s">
        <v>682</v>
      </c>
      <c r="G267" s="157" t="s">
        <v>412</v>
      </c>
      <c r="H267" s="158">
        <v>138.14400000000001</v>
      </c>
      <c r="I267" s="159">
        <v>1.1000000000000001</v>
      </c>
      <c r="J267" s="159">
        <f>ROUND(I267*H267,2)</f>
        <v>151.96</v>
      </c>
      <c r="K267" s="160"/>
      <c r="L267" s="31"/>
      <c r="M267" s="161" t="s">
        <v>1</v>
      </c>
      <c r="N267" s="162" t="s">
        <v>37</v>
      </c>
      <c r="O267" s="163">
        <v>0</v>
      </c>
      <c r="P267" s="163">
        <f>O267*H267</f>
        <v>0</v>
      </c>
      <c r="Q267" s="163">
        <v>0</v>
      </c>
      <c r="R267" s="163">
        <f>Q267*H267</f>
        <v>0</v>
      </c>
      <c r="S267" s="163">
        <v>0</v>
      </c>
      <c r="T267" s="164">
        <f>S267*H267</f>
        <v>0</v>
      </c>
      <c r="U267" s="30"/>
      <c r="V267" s="30"/>
      <c r="W267" s="30"/>
      <c r="X267" s="30"/>
      <c r="Y267" s="30"/>
      <c r="Z267" s="30"/>
      <c r="AA267" s="30"/>
      <c r="AB267" s="30"/>
      <c r="AC267" s="30"/>
      <c r="AD267" s="30"/>
      <c r="AE267" s="30"/>
      <c r="AR267" s="165" t="s">
        <v>209</v>
      </c>
      <c r="AT267" s="165" t="s">
        <v>149</v>
      </c>
      <c r="AU267" s="165" t="s">
        <v>94</v>
      </c>
      <c r="AY267" s="18" t="s">
        <v>146</v>
      </c>
      <c r="BE267" s="166">
        <f>IF(N267="základná",J267,0)</f>
        <v>0</v>
      </c>
      <c r="BF267" s="166">
        <f>IF(N267="znížená",J267,0)</f>
        <v>151.96</v>
      </c>
      <c r="BG267" s="166">
        <f>IF(N267="zákl. prenesená",J267,0)</f>
        <v>0</v>
      </c>
      <c r="BH267" s="166">
        <f>IF(N267="zníž. prenesená",J267,0)</f>
        <v>0</v>
      </c>
      <c r="BI267" s="166">
        <f>IF(N267="nulová",J267,0)</f>
        <v>0</v>
      </c>
      <c r="BJ267" s="18" t="s">
        <v>94</v>
      </c>
      <c r="BK267" s="166">
        <f>ROUND(I267*H267,2)</f>
        <v>151.96</v>
      </c>
      <c r="BL267" s="18" t="s">
        <v>209</v>
      </c>
      <c r="BM267" s="165" t="s">
        <v>377</v>
      </c>
    </row>
    <row r="268" spans="1:65" s="12" customFormat="1" ht="22.9" customHeight="1">
      <c r="B268" s="141"/>
      <c r="D268" s="142" t="s">
        <v>70</v>
      </c>
      <c r="E268" s="151" t="s">
        <v>1293</v>
      </c>
      <c r="F268" s="151" t="s">
        <v>1294</v>
      </c>
      <c r="J268" s="152">
        <f>BK268</f>
        <v>6257.06</v>
      </c>
      <c r="L268" s="141"/>
      <c r="M268" s="145"/>
      <c r="N268" s="146"/>
      <c r="O268" s="146"/>
      <c r="P268" s="147">
        <f>SUM(P269:P301)</f>
        <v>0</v>
      </c>
      <c r="Q268" s="146"/>
      <c r="R268" s="147">
        <f>SUM(R269:R301)</f>
        <v>0</v>
      </c>
      <c r="S268" s="146"/>
      <c r="T268" s="148">
        <f>SUM(T269:T301)</f>
        <v>0</v>
      </c>
      <c r="AR268" s="142" t="s">
        <v>94</v>
      </c>
      <c r="AT268" s="149" t="s">
        <v>70</v>
      </c>
      <c r="AU268" s="149" t="s">
        <v>79</v>
      </c>
      <c r="AY268" s="142" t="s">
        <v>146</v>
      </c>
      <c r="BK268" s="150">
        <f>SUM(BK269:BK301)</f>
        <v>6257.06</v>
      </c>
    </row>
    <row r="269" spans="1:65" s="2" customFormat="1" ht="37.9" customHeight="1">
      <c r="A269" s="30"/>
      <c r="B269" s="153"/>
      <c r="C269" s="154" t="s">
        <v>290</v>
      </c>
      <c r="D269" s="154" t="s">
        <v>149</v>
      </c>
      <c r="E269" s="155" t="s">
        <v>1295</v>
      </c>
      <c r="F269" s="156" t="s">
        <v>1296</v>
      </c>
      <c r="G269" s="157" t="s">
        <v>376</v>
      </c>
      <c r="H269" s="158">
        <v>29.62</v>
      </c>
      <c r="I269" s="159">
        <v>4.7</v>
      </c>
      <c r="J269" s="159">
        <f>ROUND(I269*H269,2)</f>
        <v>139.21</v>
      </c>
      <c r="K269" s="160"/>
      <c r="L269" s="31"/>
      <c r="M269" s="161" t="s">
        <v>1</v>
      </c>
      <c r="N269" s="162" t="s">
        <v>37</v>
      </c>
      <c r="O269" s="163">
        <v>0</v>
      </c>
      <c r="P269" s="163">
        <f>O269*H269</f>
        <v>0</v>
      </c>
      <c r="Q269" s="163">
        <v>0</v>
      </c>
      <c r="R269" s="163">
        <f>Q269*H269</f>
        <v>0</v>
      </c>
      <c r="S269" s="163">
        <v>0</v>
      </c>
      <c r="T269" s="164">
        <f>S269*H269</f>
        <v>0</v>
      </c>
      <c r="U269" s="30"/>
      <c r="V269" s="30"/>
      <c r="W269" s="30"/>
      <c r="X269" s="30"/>
      <c r="Y269" s="30"/>
      <c r="Z269" s="30"/>
      <c r="AA269" s="30"/>
      <c r="AB269" s="30"/>
      <c r="AC269" s="30"/>
      <c r="AD269" s="30"/>
      <c r="AE269" s="30"/>
      <c r="AR269" s="165" t="s">
        <v>209</v>
      </c>
      <c r="AT269" s="165" t="s">
        <v>149</v>
      </c>
      <c r="AU269" s="165" t="s">
        <v>94</v>
      </c>
      <c r="AY269" s="18" t="s">
        <v>146</v>
      </c>
      <c r="BE269" s="166">
        <f>IF(N269="základná",J269,0)</f>
        <v>0</v>
      </c>
      <c r="BF269" s="166">
        <f>IF(N269="znížená",J269,0)</f>
        <v>139.21</v>
      </c>
      <c r="BG269" s="166">
        <f>IF(N269="zákl. prenesená",J269,0)</f>
        <v>0</v>
      </c>
      <c r="BH269" s="166">
        <f>IF(N269="zníž. prenesená",J269,0)</f>
        <v>0</v>
      </c>
      <c r="BI269" s="166">
        <f>IF(N269="nulová",J269,0)</f>
        <v>0</v>
      </c>
      <c r="BJ269" s="18" t="s">
        <v>94</v>
      </c>
      <c r="BK269" s="166">
        <f>ROUND(I269*H269,2)</f>
        <v>139.21</v>
      </c>
      <c r="BL269" s="18" t="s">
        <v>209</v>
      </c>
      <c r="BM269" s="165" t="s">
        <v>382</v>
      </c>
    </row>
    <row r="270" spans="1:65" s="15" customFormat="1" ht="11.25">
      <c r="B270" s="182"/>
      <c r="D270" s="168" t="s">
        <v>153</v>
      </c>
      <c r="E270" s="183" t="s">
        <v>1</v>
      </c>
      <c r="F270" s="184" t="s">
        <v>1297</v>
      </c>
      <c r="H270" s="183" t="s">
        <v>1</v>
      </c>
      <c r="L270" s="182"/>
      <c r="M270" s="185"/>
      <c r="N270" s="186"/>
      <c r="O270" s="186"/>
      <c r="P270" s="186"/>
      <c r="Q270" s="186"/>
      <c r="R270" s="186"/>
      <c r="S270" s="186"/>
      <c r="T270" s="187"/>
      <c r="AT270" s="183" t="s">
        <v>153</v>
      </c>
      <c r="AU270" s="183" t="s">
        <v>94</v>
      </c>
      <c r="AV270" s="15" t="s">
        <v>79</v>
      </c>
      <c r="AW270" s="15" t="s">
        <v>28</v>
      </c>
      <c r="AX270" s="15" t="s">
        <v>71</v>
      </c>
      <c r="AY270" s="183" t="s">
        <v>146</v>
      </c>
    </row>
    <row r="271" spans="1:65" s="15" customFormat="1" ht="11.25">
      <c r="B271" s="182"/>
      <c r="D271" s="168" t="s">
        <v>153</v>
      </c>
      <c r="E271" s="183" t="s">
        <v>1</v>
      </c>
      <c r="F271" s="184" t="s">
        <v>1298</v>
      </c>
      <c r="H271" s="183" t="s">
        <v>1</v>
      </c>
      <c r="L271" s="182"/>
      <c r="M271" s="185"/>
      <c r="N271" s="186"/>
      <c r="O271" s="186"/>
      <c r="P271" s="186"/>
      <c r="Q271" s="186"/>
      <c r="R271" s="186"/>
      <c r="S271" s="186"/>
      <c r="T271" s="187"/>
      <c r="AT271" s="183" t="s">
        <v>153</v>
      </c>
      <c r="AU271" s="183" t="s">
        <v>94</v>
      </c>
      <c r="AV271" s="15" t="s">
        <v>79</v>
      </c>
      <c r="AW271" s="15" t="s">
        <v>28</v>
      </c>
      <c r="AX271" s="15" t="s">
        <v>71</v>
      </c>
      <c r="AY271" s="183" t="s">
        <v>146</v>
      </c>
    </row>
    <row r="272" spans="1:65" s="13" customFormat="1" ht="11.25">
      <c r="B272" s="167"/>
      <c r="D272" s="168" t="s">
        <v>153</v>
      </c>
      <c r="E272" s="169" t="s">
        <v>1</v>
      </c>
      <c r="F272" s="170" t="s">
        <v>1299</v>
      </c>
      <c r="H272" s="171">
        <v>7.54</v>
      </c>
      <c r="L272" s="167"/>
      <c r="M272" s="172"/>
      <c r="N272" s="173"/>
      <c r="O272" s="173"/>
      <c r="P272" s="173"/>
      <c r="Q272" s="173"/>
      <c r="R272" s="173"/>
      <c r="S272" s="173"/>
      <c r="T272" s="174"/>
      <c r="AT272" s="169" t="s">
        <v>153</v>
      </c>
      <c r="AU272" s="169" t="s">
        <v>94</v>
      </c>
      <c r="AV272" s="13" t="s">
        <v>94</v>
      </c>
      <c r="AW272" s="13" t="s">
        <v>28</v>
      </c>
      <c r="AX272" s="13" t="s">
        <v>71</v>
      </c>
      <c r="AY272" s="169" t="s">
        <v>146</v>
      </c>
    </row>
    <row r="273" spans="1:65" s="15" customFormat="1" ht="11.25">
      <c r="B273" s="182"/>
      <c r="D273" s="168" t="s">
        <v>153</v>
      </c>
      <c r="E273" s="183" t="s">
        <v>1</v>
      </c>
      <c r="F273" s="184" t="s">
        <v>1300</v>
      </c>
      <c r="H273" s="183" t="s">
        <v>1</v>
      </c>
      <c r="L273" s="182"/>
      <c r="M273" s="185"/>
      <c r="N273" s="186"/>
      <c r="O273" s="186"/>
      <c r="P273" s="186"/>
      <c r="Q273" s="186"/>
      <c r="R273" s="186"/>
      <c r="S273" s="186"/>
      <c r="T273" s="187"/>
      <c r="AT273" s="183" t="s">
        <v>153</v>
      </c>
      <c r="AU273" s="183" t="s">
        <v>94</v>
      </c>
      <c r="AV273" s="15" t="s">
        <v>79</v>
      </c>
      <c r="AW273" s="15" t="s">
        <v>28</v>
      </c>
      <c r="AX273" s="15" t="s">
        <v>71</v>
      </c>
      <c r="AY273" s="183" t="s">
        <v>146</v>
      </c>
    </row>
    <row r="274" spans="1:65" s="13" customFormat="1" ht="11.25">
      <c r="B274" s="167"/>
      <c r="D274" s="168" t="s">
        <v>153</v>
      </c>
      <c r="E274" s="169" t="s">
        <v>1</v>
      </c>
      <c r="F274" s="170" t="s">
        <v>1299</v>
      </c>
      <c r="H274" s="171">
        <v>7.54</v>
      </c>
      <c r="L274" s="167"/>
      <c r="M274" s="172"/>
      <c r="N274" s="173"/>
      <c r="O274" s="173"/>
      <c r="P274" s="173"/>
      <c r="Q274" s="173"/>
      <c r="R274" s="173"/>
      <c r="S274" s="173"/>
      <c r="T274" s="174"/>
      <c r="AT274" s="169" t="s">
        <v>153</v>
      </c>
      <c r="AU274" s="169" t="s">
        <v>94</v>
      </c>
      <c r="AV274" s="13" t="s">
        <v>94</v>
      </c>
      <c r="AW274" s="13" t="s">
        <v>28</v>
      </c>
      <c r="AX274" s="13" t="s">
        <v>71</v>
      </c>
      <c r="AY274" s="169" t="s">
        <v>146</v>
      </c>
    </row>
    <row r="275" spans="1:65" s="15" customFormat="1" ht="11.25">
      <c r="B275" s="182"/>
      <c r="D275" s="168" t="s">
        <v>153</v>
      </c>
      <c r="E275" s="183" t="s">
        <v>1</v>
      </c>
      <c r="F275" s="184" t="s">
        <v>1301</v>
      </c>
      <c r="H275" s="183" t="s">
        <v>1</v>
      </c>
      <c r="L275" s="182"/>
      <c r="M275" s="185"/>
      <c r="N275" s="186"/>
      <c r="O275" s="186"/>
      <c r="P275" s="186"/>
      <c r="Q275" s="186"/>
      <c r="R275" s="186"/>
      <c r="S275" s="186"/>
      <c r="T275" s="187"/>
      <c r="AT275" s="183" t="s">
        <v>153</v>
      </c>
      <c r="AU275" s="183" t="s">
        <v>94</v>
      </c>
      <c r="AV275" s="15" t="s">
        <v>79</v>
      </c>
      <c r="AW275" s="15" t="s">
        <v>28</v>
      </c>
      <c r="AX275" s="15" t="s">
        <v>71</v>
      </c>
      <c r="AY275" s="183" t="s">
        <v>146</v>
      </c>
    </row>
    <row r="276" spans="1:65" s="13" customFormat="1" ht="11.25">
      <c r="B276" s="167"/>
      <c r="D276" s="168" t="s">
        <v>153</v>
      </c>
      <c r="E276" s="169" t="s">
        <v>1</v>
      </c>
      <c r="F276" s="170" t="s">
        <v>1299</v>
      </c>
      <c r="H276" s="171">
        <v>7.54</v>
      </c>
      <c r="L276" s="167"/>
      <c r="M276" s="172"/>
      <c r="N276" s="173"/>
      <c r="O276" s="173"/>
      <c r="P276" s="173"/>
      <c r="Q276" s="173"/>
      <c r="R276" s="173"/>
      <c r="S276" s="173"/>
      <c r="T276" s="174"/>
      <c r="AT276" s="169" t="s">
        <v>153</v>
      </c>
      <c r="AU276" s="169" t="s">
        <v>94</v>
      </c>
      <c r="AV276" s="13" t="s">
        <v>94</v>
      </c>
      <c r="AW276" s="13" t="s">
        <v>28</v>
      </c>
      <c r="AX276" s="13" t="s">
        <v>71</v>
      </c>
      <c r="AY276" s="169" t="s">
        <v>146</v>
      </c>
    </row>
    <row r="277" spans="1:65" s="15" customFormat="1" ht="11.25">
      <c r="B277" s="182"/>
      <c r="D277" s="168" t="s">
        <v>153</v>
      </c>
      <c r="E277" s="183" t="s">
        <v>1</v>
      </c>
      <c r="F277" s="184" t="s">
        <v>1302</v>
      </c>
      <c r="H277" s="183" t="s">
        <v>1</v>
      </c>
      <c r="L277" s="182"/>
      <c r="M277" s="185"/>
      <c r="N277" s="186"/>
      <c r="O277" s="186"/>
      <c r="P277" s="186"/>
      <c r="Q277" s="186"/>
      <c r="R277" s="186"/>
      <c r="S277" s="186"/>
      <c r="T277" s="187"/>
      <c r="AT277" s="183" t="s">
        <v>153</v>
      </c>
      <c r="AU277" s="183" t="s">
        <v>94</v>
      </c>
      <c r="AV277" s="15" t="s">
        <v>79</v>
      </c>
      <c r="AW277" s="15" t="s">
        <v>28</v>
      </c>
      <c r="AX277" s="15" t="s">
        <v>71</v>
      </c>
      <c r="AY277" s="183" t="s">
        <v>146</v>
      </c>
    </row>
    <row r="278" spans="1:65" s="13" customFormat="1" ht="11.25">
      <c r="B278" s="167"/>
      <c r="D278" s="168" t="s">
        <v>153</v>
      </c>
      <c r="E278" s="169" t="s">
        <v>1</v>
      </c>
      <c r="F278" s="170" t="s">
        <v>1303</v>
      </c>
      <c r="H278" s="171">
        <v>7</v>
      </c>
      <c r="L278" s="167"/>
      <c r="M278" s="172"/>
      <c r="N278" s="173"/>
      <c r="O278" s="173"/>
      <c r="P278" s="173"/>
      <c r="Q278" s="173"/>
      <c r="R278" s="173"/>
      <c r="S278" s="173"/>
      <c r="T278" s="174"/>
      <c r="AT278" s="169" t="s">
        <v>153</v>
      </c>
      <c r="AU278" s="169" t="s">
        <v>94</v>
      </c>
      <c r="AV278" s="13" t="s">
        <v>94</v>
      </c>
      <c r="AW278" s="13" t="s">
        <v>28</v>
      </c>
      <c r="AX278" s="13" t="s">
        <v>71</v>
      </c>
      <c r="AY278" s="169" t="s">
        <v>146</v>
      </c>
    </row>
    <row r="279" spans="1:65" s="16" customFormat="1" ht="11.25">
      <c r="B279" s="198"/>
      <c r="D279" s="168" t="s">
        <v>153</v>
      </c>
      <c r="E279" s="199" t="s">
        <v>1</v>
      </c>
      <c r="F279" s="200" t="s">
        <v>240</v>
      </c>
      <c r="H279" s="201">
        <v>29.62</v>
      </c>
      <c r="L279" s="198"/>
      <c r="M279" s="202"/>
      <c r="N279" s="203"/>
      <c r="O279" s="203"/>
      <c r="P279" s="203"/>
      <c r="Q279" s="203"/>
      <c r="R279" s="203"/>
      <c r="S279" s="203"/>
      <c r="T279" s="204"/>
      <c r="AT279" s="199" t="s">
        <v>153</v>
      </c>
      <c r="AU279" s="199" t="s">
        <v>94</v>
      </c>
      <c r="AV279" s="16" t="s">
        <v>162</v>
      </c>
      <c r="AW279" s="16" t="s">
        <v>28</v>
      </c>
      <c r="AX279" s="16" t="s">
        <v>71</v>
      </c>
      <c r="AY279" s="199" t="s">
        <v>146</v>
      </c>
    </row>
    <row r="280" spans="1:65" s="14" customFormat="1" ht="11.25">
      <c r="B280" s="175"/>
      <c r="D280" s="168" t="s">
        <v>153</v>
      </c>
      <c r="E280" s="176" t="s">
        <v>1</v>
      </c>
      <c r="F280" s="177" t="s">
        <v>156</v>
      </c>
      <c r="H280" s="178">
        <v>29.62</v>
      </c>
      <c r="L280" s="175"/>
      <c r="M280" s="179"/>
      <c r="N280" s="180"/>
      <c r="O280" s="180"/>
      <c r="P280" s="180"/>
      <c r="Q280" s="180"/>
      <c r="R280" s="180"/>
      <c r="S280" s="180"/>
      <c r="T280" s="181"/>
      <c r="AT280" s="176" t="s">
        <v>153</v>
      </c>
      <c r="AU280" s="176" t="s">
        <v>94</v>
      </c>
      <c r="AV280" s="14" t="s">
        <v>147</v>
      </c>
      <c r="AW280" s="14" t="s">
        <v>28</v>
      </c>
      <c r="AX280" s="14" t="s">
        <v>79</v>
      </c>
      <c r="AY280" s="176" t="s">
        <v>146</v>
      </c>
    </row>
    <row r="281" spans="1:65" s="2" customFormat="1" ht="37.9" customHeight="1">
      <c r="A281" s="30"/>
      <c r="B281" s="153"/>
      <c r="C281" s="154" t="s">
        <v>393</v>
      </c>
      <c r="D281" s="154" t="s">
        <v>149</v>
      </c>
      <c r="E281" s="155" t="s">
        <v>1304</v>
      </c>
      <c r="F281" s="156" t="s">
        <v>1305</v>
      </c>
      <c r="G281" s="157" t="s">
        <v>159</v>
      </c>
      <c r="H281" s="158">
        <v>118.24</v>
      </c>
      <c r="I281" s="159">
        <v>23.5</v>
      </c>
      <c r="J281" s="159">
        <f>ROUND(I281*H281,2)</f>
        <v>2778.64</v>
      </c>
      <c r="K281" s="160"/>
      <c r="L281" s="31"/>
      <c r="M281" s="161" t="s">
        <v>1</v>
      </c>
      <c r="N281" s="162" t="s">
        <v>37</v>
      </c>
      <c r="O281" s="163">
        <v>0</v>
      </c>
      <c r="P281" s="163">
        <f>O281*H281</f>
        <v>0</v>
      </c>
      <c r="Q281" s="163">
        <v>0</v>
      </c>
      <c r="R281" s="163">
        <f>Q281*H281</f>
        <v>0</v>
      </c>
      <c r="S281" s="163">
        <v>0</v>
      </c>
      <c r="T281" s="164">
        <f>S281*H281</f>
        <v>0</v>
      </c>
      <c r="U281" s="30"/>
      <c r="V281" s="30"/>
      <c r="W281" s="30"/>
      <c r="X281" s="30"/>
      <c r="Y281" s="30"/>
      <c r="Z281" s="30"/>
      <c r="AA281" s="30"/>
      <c r="AB281" s="30"/>
      <c r="AC281" s="30"/>
      <c r="AD281" s="30"/>
      <c r="AE281" s="30"/>
      <c r="AR281" s="165" t="s">
        <v>209</v>
      </c>
      <c r="AT281" s="165" t="s">
        <v>149</v>
      </c>
      <c r="AU281" s="165" t="s">
        <v>94</v>
      </c>
      <c r="AY281" s="18" t="s">
        <v>146</v>
      </c>
      <c r="BE281" s="166">
        <f>IF(N281="základná",J281,0)</f>
        <v>0</v>
      </c>
      <c r="BF281" s="166">
        <f>IF(N281="znížená",J281,0)</f>
        <v>2778.64</v>
      </c>
      <c r="BG281" s="166">
        <f>IF(N281="zákl. prenesená",J281,0)</f>
        <v>0</v>
      </c>
      <c r="BH281" s="166">
        <f>IF(N281="zníž. prenesená",J281,0)</f>
        <v>0</v>
      </c>
      <c r="BI281" s="166">
        <f>IF(N281="nulová",J281,0)</f>
        <v>0</v>
      </c>
      <c r="BJ281" s="18" t="s">
        <v>94</v>
      </c>
      <c r="BK281" s="166">
        <f>ROUND(I281*H281,2)</f>
        <v>2778.64</v>
      </c>
      <c r="BL281" s="18" t="s">
        <v>209</v>
      </c>
      <c r="BM281" s="165" t="s">
        <v>396</v>
      </c>
    </row>
    <row r="282" spans="1:65" s="15" customFormat="1" ht="11.25">
      <c r="B282" s="182"/>
      <c r="D282" s="168" t="s">
        <v>153</v>
      </c>
      <c r="E282" s="183" t="s">
        <v>1</v>
      </c>
      <c r="F282" s="184" t="s">
        <v>1306</v>
      </c>
      <c r="H282" s="183" t="s">
        <v>1</v>
      </c>
      <c r="L282" s="182"/>
      <c r="M282" s="185"/>
      <c r="N282" s="186"/>
      <c r="O282" s="186"/>
      <c r="P282" s="186"/>
      <c r="Q282" s="186"/>
      <c r="R282" s="186"/>
      <c r="S282" s="186"/>
      <c r="T282" s="187"/>
      <c r="AT282" s="183" t="s">
        <v>153</v>
      </c>
      <c r="AU282" s="183" t="s">
        <v>94</v>
      </c>
      <c r="AV282" s="15" t="s">
        <v>79</v>
      </c>
      <c r="AW282" s="15" t="s">
        <v>28</v>
      </c>
      <c r="AX282" s="15" t="s">
        <v>71</v>
      </c>
      <c r="AY282" s="183" t="s">
        <v>146</v>
      </c>
    </row>
    <row r="283" spans="1:65" s="15" customFormat="1" ht="11.25">
      <c r="B283" s="182"/>
      <c r="D283" s="168" t="s">
        <v>153</v>
      </c>
      <c r="E283" s="183" t="s">
        <v>1</v>
      </c>
      <c r="F283" s="184" t="s">
        <v>1297</v>
      </c>
      <c r="H283" s="183" t="s">
        <v>1</v>
      </c>
      <c r="L283" s="182"/>
      <c r="M283" s="185"/>
      <c r="N283" s="186"/>
      <c r="O283" s="186"/>
      <c r="P283" s="186"/>
      <c r="Q283" s="186"/>
      <c r="R283" s="186"/>
      <c r="S283" s="186"/>
      <c r="T283" s="187"/>
      <c r="AT283" s="183" t="s">
        <v>153</v>
      </c>
      <c r="AU283" s="183" t="s">
        <v>94</v>
      </c>
      <c r="AV283" s="15" t="s">
        <v>79</v>
      </c>
      <c r="AW283" s="15" t="s">
        <v>28</v>
      </c>
      <c r="AX283" s="15" t="s">
        <v>71</v>
      </c>
      <c r="AY283" s="183" t="s">
        <v>146</v>
      </c>
    </row>
    <row r="284" spans="1:65" s="15" customFormat="1" ht="11.25">
      <c r="B284" s="182"/>
      <c r="D284" s="168" t="s">
        <v>153</v>
      </c>
      <c r="E284" s="183" t="s">
        <v>1</v>
      </c>
      <c r="F284" s="184" t="s">
        <v>1298</v>
      </c>
      <c r="H284" s="183" t="s">
        <v>1</v>
      </c>
      <c r="L284" s="182"/>
      <c r="M284" s="185"/>
      <c r="N284" s="186"/>
      <c r="O284" s="186"/>
      <c r="P284" s="186"/>
      <c r="Q284" s="186"/>
      <c r="R284" s="186"/>
      <c r="S284" s="186"/>
      <c r="T284" s="187"/>
      <c r="AT284" s="183" t="s">
        <v>153</v>
      </c>
      <c r="AU284" s="183" t="s">
        <v>94</v>
      </c>
      <c r="AV284" s="15" t="s">
        <v>79</v>
      </c>
      <c r="AW284" s="15" t="s">
        <v>28</v>
      </c>
      <c r="AX284" s="15" t="s">
        <v>71</v>
      </c>
      <c r="AY284" s="183" t="s">
        <v>146</v>
      </c>
    </row>
    <row r="285" spans="1:65" s="13" customFormat="1" ht="11.25">
      <c r="B285" s="167"/>
      <c r="D285" s="168" t="s">
        <v>153</v>
      </c>
      <c r="E285" s="169" t="s">
        <v>1</v>
      </c>
      <c r="F285" s="170" t="s">
        <v>1307</v>
      </c>
      <c r="H285" s="171">
        <v>36.64</v>
      </c>
      <c r="L285" s="167"/>
      <c r="M285" s="172"/>
      <c r="N285" s="173"/>
      <c r="O285" s="173"/>
      <c r="P285" s="173"/>
      <c r="Q285" s="173"/>
      <c r="R285" s="173"/>
      <c r="S285" s="173"/>
      <c r="T285" s="174"/>
      <c r="AT285" s="169" t="s">
        <v>153</v>
      </c>
      <c r="AU285" s="169" t="s">
        <v>94</v>
      </c>
      <c r="AV285" s="13" t="s">
        <v>94</v>
      </c>
      <c r="AW285" s="13" t="s">
        <v>28</v>
      </c>
      <c r="AX285" s="13" t="s">
        <v>71</v>
      </c>
      <c r="AY285" s="169" t="s">
        <v>146</v>
      </c>
    </row>
    <row r="286" spans="1:65" s="15" customFormat="1" ht="11.25">
      <c r="B286" s="182"/>
      <c r="D286" s="168" t="s">
        <v>153</v>
      </c>
      <c r="E286" s="183" t="s">
        <v>1</v>
      </c>
      <c r="F286" s="184" t="s">
        <v>1300</v>
      </c>
      <c r="H286" s="183" t="s">
        <v>1</v>
      </c>
      <c r="L286" s="182"/>
      <c r="M286" s="185"/>
      <c r="N286" s="186"/>
      <c r="O286" s="186"/>
      <c r="P286" s="186"/>
      <c r="Q286" s="186"/>
      <c r="R286" s="186"/>
      <c r="S286" s="186"/>
      <c r="T286" s="187"/>
      <c r="AT286" s="183" t="s">
        <v>153</v>
      </c>
      <c r="AU286" s="183" t="s">
        <v>94</v>
      </c>
      <c r="AV286" s="15" t="s">
        <v>79</v>
      </c>
      <c r="AW286" s="15" t="s">
        <v>28</v>
      </c>
      <c r="AX286" s="15" t="s">
        <v>71</v>
      </c>
      <c r="AY286" s="183" t="s">
        <v>146</v>
      </c>
    </row>
    <row r="287" spans="1:65" s="13" customFormat="1" ht="11.25">
      <c r="B287" s="167"/>
      <c r="D287" s="168" t="s">
        <v>153</v>
      </c>
      <c r="E287" s="169" t="s">
        <v>1</v>
      </c>
      <c r="F287" s="170" t="s">
        <v>1307</v>
      </c>
      <c r="H287" s="171">
        <v>36.64</v>
      </c>
      <c r="L287" s="167"/>
      <c r="M287" s="172"/>
      <c r="N287" s="173"/>
      <c r="O287" s="173"/>
      <c r="P287" s="173"/>
      <c r="Q287" s="173"/>
      <c r="R287" s="173"/>
      <c r="S287" s="173"/>
      <c r="T287" s="174"/>
      <c r="AT287" s="169" t="s">
        <v>153</v>
      </c>
      <c r="AU287" s="169" t="s">
        <v>94</v>
      </c>
      <c r="AV287" s="13" t="s">
        <v>94</v>
      </c>
      <c r="AW287" s="13" t="s">
        <v>28</v>
      </c>
      <c r="AX287" s="13" t="s">
        <v>71</v>
      </c>
      <c r="AY287" s="169" t="s">
        <v>146</v>
      </c>
    </row>
    <row r="288" spans="1:65" s="15" customFormat="1" ht="11.25">
      <c r="B288" s="182"/>
      <c r="D288" s="168" t="s">
        <v>153</v>
      </c>
      <c r="E288" s="183" t="s">
        <v>1</v>
      </c>
      <c r="F288" s="184" t="s">
        <v>1301</v>
      </c>
      <c r="H288" s="183" t="s">
        <v>1</v>
      </c>
      <c r="L288" s="182"/>
      <c r="M288" s="185"/>
      <c r="N288" s="186"/>
      <c r="O288" s="186"/>
      <c r="P288" s="186"/>
      <c r="Q288" s="186"/>
      <c r="R288" s="186"/>
      <c r="S288" s="186"/>
      <c r="T288" s="187"/>
      <c r="AT288" s="183" t="s">
        <v>153</v>
      </c>
      <c r="AU288" s="183" t="s">
        <v>94</v>
      </c>
      <c r="AV288" s="15" t="s">
        <v>79</v>
      </c>
      <c r="AW288" s="15" t="s">
        <v>28</v>
      </c>
      <c r="AX288" s="15" t="s">
        <v>71</v>
      </c>
      <c r="AY288" s="183" t="s">
        <v>146</v>
      </c>
    </row>
    <row r="289" spans="1:65" s="13" customFormat="1" ht="11.25">
      <c r="B289" s="167"/>
      <c r="D289" s="168" t="s">
        <v>153</v>
      </c>
      <c r="E289" s="169" t="s">
        <v>1</v>
      </c>
      <c r="F289" s="170" t="s">
        <v>1307</v>
      </c>
      <c r="H289" s="171">
        <v>36.64</v>
      </c>
      <c r="L289" s="167"/>
      <c r="M289" s="172"/>
      <c r="N289" s="173"/>
      <c r="O289" s="173"/>
      <c r="P289" s="173"/>
      <c r="Q289" s="173"/>
      <c r="R289" s="173"/>
      <c r="S289" s="173"/>
      <c r="T289" s="174"/>
      <c r="AT289" s="169" t="s">
        <v>153</v>
      </c>
      <c r="AU289" s="169" t="s">
        <v>94</v>
      </c>
      <c r="AV289" s="13" t="s">
        <v>94</v>
      </c>
      <c r="AW289" s="13" t="s">
        <v>28</v>
      </c>
      <c r="AX289" s="13" t="s">
        <v>71</v>
      </c>
      <c r="AY289" s="169" t="s">
        <v>146</v>
      </c>
    </row>
    <row r="290" spans="1:65" s="16" customFormat="1" ht="11.25">
      <c r="B290" s="198"/>
      <c r="D290" s="168" t="s">
        <v>153</v>
      </c>
      <c r="E290" s="199" t="s">
        <v>1</v>
      </c>
      <c r="F290" s="200" t="s">
        <v>240</v>
      </c>
      <c r="H290" s="201">
        <v>109.92</v>
      </c>
      <c r="L290" s="198"/>
      <c r="M290" s="202"/>
      <c r="N290" s="203"/>
      <c r="O290" s="203"/>
      <c r="P290" s="203"/>
      <c r="Q290" s="203"/>
      <c r="R290" s="203"/>
      <c r="S290" s="203"/>
      <c r="T290" s="204"/>
      <c r="AT290" s="199" t="s">
        <v>153</v>
      </c>
      <c r="AU290" s="199" t="s">
        <v>94</v>
      </c>
      <c r="AV290" s="16" t="s">
        <v>162</v>
      </c>
      <c r="AW290" s="16" t="s">
        <v>28</v>
      </c>
      <c r="AX290" s="16" t="s">
        <v>71</v>
      </c>
      <c r="AY290" s="199" t="s">
        <v>146</v>
      </c>
    </row>
    <row r="291" spans="1:65" s="15" customFormat="1" ht="11.25">
      <c r="B291" s="182"/>
      <c r="D291" s="168" t="s">
        <v>153</v>
      </c>
      <c r="E291" s="183" t="s">
        <v>1</v>
      </c>
      <c r="F291" s="184" t="s">
        <v>1302</v>
      </c>
      <c r="H291" s="183" t="s">
        <v>1</v>
      </c>
      <c r="L291" s="182"/>
      <c r="M291" s="185"/>
      <c r="N291" s="186"/>
      <c r="O291" s="186"/>
      <c r="P291" s="186"/>
      <c r="Q291" s="186"/>
      <c r="R291" s="186"/>
      <c r="S291" s="186"/>
      <c r="T291" s="187"/>
      <c r="AT291" s="183" t="s">
        <v>153</v>
      </c>
      <c r="AU291" s="183" t="s">
        <v>94</v>
      </c>
      <c r="AV291" s="15" t="s">
        <v>79</v>
      </c>
      <c r="AW291" s="15" t="s">
        <v>28</v>
      </c>
      <c r="AX291" s="15" t="s">
        <v>71</v>
      </c>
      <c r="AY291" s="183" t="s">
        <v>146</v>
      </c>
    </row>
    <row r="292" spans="1:65" s="13" customFormat="1" ht="11.25">
      <c r="B292" s="167"/>
      <c r="D292" s="168" t="s">
        <v>153</v>
      </c>
      <c r="E292" s="169" t="s">
        <v>1</v>
      </c>
      <c r="F292" s="170" t="s">
        <v>1308</v>
      </c>
      <c r="H292" s="171">
        <v>8.32</v>
      </c>
      <c r="L292" s="167"/>
      <c r="M292" s="172"/>
      <c r="N292" s="173"/>
      <c r="O292" s="173"/>
      <c r="P292" s="173"/>
      <c r="Q292" s="173"/>
      <c r="R292" s="173"/>
      <c r="S292" s="173"/>
      <c r="T292" s="174"/>
      <c r="AT292" s="169" t="s">
        <v>153</v>
      </c>
      <c r="AU292" s="169" t="s">
        <v>94</v>
      </c>
      <c r="AV292" s="13" t="s">
        <v>94</v>
      </c>
      <c r="AW292" s="13" t="s">
        <v>28</v>
      </c>
      <c r="AX292" s="13" t="s">
        <v>71</v>
      </c>
      <c r="AY292" s="169" t="s">
        <v>146</v>
      </c>
    </row>
    <row r="293" spans="1:65" s="16" customFormat="1" ht="11.25">
      <c r="B293" s="198"/>
      <c r="D293" s="168" t="s">
        <v>153</v>
      </c>
      <c r="E293" s="199" t="s">
        <v>1</v>
      </c>
      <c r="F293" s="200" t="s">
        <v>240</v>
      </c>
      <c r="H293" s="201">
        <v>8.32</v>
      </c>
      <c r="L293" s="198"/>
      <c r="M293" s="202"/>
      <c r="N293" s="203"/>
      <c r="O293" s="203"/>
      <c r="P293" s="203"/>
      <c r="Q293" s="203"/>
      <c r="R293" s="203"/>
      <c r="S293" s="203"/>
      <c r="T293" s="204"/>
      <c r="AT293" s="199" t="s">
        <v>153</v>
      </c>
      <c r="AU293" s="199" t="s">
        <v>94</v>
      </c>
      <c r="AV293" s="16" t="s">
        <v>162</v>
      </c>
      <c r="AW293" s="16" t="s">
        <v>28</v>
      </c>
      <c r="AX293" s="16" t="s">
        <v>71</v>
      </c>
      <c r="AY293" s="199" t="s">
        <v>146</v>
      </c>
    </row>
    <row r="294" spans="1:65" s="14" customFormat="1" ht="11.25">
      <c r="B294" s="175"/>
      <c r="D294" s="168" t="s">
        <v>153</v>
      </c>
      <c r="E294" s="176" t="s">
        <v>1</v>
      </c>
      <c r="F294" s="177" t="s">
        <v>156</v>
      </c>
      <c r="H294" s="178">
        <v>118.24000000000001</v>
      </c>
      <c r="L294" s="175"/>
      <c r="M294" s="179"/>
      <c r="N294" s="180"/>
      <c r="O294" s="180"/>
      <c r="P294" s="180"/>
      <c r="Q294" s="180"/>
      <c r="R294" s="180"/>
      <c r="S294" s="180"/>
      <c r="T294" s="181"/>
      <c r="AT294" s="176" t="s">
        <v>153</v>
      </c>
      <c r="AU294" s="176" t="s">
        <v>94</v>
      </c>
      <c r="AV294" s="14" t="s">
        <v>147</v>
      </c>
      <c r="AW294" s="14" t="s">
        <v>28</v>
      </c>
      <c r="AX294" s="14" t="s">
        <v>79</v>
      </c>
      <c r="AY294" s="176" t="s">
        <v>146</v>
      </c>
    </row>
    <row r="295" spans="1:65" s="2" customFormat="1" ht="37.9" customHeight="1">
      <c r="A295" s="30"/>
      <c r="B295" s="153"/>
      <c r="C295" s="188" t="s">
        <v>293</v>
      </c>
      <c r="D295" s="188" t="s">
        <v>206</v>
      </c>
      <c r="E295" s="189" t="s">
        <v>1309</v>
      </c>
      <c r="F295" s="190" t="s">
        <v>1310</v>
      </c>
      <c r="G295" s="191" t="s">
        <v>159</v>
      </c>
      <c r="H295" s="192">
        <v>126.09</v>
      </c>
      <c r="I295" s="193">
        <v>24.62</v>
      </c>
      <c r="J295" s="193">
        <f>ROUND(I295*H295,2)</f>
        <v>3104.34</v>
      </c>
      <c r="K295" s="194"/>
      <c r="L295" s="195"/>
      <c r="M295" s="196" t="s">
        <v>1</v>
      </c>
      <c r="N295" s="197" t="s">
        <v>37</v>
      </c>
      <c r="O295" s="163">
        <v>0</v>
      </c>
      <c r="P295" s="163">
        <f>O295*H295</f>
        <v>0</v>
      </c>
      <c r="Q295" s="163">
        <v>0</v>
      </c>
      <c r="R295" s="163">
        <f>Q295*H295</f>
        <v>0</v>
      </c>
      <c r="S295" s="163">
        <v>0</v>
      </c>
      <c r="T295" s="164">
        <f>S295*H295</f>
        <v>0</v>
      </c>
      <c r="U295" s="30"/>
      <c r="V295" s="30"/>
      <c r="W295" s="30"/>
      <c r="X295" s="30"/>
      <c r="Y295" s="30"/>
      <c r="Z295" s="30"/>
      <c r="AA295" s="30"/>
      <c r="AB295" s="30"/>
      <c r="AC295" s="30"/>
      <c r="AD295" s="30"/>
      <c r="AE295" s="30"/>
      <c r="AR295" s="165" t="s">
        <v>277</v>
      </c>
      <c r="AT295" s="165" t="s">
        <v>206</v>
      </c>
      <c r="AU295" s="165" t="s">
        <v>94</v>
      </c>
      <c r="AY295" s="18" t="s">
        <v>146</v>
      </c>
      <c r="BE295" s="166">
        <f>IF(N295="základná",J295,0)</f>
        <v>0</v>
      </c>
      <c r="BF295" s="166">
        <f>IF(N295="znížená",J295,0)</f>
        <v>3104.34</v>
      </c>
      <c r="BG295" s="166">
        <f>IF(N295="zákl. prenesená",J295,0)</f>
        <v>0</v>
      </c>
      <c r="BH295" s="166">
        <f>IF(N295="zníž. prenesená",J295,0)</f>
        <v>0</v>
      </c>
      <c r="BI295" s="166">
        <f>IF(N295="nulová",J295,0)</f>
        <v>0</v>
      </c>
      <c r="BJ295" s="18" t="s">
        <v>94</v>
      </c>
      <c r="BK295" s="166">
        <f>ROUND(I295*H295,2)</f>
        <v>3104.34</v>
      </c>
      <c r="BL295" s="18" t="s">
        <v>209</v>
      </c>
      <c r="BM295" s="165" t="s">
        <v>400</v>
      </c>
    </row>
    <row r="296" spans="1:65" s="15" customFormat="1" ht="11.25">
      <c r="B296" s="182"/>
      <c r="D296" s="168" t="s">
        <v>153</v>
      </c>
      <c r="E296" s="183" t="s">
        <v>1</v>
      </c>
      <c r="F296" s="184" t="s">
        <v>1311</v>
      </c>
      <c r="H296" s="183" t="s">
        <v>1</v>
      </c>
      <c r="L296" s="182"/>
      <c r="M296" s="185"/>
      <c r="N296" s="186"/>
      <c r="O296" s="186"/>
      <c r="P296" s="186"/>
      <c r="Q296" s="186"/>
      <c r="R296" s="186"/>
      <c r="S296" s="186"/>
      <c r="T296" s="187"/>
      <c r="AT296" s="183" t="s">
        <v>153</v>
      </c>
      <c r="AU296" s="183" t="s">
        <v>94</v>
      </c>
      <c r="AV296" s="15" t="s">
        <v>79</v>
      </c>
      <c r="AW296" s="15" t="s">
        <v>28</v>
      </c>
      <c r="AX296" s="15" t="s">
        <v>71</v>
      </c>
      <c r="AY296" s="183" t="s">
        <v>146</v>
      </c>
    </row>
    <row r="297" spans="1:65" s="15" customFormat="1" ht="11.25">
      <c r="B297" s="182"/>
      <c r="D297" s="168" t="s">
        <v>153</v>
      </c>
      <c r="E297" s="183" t="s">
        <v>1</v>
      </c>
      <c r="F297" s="184" t="s">
        <v>1312</v>
      </c>
      <c r="H297" s="183" t="s">
        <v>1</v>
      </c>
      <c r="L297" s="182"/>
      <c r="M297" s="185"/>
      <c r="N297" s="186"/>
      <c r="O297" s="186"/>
      <c r="P297" s="186"/>
      <c r="Q297" s="186"/>
      <c r="R297" s="186"/>
      <c r="S297" s="186"/>
      <c r="T297" s="187"/>
      <c r="AT297" s="183" t="s">
        <v>153</v>
      </c>
      <c r="AU297" s="183" t="s">
        <v>94</v>
      </c>
      <c r="AV297" s="15" t="s">
        <v>79</v>
      </c>
      <c r="AW297" s="15" t="s">
        <v>28</v>
      </c>
      <c r="AX297" s="15" t="s">
        <v>71</v>
      </c>
      <c r="AY297" s="183" t="s">
        <v>146</v>
      </c>
    </row>
    <row r="298" spans="1:65" s="14" customFormat="1" ht="11.25">
      <c r="B298" s="175"/>
      <c r="D298" s="168" t="s">
        <v>153</v>
      </c>
      <c r="E298" s="176" t="s">
        <v>1</v>
      </c>
      <c r="F298" s="177" t="s">
        <v>156</v>
      </c>
      <c r="H298" s="178">
        <v>0</v>
      </c>
      <c r="L298" s="175"/>
      <c r="M298" s="179"/>
      <c r="N298" s="180"/>
      <c r="O298" s="180"/>
      <c r="P298" s="180"/>
      <c r="Q298" s="180"/>
      <c r="R298" s="180"/>
      <c r="S298" s="180"/>
      <c r="T298" s="181"/>
      <c r="AT298" s="176" t="s">
        <v>153</v>
      </c>
      <c r="AU298" s="176" t="s">
        <v>94</v>
      </c>
      <c r="AV298" s="14" t="s">
        <v>147</v>
      </c>
      <c r="AW298" s="14" t="s">
        <v>28</v>
      </c>
      <c r="AX298" s="14" t="s">
        <v>71</v>
      </c>
      <c r="AY298" s="176" t="s">
        <v>146</v>
      </c>
    </row>
    <row r="299" spans="1:65" s="13" customFormat="1" ht="11.25">
      <c r="B299" s="167"/>
      <c r="D299" s="168" t="s">
        <v>153</v>
      </c>
      <c r="E299" s="169" t="s">
        <v>1</v>
      </c>
      <c r="F299" s="170" t="s">
        <v>1313</v>
      </c>
      <c r="H299" s="171">
        <v>126.09</v>
      </c>
      <c r="L299" s="167"/>
      <c r="M299" s="172"/>
      <c r="N299" s="173"/>
      <c r="O299" s="173"/>
      <c r="P299" s="173"/>
      <c r="Q299" s="173"/>
      <c r="R299" s="173"/>
      <c r="S299" s="173"/>
      <c r="T299" s="174"/>
      <c r="AT299" s="169" t="s">
        <v>153</v>
      </c>
      <c r="AU299" s="169" t="s">
        <v>94</v>
      </c>
      <c r="AV299" s="13" t="s">
        <v>94</v>
      </c>
      <c r="AW299" s="13" t="s">
        <v>28</v>
      </c>
      <c r="AX299" s="13" t="s">
        <v>71</v>
      </c>
      <c r="AY299" s="169" t="s">
        <v>146</v>
      </c>
    </row>
    <row r="300" spans="1:65" s="14" customFormat="1" ht="11.25">
      <c r="B300" s="175"/>
      <c r="D300" s="168" t="s">
        <v>153</v>
      </c>
      <c r="E300" s="176" t="s">
        <v>1</v>
      </c>
      <c r="F300" s="177" t="s">
        <v>156</v>
      </c>
      <c r="H300" s="178">
        <v>126.09</v>
      </c>
      <c r="L300" s="175"/>
      <c r="M300" s="179"/>
      <c r="N300" s="180"/>
      <c r="O300" s="180"/>
      <c r="P300" s="180"/>
      <c r="Q300" s="180"/>
      <c r="R300" s="180"/>
      <c r="S300" s="180"/>
      <c r="T300" s="181"/>
      <c r="AT300" s="176" t="s">
        <v>153</v>
      </c>
      <c r="AU300" s="176" t="s">
        <v>94</v>
      </c>
      <c r="AV300" s="14" t="s">
        <v>147</v>
      </c>
      <c r="AW300" s="14" t="s">
        <v>28</v>
      </c>
      <c r="AX300" s="14" t="s">
        <v>79</v>
      </c>
      <c r="AY300" s="176" t="s">
        <v>146</v>
      </c>
    </row>
    <row r="301" spans="1:65" s="2" customFormat="1" ht="24.2" customHeight="1">
      <c r="A301" s="30"/>
      <c r="B301" s="153"/>
      <c r="C301" s="154" t="s">
        <v>409</v>
      </c>
      <c r="D301" s="154" t="s">
        <v>149</v>
      </c>
      <c r="E301" s="155" t="s">
        <v>1314</v>
      </c>
      <c r="F301" s="156" t="s">
        <v>1315</v>
      </c>
      <c r="G301" s="157" t="s">
        <v>412</v>
      </c>
      <c r="H301" s="158">
        <v>60.222000000000001</v>
      </c>
      <c r="I301" s="159">
        <v>3.9</v>
      </c>
      <c r="J301" s="159">
        <f>ROUND(I301*H301,2)</f>
        <v>234.87</v>
      </c>
      <c r="K301" s="160"/>
      <c r="L301" s="31"/>
      <c r="M301" s="161" t="s">
        <v>1</v>
      </c>
      <c r="N301" s="162" t="s">
        <v>37</v>
      </c>
      <c r="O301" s="163">
        <v>0</v>
      </c>
      <c r="P301" s="163">
        <f>O301*H301</f>
        <v>0</v>
      </c>
      <c r="Q301" s="163">
        <v>0</v>
      </c>
      <c r="R301" s="163">
        <f>Q301*H301</f>
        <v>0</v>
      </c>
      <c r="S301" s="163">
        <v>0</v>
      </c>
      <c r="T301" s="164">
        <f>S301*H301</f>
        <v>0</v>
      </c>
      <c r="U301" s="30"/>
      <c r="V301" s="30"/>
      <c r="W301" s="30"/>
      <c r="X301" s="30"/>
      <c r="Y301" s="30"/>
      <c r="Z301" s="30"/>
      <c r="AA301" s="30"/>
      <c r="AB301" s="30"/>
      <c r="AC301" s="30"/>
      <c r="AD301" s="30"/>
      <c r="AE301" s="30"/>
      <c r="AR301" s="165" t="s">
        <v>209</v>
      </c>
      <c r="AT301" s="165" t="s">
        <v>149</v>
      </c>
      <c r="AU301" s="165" t="s">
        <v>94</v>
      </c>
      <c r="AY301" s="18" t="s">
        <v>146</v>
      </c>
      <c r="BE301" s="166">
        <f>IF(N301="základná",J301,0)</f>
        <v>0</v>
      </c>
      <c r="BF301" s="166">
        <f>IF(N301="znížená",J301,0)</f>
        <v>234.87</v>
      </c>
      <c r="BG301" s="166">
        <f>IF(N301="zákl. prenesená",J301,0)</f>
        <v>0</v>
      </c>
      <c r="BH301" s="166">
        <f>IF(N301="zníž. prenesená",J301,0)</f>
        <v>0</v>
      </c>
      <c r="BI301" s="166">
        <f>IF(N301="nulová",J301,0)</f>
        <v>0</v>
      </c>
      <c r="BJ301" s="18" t="s">
        <v>94</v>
      </c>
      <c r="BK301" s="166">
        <f>ROUND(I301*H301,2)</f>
        <v>234.87</v>
      </c>
      <c r="BL301" s="18" t="s">
        <v>209</v>
      </c>
      <c r="BM301" s="165" t="s">
        <v>413</v>
      </c>
    </row>
    <row r="302" spans="1:65" s="12" customFormat="1" ht="22.9" customHeight="1">
      <c r="B302" s="141"/>
      <c r="D302" s="142" t="s">
        <v>70</v>
      </c>
      <c r="E302" s="151" t="s">
        <v>1316</v>
      </c>
      <c r="F302" s="151" t="s">
        <v>1317</v>
      </c>
      <c r="J302" s="152">
        <f>BK302</f>
        <v>323.89</v>
      </c>
      <c r="L302" s="141"/>
      <c r="M302" s="145"/>
      <c r="N302" s="146"/>
      <c r="O302" s="146"/>
      <c r="P302" s="147">
        <f>SUM(P303:P320)</f>
        <v>8.4893123999999993</v>
      </c>
      <c r="Q302" s="146"/>
      <c r="R302" s="147">
        <f>SUM(R303:R320)</f>
        <v>2.6284132000000001E-3</v>
      </c>
      <c r="S302" s="146"/>
      <c r="T302" s="148">
        <f>SUM(T303:T320)</f>
        <v>0</v>
      </c>
      <c r="AR302" s="142" t="s">
        <v>94</v>
      </c>
      <c r="AT302" s="149" t="s">
        <v>70</v>
      </c>
      <c r="AU302" s="149" t="s">
        <v>79</v>
      </c>
      <c r="AY302" s="142" t="s">
        <v>146</v>
      </c>
      <c r="BK302" s="150">
        <f>SUM(BK303:BK320)</f>
        <v>323.89</v>
      </c>
    </row>
    <row r="303" spans="1:65" s="2" customFormat="1" ht="33" customHeight="1">
      <c r="A303" s="30"/>
      <c r="B303" s="153"/>
      <c r="C303" s="154" t="s">
        <v>298</v>
      </c>
      <c r="D303" s="154" t="s">
        <v>149</v>
      </c>
      <c r="E303" s="155" t="s">
        <v>1318</v>
      </c>
      <c r="F303" s="156" t="s">
        <v>1319</v>
      </c>
      <c r="G303" s="157" t="s">
        <v>159</v>
      </c>
      <c r="H303" s="158">
        <v>31.66</v>
      </c>
      <c r="I303" s="159">
        <v>1.33</v>
      </c>
      <c r="J303" s="159">
        <f>ROUND(I303*H303,2)</f>
        <v>42.11</v>
      </c>
      <c r="K303" s="160"/>
      <c r="L303" s="31"/>
      <c r="M303" s="161" t="s">
        <v>1</v>
      </c>
      <c r="N303" s="162" t="s">
        <v>37</v>
      </c>
      <c r="O303" s="163">
        <v>0.12</v>
      </c>
      <c r="P303" s="163">
        <f>O303*H303</f>
        <v>3.7991999999999999</v>
      </c>
      <c r="Q303" s="163">
        <v>1.68E-6</v>
      </c>
      <c r="R303" s="163">
        <f>Q303*H303</f>
        <v>5.3188800000000001E-5</v>
      </c>
      <c r="S303" s="163">
        <v>0</v>
      </c>
      <c r="T303" s="164">
        <f>S303*H303</f>
        <v>0</v>
      </c>
      <c r="U303" s="30"/>
      <c r="V303" s="30"/>
      <c r="W303" s="30"/>
      <c r="X303" s="30"/>
      <c r="Y303" s="30"/>
      <c r="Z303" s="30"/>
      <c r="AA303" s="30"/>
      <c r="AB303" s="30"/>
      <c r="AC303" s="30"/>
      <c r="AD303" s="30"/>
      <c r="AE303" s="30"/>
      <c r="AR303" s="165" t="s">
        <v>209</v>
      </c>
      <c r="AT303" s="165" t="s">
        <v>149</v>
      </c>
      <c r="AU303" s="165" t="s">
        <v>94</v>
      </c>
      <c r="AY303" s="18" t="s">
        <v>146</v>
      </c>
      <c r="BE303" s="166">
        <f>IF(N303="základná",J303,0)</f>
        <v>0</v>
      </c>
      <c r="BF303" s="166">
        <f>IF(N303="znížená",J303,0)</f>
        <v>42.11</v>
      </c>
      <c r="BG303" s="166">
        <f>IF(N303="zákl. prenesená",J303,0)</f>
        <v>0</v>
      </c>
      <c r="BH303" s="166">
        <f>IF(N303="zníž. prenesená",J303,0)</f>
        <v>0</v>
      </c>
      <c r="BI303" s="166">
        <f>IF(N303="nulová",J303,0)</f>
        <v>0</v>
      </c>
      <c r="BJ303" s="18" t="s">
        <v>94</v>
      </c>
      <c r="BK303" s="166">
        <f>ROUND(I303*H303,2)</f>
        <v>42.11</v>
      </c>
      <c r="BL303" s="18" t="s">
        <v>209</v>
      </c>
      <c r="BM303" s="165" t="s">
        <v>418</v>
      </c>
    </row>
    <row r="304" spans="1:65" s="15" customFormat="1" ht="11.25">
      <c r="B304" s="182"/>
      <c r="D304" s="168" t="s">
        <v>153</v>
      </c>
      <c r="E304" s="183" t="s">
        <v>1</v>
      </c>
      <c r="F304" s="184" t="s">
        <v>1320</v>
      </c>
      <c r="H304" s="183" t="s">
        <v>1</v>
      </c>
      <c r="L304" s="182"/>
      <c r="M304" s="185"/>
      <c r="N304" s="186"/>
      <c r="O304" s="186"/>
      <c r="P304" s="186"/>
      <c r="Q304" s="186"/>
      <c r="R304" s="186"/>
      <c r="S304" s="186"/>
      <c r="T304" s="187"/>
      <c r="AT304" s="183" t="s">
        <v>153</v>
      </c>
      <c r="AU304" s="183" t="s">
        <v>94</v>
      </c>
      <c r="AV304" s="15" t="s">
        <v>79</v>
      </c>
      <c r="AW304" s="15" t="s">
        <v>28</v>
      </c>
      <c r="AX304" s="15" t="s">
        <v>71</v>
      </c>
      <c r="AY304" s="183" t="s">
        <v>146</v>
      </c>
    </row>
    <row r="305" spans="1:65" s="15" customFormat="1" ht="11.25">
      <c r="B305" s="182"/>
      <c r="D305" s="168" t="s">
        <v>153</v>
      </c>
      <c r="E305" s="183" t="s">
        <v>1</v>
      </c>
      <c r="F305" s="184" t="s">
        <v>1321</v>
      </c>
      <c r="H305" s="183" t="s">
        <v>1</v>
      </c>
      <c r="L305" s="182"/>
      <c r="M305" s="185"/>
      <c r="N305" s="186"/>
      <c r="O305" s="186"/>
      <c r="P305" s="186"/>
      <c r="Q305" s="186"/>
      <c r="R305" s="186"/>
      <c r="S305" s="186"/>
      <c r="T305" s="187"/>
      <c r="AT305" s="183" t="s">
        <v>153</v>
      </c>
      <c r="AU305" s="183" t="s">
        <v>94</v>
      </c>
      <c r="AV305" s="15" t="s">
        <v>79</v>
      </c>
      <c r="AW305" s="15" t="s">
        <v>28</v>
      </c>
      <c r="AX305" s="15" t="s">
        <v>71</v>
      </c>
      <c r="AY305" s="183" t="s">
        <v>146</v>
      </c>
    </row>
    <row r="306" spans="1:65" s="13" customFormat="1" ht="11.25">
      <c r="B306" s="167"/>
      <c r="D306" s="168" t="s">
        <v>153</v>
      </c>
      <c r="E306" s="169" t="s">
        <v>1</v>
      </c>
      <c r="F306" s="170" t="s">
        <v>1322</v>
      </c>
      <c r="H306" s="171">
        <v>5.7</v>
      </c>
      <c r="L306" s="167"/>
      <c r="M306" s="172"/>
      <c r="N306" s="173"/>
      <c r="O306" s="173"/>
      <c r="P306" s="173"/>
      <c r="Q306" s="173"/>
      <c r="R306" s="173"/>
      <c r="S306" s="173"/>
      <c r="T306" s="174"/>
      <c r="AT306" s="169" t="s">
        <v>153</v>
      </c>
      <c r="AU306" s="169" t="s">
        <v>94</v>
      </c>
      <c r="AV306" s="13" t="s">
        <v>94</v>
      </c>
      <c r="AW306" s="13" t="s">
        <v>28</v>
      </c>
      <c r="AX306" s="13" t="s">
        <v>71</v>
      </c>
      <c r="AY306" s="169" t="s">
        <v>146</v>
      </c>
    </row>
    <row r="307" spans="1:65" s="13" customFormat="1" ht="11.25">
      <c r="B307" s="167"/>
      <c r="D307" s="168" t="s">
        <v>153</v>
      </c>
      <c r="E307" s="169" t="s">
        <v>1</v>
      </c>
      <c r="F307" s="170" t="s">
        <v>1323</v>
      </c>
      <c r="H307" s="171">
        <v>3.6</v>
      </c>
      <c r="L307" s="167"/>
      <c r="M307" s="172"/>
      <c r="N307" s="173"/>
      <c r="O307" s="173"/>
      <c r="P307" s="173"/>
      <c r="Q307" s="173"/>
      <c r="R307" s="173"/>
      <c r="S307" s="173"/>
      <c r="T307" s="174"/>
      <c r="AT307" s="169" t="s">
        <v>153</v>
      </c>
      <c r="AU307" s="169" t="s">
        <v>94</v>
      </c>
      <c r="AV307" s="13" t="s">
        <v>94</v>
      </c>
      <c r="AW307" s="13" t="s">
        <v>28</v>
      </c>
      <c r="AX307" s="13" t="s">
        <v>71</v>
      </c>
      <c r="AY307" s="169" t="s">
        <v>146</v>
      </c>
    </row>
    <row r="308" spans="1:65" s="15" customFormat="1" ht="11.25">
      <c r="B308" s="182"/>
      <c r="D308" s="168" t="s">
        <v>153</v>
      </c>
      <c r="E308" s="183" t="s">
        <v>1</v>
      </c>
      <c r="F308" s="184" t="s">
        <v>1324</v>
      </c>
      <c r="H308" s="183" t="s">
        <v>1</v>
      </c>
      <c r="L308" s="182"/>
      <c r="M308" s="185"/>
      <c r="N308" s="186"/>
      <c r="O308" s="186"/>
      <c r="P308" s="186"/>
      <c r="Q308" s="186"/>
      <c r="R308" s="186"/>
      <c r="S308" s="186"/>
      <c r="T308" s="187"/>
      <c r="AT308" s="183" t="s">
        <v>153</v>
      </c>
      <c r="AU308" s="183" t="s">
        <v>94</v>
      </c>
      <c r="AV308" s="15" t="s">
        <v>79</v>
      </c>
      <c r="AW308" s="15" t="s">
        <v>28</v>
      </c>
      <c r="AX308" s="15" t="s">
        <v>71</v>
      </c>
      <c r="AY308" s="183" t="s">
        <v>146</v>
      </c>
    </row>
    <row r="309" spans="1:65" s="13" customFormat="1" ht="11.25">
      <c r="B309" s="167"/>
      <c r="D309" s="168" t="s">
        <v>153</v>
      </c>
      <c r="E309" s="169" t="s">
        <v>1</v>
      </c>
      <c r="F309" s="170" t="s">
        <v>1322</v>
      </c>
      <c r="H309" s="171">
        <v>5.7</v>
      </c>
      <c r="L309" s="167"/>
      <c r="M309" s="172"/>
      <c r="N309" s="173"/>
      <c r="O309" s="173"/>
      <c r="P309" s="173"/>
      <c r="Q309" s="173"/>
      <c r="R309" s="173"/>
      <c r="S309" s="173"/>
      <c r="T309" s="174"/>
      <c r="AT309" s="169" t="s">
        <v>153</v>
      </c>
      <c r="AU309" s="169" t="s">
        <v>94</v>
      </c>
      <c r="AV309" s="13" t="s">
        <v>94</v>
      </c>
      <c r="AW309" s="13" t="s">
        <v>28</v>
      </c>
      <c r="AX309" s="13" t="s">
        <v>71</v>
      </c>
      <c r="AY309" s="169" t="s">
        <v>146</v>
      </c>
    </row>
    <row r="310" spans="1:65" s="13" customFormat="1" ht="11.25">
      <c r="B310" s="167"/>
      <c r="D310" s="168" t="s">
        <v>153</v>
      </c>
      <c r="E310" s="169" t="s">
        <v>1</v>
      </c>
      <c r="F310" s="170" t="s">
        <v>1323</v>
      </c>
      <c r="H310" s="171">
        <v>3.6</v>
      </c>
      <c r="L310" s="167"/>
      <c r="M310" s="172"/>
      <c r="N310" s="173"/>
      <c r="O310" s="173"/>
      <c r="P310" s="173"/>
      <c r="Q310" s="173"/>
      <c r="R310" s="173"/>
      <c r="S310" s="173"/>
      <c r="T310" s="174"/>
      <c r="AT310" s="169" t="s">
        <v>153</v>
      </c>
      <c r="AU310" s="169" t="s">
        <v>94</v>
      </c>
      <c r="AV310" s="13" t="s">
        <v>94</v>
      </c>
      <c r="AW310" s="13" t="s">
        <v>28</v>
      </c>
      <c r="AX310" s="13" t="s">
        <v>71</v>
      </c>
      <c r="AY310" s="169" t="s">
        <v>146</v>
      </c>
    </row>
    <row r="311" spans="1:65" s="15" customFormat="1" ht="11.25">
      <c r="B311" s="182"/>
      <c r="D311" s="168" t="s">
        <v>153</v>
      </c>
      <c r="E311" s="183" t="s">
        <v>1</v>
      </c>
      <c r="F311" s="184" t="s">
        <v>1325</v>
      </c>
      <c r="H311" s="183" t="s">
        <v>1</v>
      </c>
      <c r="L311" s="182"/>
      <c r="M311" s="185"/>
      <c r="N311" s="186"/>
      <c r="O311" s="186"/>
      <c r="P311" s="186"/>
      <c r="Q311" s="186"/>
      <c r="R311" s="186"/>
      <c r="S311" s="186"/>
      <c r="T311" s="187"/>
      <c r="AT311" s="183" t="s">
        <v>153</v>
      </c>
      <c r="AU311" s="183" t="s">
        <v>94</v>
      </c>
      <c r="AV311" s="15" t="s">
        <v>79</v>
      </c>
      <c r="AW311" s="15" t="s">
        <v>28</v>
      </c>
      <c r="AX311" s="15" t="s">
        <v>71</v>
      </c>
      <c r="AY311" s="183" t="s">
        <v>146</v>
      </c>
    </row>
    <row r="312" spans="1:65" s="13" customFormat="1" ht="11.25">
      <c r="B312" s="167"/>
      <c r="D312" s="168" t="s">
        <v>153</v>
      </c>
      <c r="E312" s="169" t="s">
        <v>1</v>
      </c>
      <c r="F312" s="170" t="s">
        <v>1322</v>
      </c>
      <c r="H312" s="171">
        <v>5.7</v>
      </c>
      <c r="L312" s="167"/>
      <c r="M312" s="172"/>
      <c r="N312" s="173"/>
      <c r="O312" s="173"/>
      <c r="P312" s="173"/>
      <c r="Q312" s="173"/>
      <c r="R312" s="173"/>
      <c r="S312" s="173"/>
      <c r="T312" s="174"/>
      <c r="AT312" s="169" t="s">
        <v>153</v>
      </c>
      <c r="AU312" s="169" t="s">
        <v>94</v>
      </c>
      <c r="AV312" s="13" t="s">
        <v>94</v>
      </c>
      <c r="AW312" s="13" t="s">
        <v>28</v>
      </c>
      <c r="AX312" s="13" t="s">
        <v>71</v>
      </c>
      <c r="AY312" s="169" t="s">
        <v>146</v>
      </c>
    </row>
    <row r="313" spans="1:65" s="13" customFormat="1" ht="11.25">
      <c r="B313" s="167"/>
      <c r="D313" s="168" t="s">
        <v>153</v>
      </c>
      <c r="E313" s="169" t="s">
        <v>1</v>
      </c>
      <c r="F313" s="170" t="s">
        <v>1323</v>
      </c>
      <c r="H313" s="171">
        <v>3.6</v>
      </c>
      <c r="L313" s="167"/>
      <c r="M313" s="172"/>
      <c r="N313" s="173"/>
      <c r="O313" s="173"/>
      <c r="P313" s="173"/>
      <c r="Q313" s="173"/>
      <c r="R313" s="173"/>
      <c r="S313" s="173"/>
      <c r="T313" s="174"/>
      <c r="AT313" s="169" t="s">
        <v>153</v>
      </c>
      <c r="AU313" s="169" t="s">
        <v>94</v>
      </c>
      <c r="AV313" s="13" t="s">
        <v>94</v>
      </c>
      <c r="AW313" s="13" t="s">
        <v>28</v>
      </c>
      <c r="AX313" s="13" t="s">
        <v>71</v>
      </c>
      <c r="AY313" s="169" t="s">
        <v>146</v>
      </c>
    </row>
    <row r="314" spans="1:65" s="15" customFormat="1" ht="11.25">
      <c r="B314" s="182"/>
      <c r="D314" s="168" t="s">
        <v>153</v>
      </c>
      <c r="E314" s="183" t="s">
        <v>1</v>
      </c>
      <c r="F314" s="184" t="s">
        <v>1326</v>
      </c>
      <c r="H314" s="183" t="s">
        <v>1</v>
      </c>
      <c r="L314" s="182"/>
      <c r="M314" s="185"/>
      <c r="N314" s="186"/>
      <c r="O314" s="186"/>
      <c r="P314" s="186"/>
      <c r="Q314" s="186"/>
      <c r="R314" s="186"/>
      <c r="S314" s="186"/>
      <c r="T314" s="187"/>
      <c r="AT314" s="183" t="s">
        <v>153</v>
      </c>
      <c r="AU314" s="183" t="s">
        <v>94</v>
      </c>
      <c r="AV314" s="15" t="s">
        <v>79</v>
      </c>
      <c r="AW314" s="15" t="s">
        <v>28</v>
      </c>
      <c r="AX314" s="15" t="s">
        <v>71</v>
      </c>
      <c r="AY314" s="183" t="s">
        <v>146</v>
      </c>
    </row>
    <row r="315" spans="1:65" s="13" customFormat="1" ht="11.25">
      <c r="B315" s="167"/>
      <c r="D315" s="168" t="s">
        <v>153</v>
      </c>
      <c r="E315" s="169" t="s">
        <v>1</v>
      </c>
      <c r="F315" s="170" t="s">
        <v>1327</v>
      </c>
      <c r="H315" s="171">
        <v>2.85</v>
      </c>
      <c r="L315" s="167"/>
      <c r="M315" s="172"/>
      <c r="N315" s="173"/>
      <c r="O315" s="173"/>
      <c r="P315" s="173"/>
      <c r="Q315" s="173"/>
      <c r="R315" s="173"/>
      <c r="S315" s="173"/>
      <c r="T315" s="174"/>
      <c r="AT315" s="169" t="s">
        <v>153</v>
      </c>
      <c r="AU315" s="169" t="s">
        <v>94</v>
      </c>
      <c r="AV315" s="13" t="s">
        <v>94</v>
      </c>
      <c r="AW315" s="13" t="s">
        <v>28</v>
      </c>
      <c r="AX315" s="13" t="s">
        <v>71</v>
      </c>
      <c r="AY315" s="169" t="s">
        <v>146</v>
      </c>
    </row>
    <row r="316" spans="1:65" s="15" customFormat="1" ht="11.25">
      <c r="B316" s="182"/>
      <c r="D316" s="168" t="s">
        <v>153</v>
      </c>
      <c r="E316" s="183" t="s">
        <v>1</v>
      </c>
      <c r="F316" s="184" t="s">
        <v>1328</v>
      </c>
      <c r="H316" s="183" t="s">
        <v>1</v>
      </c>
      <c r="L316" s="182"/>
      <c r="M316" s="185"/>
      <c r="N316" s="186"/>
      <c r="O316" s="186"/>
      <c r="P316" s="186"/>
      <c r="Q316" s="186"/>
      <c r="R316" s="186"/>
      <c r="S316" s="186"/>
      <c r="T316" s="187"/>
      <c r="AT316" s="183" t="s">
        <v>153</v>
      </c>
      <c r="AU316" s="183" t="s">
        <v>94</v>
      </c>
      <c r="AV316" s="15" t="s">
        <v>79</v>
      </c>
      <c r="AW316" s="15" t="s">
        <v>28</v>
      </c>
      <c r="AX316" s="15" t="s">
        <v>71</v>
      </c>
      <c r="AY316" s="183" t="s">
        <v>146</v>
      </c>
    </row>
    <row r="317" spans="1:65" s="13" customFormat="1" ht="11.25">
      <c r="B317" s="167"/>
      <c r="D317" s="168" t="s">
        <v>153</v>
      </c>
      <c r="E317" s="169" t="s">
        <v>1</v>
      </c>
      <c r="F317" s="170" t="s">
        <v>1329</v>
      </c>
      <c r="H317" s="171">
        <v>0.91</v>
      </c>
      <c r="L317" s="167"/>
      <c r="M317" s="172"/>
      <c r="N317" s="173"/>
      <c r="O317" s="173"/>
      <c r="P317" s="173"/>
      <c r="Q317" s="173"/>
      <c r="R317" s="173"/>
      <c r="S317" s="173"/>
      <c r="T317" s="174"/>
      <c r="AT317" s="169" t="s">
        <v>153</v>
      </c>
      <c r="AU317" s="169" t="s">
        <v>94</v>
      </c>
      <c r="AV317" s="13" t="s">
        <v>94</v>
      </c>
      <c r="AW317" s="13" t="s">
        <v>28</v>
      </c>
      <c r="AX317" s="13" t="s">
        <v>71</v>
      </c>
      <c r="AY317" s="169" t="s">
        <v>146</v>
      </c>
    </row>
    <row r="318" spans="1:65" s="14" customFormat="1" ht="11.25">
      <c r="B318" s="175"/>
      <c r="D318" s="168" t="s">
        <v>153</v>
      </c>
      <c r="E318" s="176" t="s">
        <v>1</v>
      </c>
      <c r="F318" s="177" t="s">
        <v>156</v>
      </c>
      <c r="H318" s="178">
        <v>31.660000000000004</v>
      </c>
      <c r="L318" s="175"/>
      <c r="M318" s="179"/>
      <c r="N318" s="180"/>
      <c r="O318" s="180"/>
      <c r="P318" s="180"/>
      <c r="Q318" s="180"/>
      <c r="R318" s="180"/>
      <c r="S318" s="180"/>
      <c r="T318" s="181"/>
      <c r="AT318" s="176" t="s">
        <v>153</v>
      </c>
      <c r="AU318" s="176" t="s">
        <v>94</v>
      </c>
      <c r="AV318" s="14" t="s">
        <v>147</v>
      </c>
      <c r="AW318" s="14" t="s">
        <v>28</v>
      </c>
      <c r="AX318" s="14" t="s">
        <v>79</v>
      </c>
      <c r="AY318" s="176" t="s">
        <v>146</v>
      </c>
    </row>
    <row r="319" spans="1:65" s="2" customFormat="1" ht="24.2" customHeight="1">
      <c r="A319" s="30"/>
      <c r="B319" s="153"/>
      <c r="C319" s="154" t="s">
        <v>429</v>
      </c>
      <c r="D319" s="154" t="s">
        <v>149</v>
      </c>
      <c r="E319" s="155" t="s">
        <v>1330</v>
      </c>
      <c r="F319" s="156" t="s">
        <v>1331</v>
      </c>
      <c r="G319" s="157" t="s">
        <v>159</v>
      </c>
      <c r="H319" s="158">
        <v>31.66</v>
      </c>
      <c r="I319" s="159">
        <v>2.1800000000000002</v>
      </c>
      <c r="J319" s="159">
        <f>ROUND(I319*H319,2)</f>
        <v>69.02</v>
      </c>
      <c r="K319" s="160"/>
      <c r="L319" s="31"/>
      <c r="M319" s="161" t="s">
        <v>1</v>
      </c>
      <c r="N319" s="162" t="s">
        <v>37</v>
      </c>
      <c r="O319" s="163">
        <v>0.14813999999999999</v>
      </c>
      <c r="P319" s="163">
        <f>O319*H319</f>
        <v>4.6901123999999994</v>
      </c>
      <c r="Q319" s="163">
        <v>8.1340000000000004E-5</v>
      </c>
      <c r="R319" s="163">
        <f>Q319*H319</f>
        <v>2.5752244000000002E-3</v>
      </c>
      <c r="S319" s="163">
        <v>0</v>
      </c>
      <c r="T319" s="164">
        <f>S319*H319</f>
        <v>0</v>
      </c>
      <c r="U319" s="30"/>
      <c r="V319" s="30"/>
      <c r="W319" s="30"/>
      <c r="X319" s="30"/>
      <c r="Y319" s="30"/>
      <c r="Z319" s="30"/>
      <c r="AA319" s="30"/>
      <c r="AB319" s="30"/>
      <c r="AC319" s="30"/>
      <c r="AD319" s="30"/>
      <c r="AE319" s="30"/>
      <c r="AR319" s="165" t="s">
        <v>209</v>
      </c>
      <c r="AT319" s="165" t="s">
        <v>149</v>
      </c>
      <c r="AU319" s="165" t="s">
        <v>94</v>
      </c>
      <c r="AY319" s="18" t="s">
        <v>146</v>
      </c>
      <c r="BE319" s="166">
        <f>IF(N319="základná",J319,0)</f>
        <v>0</v>
      </c>
      <c r="BF319" s="166">
        <f>IF(N319="znížená",J319,0)</f>
        <v>69.02</v>
      </c>
      <c r="BG319" s="166">
        <f>IF(N319="zákl. prenesená",J319,0)</f>
        <v>0</v>
      </c>
      <c r="BH319" s="166">
        <f>IF(N319="zníž. prenesená",J319,0)</f>
        <v>0</v>
      </c>
      <c r="BI319" s="166">
        <f>IF(N319="nulová",J319,0)</f>
        <v>0</v>
      </c>
      <c r="BJ319" s="18" t="s">
        <v>94</v>
      </c>
      <c r="BK319" s="166">
        <f>ROUND(I319*H319,2)</f>
        <v>69.02</v>
      </c>
      <c r="BL319" s="18" t="s">
        <v>209</v>
      </c>
      <c r="BM319" s="165" t="s">
        <v>432</v>
      </c>
    </row>
    <row r="320" spans="1:65" s="2" customFormat="1" ht="33" customHeight="1">
      <c r="A320" s="30"/>
      <c r="B320" s="153"/>
      <c r="C320" s="154" t="s">
        <v>301</v>
      </c>
      <c r="D320" s="154" t="s">
        <v>149</v>
      </c>
      <c r="E320" s="155" t="s">
        <v>1332</v>
      </c>
      <c r="F320" s="156" t="s">
        <v>1333</v>
      </c>
      <c r="G320" s="157" t="s">
        <v>159</v>
      </c>
      <c r="H320" s="158">
        <v>31.66</v>
      </c>
      <c r="I320" s="159">
        <v>6.72</v>
      </c>
      <c r="J320" s="159">
        <f>ROUND(I320*H320,2)</f>
        <v>212.76</v>
      </c>
      <c r="K320" s="160"/>
      <c r="L320" s="31"/>
      <c r="M320" s="205" t="s">
        <v>1</v>
      </c>
      <c r="N320" s="206" t="s">
        <v>37</v>
      </c>
      <c r="O320" s="207">
        <v>0</v>
      </c>
      <c r="P320" s="207">
        <f>O320*H320</f>
        <v>0</v>
      </c>
      <c r="Q320" s="207">
        <v>0</v>
      </c>
      <c r="R320" s="207">
        <f>Q320*H320</f>
        <v>0</v>
      </c>
      <c r="S320" s="207">
        <v>0</v>
      </c>
      <c r="T320" s="208">
        <f>S320*H320</f>
        <v>0</v>
      </c>
      <c r="U320" s="30"/>
      <c r="V320" s="30"/>
      <c r="W320" s="30"/>
      <c r="X320" s="30"/>
      <c r="Y320" s="30"/>
      <c r="Z320" s="30"/>
      <c r="AA320" s="30"/>
      <c r="AB320" s="30"/>
      <c r="AC320" s="30"/>
      <c r="AD320" s="30"/>
      <c r="AE320" s="30"/>
      <c r="AR320" s="165" t="s">
        <v>209</v>
      </c>
      <c r="AT320" s="165" t="s">
        <v>149</v>
      </c>
      <c r="AU320" s="165" t="s">
        <v>94</v>
      </c>
      <c r="AY320" s="18" t="s">
        <v>146</v>
      </c>
      <c r="BE320" s="166">
        <f>IF(N320="základná",J320,0)</f>
        <v>0</v>
      </c>
      <c r="BF320" s="166">
        <f>IF(N320="znížená",J320,0)</f>
        <v>212.76</v>
      </c>
      <c r="BG320" s="166">
        <f>IF(N320="zákl. prenesená",J320,0)</f>
        <v>0</v>
      </c>
      <c r="BH320" s="166">
        <f>IF(N320="zníž. prenesená",J320,0)</f>
        <v>0</v>
      </c>
      <c r="BI320" s="166">
        <f>IF(N320="nulová",J320,0)</f>
        <v>0</v>
      </c>
      <c r="BJ320" s="18" t="s">
        <v>94</v>
      </c>
      <c r="BK320" s="166">
        <f>ROUND(I320*H320,2)</f>
        <v>212.76</v>
      </c>
      <c r="BL320" s="18" t="s">
        <v>209</v>
      </c>
      <c r="BM320" s="165" t="s">
        <v>436</v>
      </c>
    </row>
    <row r="321" spans="1:31" s="2" customFormat="1" ht="6.95" customHeight="1">
      <c r="A321" s="30"/>
      <c r="B321" s="48"/>
      <c r="C321" s="49"/>
      <c r="D321" s="49"/>
      <c r="E321" s="49"/>
      <c r="F321" s="49"/>
      <c r="G321" s="49"/>
      <c r="H321" s="49"/>
      <c r="I321" s="49"/>
      <c r="J321" s="49"/>
      <c r="K321" s="49"/>
      <c r="L321" s="31"/>
      <c r="M321" s="30"/>
      <c r="O321" s="30"/>
      <c r="P321" s="30"/>
      <c r="Q321" s="30"/>
      <c r="R321" s="30"/>
      <c r="S321" s="30"/>
      <c r="T321" s="30"/>
      <c r="U321" s="30"/>
      <c r="V321" s="30"/>
      <c r="W321" s="30"/>
      <c r="X321" s="30"/>
      <c r="Y321" s="30"/>
      <c r="Z321" s="30"/>
      <c r="AA321" s="30"/>
      <c r="AB321" s="30"/>
      <c r="AC321" s="30"/>
      <c r="AD321" s="30"/>
      <c r="AE321" s="30"/>
    </row>
  </sheetData>
  <autoFilter ref="C126:K320" xr:uid="{00000000-0009-0000-0000-000004000000}"/>
  <mergeCells count="8">
    <mergeCell ref="E117:H117"/>
    <mergeCell ref="E119:H119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BM120"/>
  <sheetViews>
    <sheetView showGridLines="0" workbookViewId="0">
      <selection activeCell="J111" sqref="J111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99"/>
    </row>
    <row r="2" spans="1:46" s="1" customFormat="1" ht="36.950000000000003" customHeight="1">
      <c r="L2" s="237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8" t="s">
        <v>92</v>
      </c>
    </row>
    <row r="3" spans="1:46" s="1" customFormat="1" ht="6.95" hidden="1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71</v>
      </c>
    </row>
    <row r="4" spans="1:46" s="1" customFormat="1" ht="24.95" hidden="1" customHeight="1">
      <c r="B4" s="21"/>
      <c r="D4" s="22" t="s">
        <v>112</v>
      </c>
      <c r="L4" s="21"/>
      <c r="M4" s="100" t="s">
        <v>9</v>
      </c>
      <c r="AT4" s="18" t="s">
        <v>3</v>
      </c>
    </row>
    <row r="5" spans="1:46" s="1" customFormat="1" ht="6.95" hidden="1" customHeight="1">
      <c r="B5" s="21"/>
      <c r="L5" s="21"/>
    </row>
    <row r="6" spans="1:46" s="1" customFormat="1" ht="12" hidden="1" customHeight="1">
      <c r="B6" s="21"/>
      <c r="D6" s="27" t="s">
        <v>13</v>
      </c>
      <c r="L6" s="21"/>
    </row>
    <row r="7" spans="1:46" s="1" customFormat="1" ht="26.25" hidden="1" customHeight="1">
      <c r="B7" s="21"/>
      <c r="E7" s="253" t="str">
        <f>'Rekapitulácia stavby'!K6</f>
        <v>Rekonštrukcia budovy škôlky - MŠ J. Halašu v Trenčíne - navýšenie rozpočtu</v>
      </c>
      <c r="F7" s="254"/>
      <c r="G7" s="254"/>
      <c r="H7" s="254"/>
      <c r="L7" s="21"/>
    </row>
    <row r="8" spans="1:46" s="2" customFormat="1" ht="12" hidden="1" customHeight="1">
      <c r="A8" s="30"/>
      <c r="B8" s="31"/>
      <c r="C8" s="30"/>
      <c r="D8" s="27" t="s">
        <v>113</v>
      </c>
      <c r="E8" s="30"/>
      <c r="F8" s="30"/>
      <c r="G8" s="30"/>
      <c r="H8" s="30"/>
      <c r="I8" s="30"/>
      <c r="J8" s="30"/>
      <c r="K8" s="30"/>
      <c r="L8" s="43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hidden="1" customHeight="1">
      <c r="A9" s="30"/>
      <c r="B9" s="31"/>
      <c r="C9" s="30"/>
      <c r="D9" s="30"/>
      <c r="E9" s="217" t="s">
        <v>1334</v>
      </c>
      <c r="F9" s="255"/>
      <c r="G9" s="255"/>
      <c r="H9" s="255"/>
      <c r="I9" s="30"/>
      <c r="J9" s="30"/>
      <c r="K9" s="30"/>
      <c r="L9" s="43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1.25" hidden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3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hidden="1" customHeight="1">
      <c r="A11" s="30"/>
      <c r="B11" s="31"/>
      <c r="C11" s="30"/>
      <c r="D11" s="27" t="s">
        <v>15</v>
      </c>
      <c r="E11" s="30"/>
      <c r="F11" s="25" t="s">
        <v>1</v>
      </c>
      <c r="G11" s="30"/>
      <c r="H11" s="30"/>
      <c r="I11" s="27" t="s">
        <v>16</v>
      </c>
      <c r="J11" s="25" t="s">
        <v>1</v>
      </c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hidden="1" customHeight="1">
      <c r="A12" s="30"/>
      <c r="B12" s="31"/>
      <c r="C12" s="30"/>
      <c r="D12" s="27" t="s">
        <v>17</v>
      </c>
      <c r="E12" s="30"/>
      <c r="F12" s="25" t="s">
        <v>18</v>
      </c>
      <c r="G12" s="30"/>
      <c r="H12" s="30"/>
      <c r="I12" s="27" t="s">
        <v>19</v>
      </c>
      <c r="J12" s="56">
        <f>'Rekapitulácia stavby'!AN8</f>
        <v>0</v>
      </c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hidden="1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hidden="1" customHeight="1">
      <c r="A14" s="30"/>
      <c r="B14" s="31"/>
      <c r="C14" s="30"/>
      <c r="D14" s="27" t="s">
        <v>20</v>
      </c>
      <c r="E14" s="30"/>
      <c r="F14" s="30"/>
      <c r="G14" s="30"/>
      <c r="H14" s="30"/>
      <c r="I14" s="27" t="s">
        <v>21</v>
      </c>
      <c r="J14" s="25" t="s">
        <v>1</v>
      </c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hidden="1" customHeight="1">
      <c r="A15" s="30"/>
      <c r="B15" s="31"/>
      <c r="C15" s="30"/>
      <c r="D15" s="30"/>
      <c r="E15" s="25" t="s">
        <v>22</v>
      </c>
      <c r="F15" s="30"/>
      <c r="G15" s="30"/>
      <c r="H15" s="30"/>
      <c r="I15" s="27" t="s">
        <v>23</v>
      </c>
      <c r="J15" s="25" t="s">
        <v>1</v>
      </c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hidden="1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hidden="1" customHeight="1">
      <c r="A17" s="30"/>
      <c r="B17" s="31"/>
      <c r="C17" s="30"/>
      <c r="D17" s="27" t="s">
        <v>24</v>
      </c>
      <c r="E17" s="30"/>
      <c r="F17" s="30"/>
      <c r="G17" s="30"/>
      <c r="H17" s="30"/>
      <c r="I17" s="27" t="s">
        <v>21</v>
      </c>
      <c r="J17" s="25" t="s">
        <v>1</v>
      </c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hidden="1" customHeight="1">
      <c r="A18" s="30"/>
      <c r="B18" s="31"/>
      <c r="C18" s="30"/>
      <c r="D18" s="30"/>
      <c r="E18" s="25" t="s">
        <v>25</v>
      </c>
      <c r="F18" s="30"/>
      <c r="G18" s="30"/>
      <c r="H18" s="30"/>
      <c r="I18" s="27" t="s">
        <v>23</v>
      </c>
      <c r="J18" s="25" t="s">
        <v>1</v>
      </c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hidden="1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hidden="1" customHeight="1">
      <c r="A20" s="30"/>
      <c r="B20" s="31"/>
      <c r="C20" s="30"/>
      <c r="D20" s="27" t="s">
        <v>26</v>
      </c>
      <c r="E20" s="30"/>
      <c r="F20" s="30"/>
      <c r="G20" s="30"/>
      <c r="H20" s="30"/>
      <c r="I20" s="27" t="s">
        <v>21</v>
      </c>
      <c r="J20" s="25" t="str">
        <f>IF('Rekapitulácia stavby'!AN16="","",'Rekapitulácia stavby'!AN16)</f>
        <v/>
      </c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hidden="1" customHeight="1">
      <c r="A21" s="30"/>
      <c r="B21" s="31"/>
      <c r="C21" s="30"/>
      <c r="D21" s="30"/>
      <c r="E21" s="25" t="str">
        <f>IF('Rekapitulácia stavby'!E17="","",'Rekapitulácia stavby'!E17)</f>
        <v xml:space="preserve"> </v>
      </c>
      <c r="F21" s="30"/>
      <c r="G21" s="30"/>
      <c r="H21" s="30"/>
      <c r="I21" s="27" t="s">
        <v>23</v>
      </c>
      <c r="J21" s="25" t="str">
        <f>IF('Rekapitulácia stavby'!AN17="","",'Rekapitulácia stavby'!AN17)</f>
        <v/>
      </c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hidden="1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hidden="1" customHeight="1">
      <c r="A23" s="30"/>
      <c r="B23" s="31"/>
      <c r="C23" s="30"/>
      <c r="D23" s="27" t="s">
        <v>29</v>
      </c>
      <c r="E23" s="30"/>
      <c r="F23" s="30"/>
      <c r="G23" s="30"/>
      <c r="H23" s="30"/>
      <c r="I23" s="27" t="s">
        <v>21</v>
      </c>
      <c r="J23" s="25" t="str">
        <f>IF('Rekapitulácia stavby'!AN19="","",'Rekapitulácia stavby'!AN19)</f>
        <v/>
      </c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hidden="1" customHeight="1">
      <c r="A24" s="30"/>
      <c r="B24" s="31"/>
      <c r="C24" s="30"/>
      <c r="D24" s="30"/>
      <c r="E24" s="25" t="str">
        <f>IF('Rekapitulácia stavby'!E20="","",'Rekapitulácia stavby'!E20)</f>
        <v xml:space="preserve"> </v>
      </c>
      <c r="F24" s="30"/>
      <c r="G24" s="30"/>
      <c r="H24" s="30"/>
      <c r="I24" s="27" t="s">
        <v>23</v>
      </c>
      <c r="J24" s="25" t="str">
        <f>IF('Rekapitulácia stavby'!AN20="","",'Rekapitulácia stavby'!AN20)</f>
        <v/>
      </c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hidden="1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hidden="1" customHeight="1">
      <c r="A26" s="30"/>
      <c r="B26" s="31"/>
      <c r="C26" s="30"/>
      <c r="D26" s="27" t="s">
        <v>30</v>
      </c>
      <c r="E26" s="30"/>
      <c r="F26" s="30"/>
      <c r="G26" s="30"/>
      <c r="H26" s="30"/>
      <c r="I26" s="30"/>
      <c r="J26" s="30"/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hidden="1" customHeight="1">
      <c r="A27" s="101"/>
      <c r="B27" s="102"/>
      <c r="C27" s="101"/>
      <c r="D27" s="101"/>
      <c r="E27" s="223" t="s">
        <v>1</v>
      </c>
      <c r="F27" s="223"/>
      <c r="G27" s="223"/>
      <c r="H27" s="223"/>
      <c r="I27" s="101"/>
      <c r="J27" s="101"/>
      <c r="K27" s="101"/>
      <c r="L27" s="103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</row>
    <row r="28" spans="1:31" s="2" customFormat="1" ht="6.95" hidden="1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hidden="1" customHeight="1">
      <c r="A29" s="30"/>
      <c r="B29" s="31"/>
      <c r="C29" s="30"/>
      <c r="D29" s="67"/>
      <c r="E29" s="67"/>
      <c r="F29" s="67"/>
      <c r="G29" s="67"/>
      <c r="H29" s="67"/>
      <c r="I29" s="67"/>
      <c r="J29" s="67"/>
      <c r="K29" s="67"/>
      <c r="L29" s="43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hidden="1" customHeight="1">
      <c r="A30" s="30"/>
      <c r="B30" s="31"/>
      <c r="C30" s="30"/>
      <c r="D30" s="104" t="s">
        <v>31</v>
      </c>
      <c r="E30" s="30"/>
      <c r="F30" s="30"/>
      <c r="G30" s="30"/>
      <c r="H30" s="30"/>
      <c r="I30" s="30"/>
      <c r="J30" s="72">
        <f>ROUND(J117, 2)</f>
        <v>0</v>
      </c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hidden="1" customHeight="1">
      <c r="A31" s="30"/>
      <c r="B31" s="31"/>
      <c r="C31" s="30"/>
      <c r="D31" s="67"/>
      <c r="E31" s="67"/>
      <c r="F31" s="67"/>
      <c r="G31" s="67"/>
      <c r="H31" s="67"/>
      <c r="I31" s="67"/>
      <c r="J31" s="67"/>
      <c r="K31" s="67"/>
      <c r="L31" s="43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hidden="1" customHeight="1">
      <c r="A32" s="30"/>
      <c r="B32" s="31"/>
      <c r="C32" s="30"/>
      <c r="D32" s="30"/>
      <c r="E32" s="30"/>
      <c r="F32" s="34" t="s">
        <v>33</v>
      </c>
      <c r="G32" s="30"/>
      <c r="H32" s="30"/>
      <c r="I32" s="34" t="s">
        <v>32</v>
      </c>
      <c r="J32" s="34" t="s">
        <v>34</v>
      </c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hidden="1" customHeight="1">
      <c r="A33" s="30"/>
      <c r="B33" s="31"/>
      <c r="C33" s="30"/>
      <c r="D33" s="105" t="s">
        <v>35</v>
      </c>
      <c r="E33" s="36" t="s">
        <v>36</v>
      </c>
      <c r="F33" s="106">
        <f>ROUND((SUM(BE117:BE119)),  2)</f>
        <v>0</v>
      </c>
      <c r="G33" s="107"/>
      <c r="H33" s="107"/>
      <c r="I33" s="108">
        <v>0.2</v>
      </c>
      <c r="J33" s="106">
        <f>ROUND(((SUM(BE117:BE119))*I33),  2)</f>
        <v>0</v>
      </c>
      <c r="K33" s="30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hidden="1" customHeight="1">
      <c r="A34" s="30"/>
      <c r="B34" s="31"/>
      <c r="C34" s="30"/>
      <c r="D34" s="30"/>
      <c r="E34" s="36" t="s">
        <v>37</v>
      </c>
      <c r="F34" s="106">
        <f>ROUND((SUM(BF117:BF119)),  2)</f>
        <v>0</v>
      </c>
      <c r="G34" s="107"/>
      <c r="H34" s="107"/>
      <c r="I34" s="108">
        <v>0.2</v>
      </c>
      <c r="J34" s="106">
        <f>ROUND(((SUM(BF117:BF119))*I34),  2)</f>
        <v>0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7" t="s">
        <v>38</v>
      </c>
      <c r="F35" s="109">
        <f>ROUND((SUM(BG117:BG119)),  2)</f>
        <v>0</v>
      </c>
      <c r="G35" s="30"/>
      <c r="H35" s="30"/>
      <c r="I35" s="110">
        <v>0.2</v>
      </c>
      <c r="J35" s="109">
        <f>0</f>
        <v>0</v>
      </c>
      <c r="K35" s="30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7" t="s">
        <v>39</v>
      </c>
      <c r="F36" s="109">
        <f>ROUND((SUM(BH117:BH119)),  2)</f>
        <v>0</v>
      </c>
      <c r="G36" s="30"/>
      <c r="H36" s="30"/>
      <c r="I36" s="110">
        <v>0.2</v>
      </c>
      <c r="J36" s="109">
        <f>0</f>
        <v>0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36" t="s">
        <v>40</v>
      </c>
      <c r="F37" s="106">
        <f>ROUND((SUM(BI117:BI119)),  2)</f>
        <v>0</v>
      </c>
      <c r="G37" s="107"/>
      <c r="H37" s="107"/>
      <c r="I37" s="108">
        <v>0</v>
      </c>
      <c r="J37" s="106">
        <f>0</f>
        <v>0</v>
      </c>
      <c r="K37" s="30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hidden="1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hidden="1" customHeight="1">
      <c r="A39" s="30"/>
      <c r="B39" s="31"/>
      <c r="C39" s="111"/>
      <c r="D39" s="112" t="s">
        <v>41</v>
      </c>
      <c r="E39" s="61"/>
      <c r="F39" s="61"/>
      <c r="G39" s="113" t="s">
        <v>42</v>
      </c>
      <c r="H39" s="114" t="s">
        <v>43</v>
      </c>
      <c r="I39" s="61"/>
      <c r="J39" s="115">
        <f>SUM(J30:J37)</f>
        <v>0</v>
      </c>
      <c r="K39" s="116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hidden="1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hidden="1" customHeight="1">
      <c r="B41" s="21"/>
      <c r="L41" s="21"/>
    </row>
    <row r="42" spans="1:31" s="1" customFormat="1" ht="14.45" hidden="1" customHeight="1">
      <c r="B42" s="21"/>
      <c r="L42" s="21"/>
    </row>
    <row r="43" spans="1:31" s="1" customFormat="1" ht="14.45" hidden="1" customHeight="1">
      <c r="B43" s="21"/>
      <c r="L43" s="21"/>
    </row>
    <row r="44" spans="1:31" s="1" customFormat="1" ht="14.45" hidden="1" customHeight="1">
      <c r="B44" s="21"/>
      <c r="L44" s="21"/>
    </row>
    <row r="45" spans="1:31" s="1" customFormat="1" ht="14.45" hidden="1" customHeight="1">
      <c r="B45" s="21"/>
      <c r="L45" s="21"/>
    </row>
    <row r="46" spans="1:31" s="1" customFormat="1" ht="14.45" hidden="1" customHeight="1">
      <c r="B46" s="21"/>
      <c r="L46" s="21"/>
    </row>
    <row r="47" spans="1:31" s="1" customFormat="1" ht="14.45" hidden="1" customHeight="1">
      <c r="B47" s="21"/>
      <c r="L47" s="21"/>
    </row>
    <row r="48" spans="1:31" s="1" customFormat="1" ht="14.45" hidden="1" customHeight="1">
      <c r="B48" s="21"/>
      <c r="L48" s="21"/>
    </row>
    <row r="49" spans="1:31" s="1" customFormat="1" ht="14.45" hidden="1" customHeight="1">
      <c r="B49" s="21"/>
      <c r="L49" s="21"/>
    </row>
    <row r="50" spans="1:31" s="2" customFormat="1" ht="14.45" hidden="1" customHeight="1">
      <c r="B50" s="43"/>
      <c r="D50" s="44" t="s">
        <v>44</v>
      </c>
      <c r="E50" s="45"/>
      <c r="F50" s="45"/>
      <c r="G50" s="44" t="s">
        <v>45</v>
      </c>
      <c r="H50" s="45"/>
      <c r="I50" s="45"/>
      <c r="J50" s="45"/>
      <c r="K50" s="45"/>
      <c r="L50" s="43"/>
    </row>
    <row r="51" spans="1:31" ht="11.25" hidden="1">
      <c r="B51" s="21"/>
      <c r="L51" s="21"/>
    </row>
    <row r="52" spans="1:31" ht="11.25" hidden="1">
      <c r="B52" s="21"/>
      <c r="L52" s="21"/>
    </row>
    <row r="53" spans="1:31" ht="11.25" hidden="1">
      <c r="B53" s="21"/>
      <c r="L53" s="21"/>
    </row>
    <row r="54" spans="1:31" ht="11.25" hidden="1">
      <c r="B54" s="21"/>
      <c r="L54" s="21"/>
    </row>
    <row r="55" spans="1:31" ht="11.25" hidden="1">
      <c r="B55" s="21"/>
      <c r="L55" s="21"/>
    </row>
    <row r="56" spans="1:31" ht="11.25" hidden="1">
      <c r="B56" s="21"/>
      <c r="L56" s="21"/>
    </row>
    <row r="57" spans="1:31" ht="11.25" hidden="1">
      <c r="B57" s="21"/>
      <c r="L57" s="21"/>
    </row>
    <row r="58" spans="1:31" ht="11.25" hidden="1">
      <c r="B58" s="21"/>
      <c r="L58" s="21"/>
    </row>
    <row r="59" spans="1:31" ht="11.25" hidden="1">
      <c r="B59" s="21"/>
      <c r="L59" s="21"/>
    </row>
    <row r="60" spans="1:31" ht="11.25" hidden="1">
      <c r="B60" s="21"/>
      <c r="L60" s="21"/>
    </row>
    <row r="61" spans="1:31" s="2" customFormat="1" ht="12.75" hidden="1">
      <c r="A61" s="30"/>
      <c r="B61" s="31"/>
      <c r="C61" s="30"/>
      <c r="D61" s="46" t="s">
        <v>46</v>
      </c>
      <c r="E61" s="33"/>
      <c r="F61" s="117" t="s">
        <v>47</v>
      </c>
      <c r="G61" s="46" t="s">
        <v>46</v>
      </c>
      <c r="H61" s="33"/>
      <c r="I61" s="33"/>
      <c r="J61" s="118" t="s">
        <v>47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1.25" hidden="1">
      <c r="B62" s="21"/>
      <c r="L62" s="21"/>
    </row>
    <row r="63" spans="1:31" ht="11.25" hidden="1">
      <c r="B63" s="21"/>
      <c r="L63" s="21"/>
    </row>
    <row r="64" spans="1:31" ht="11.25" hidden="1">
      <c r="B64" s="21"/>
      <c r="L64" s="21"/>
    </row>
    <row r="65" spans="1:31" s="2" customFormat="1" ht="12.75" hidden="1">
      <c r="A65" s="30"/>
      <c r="B65" s="31"/>
      <c r="C65" s="30"/>
      <c r="D65" s="44" t="s">
        <v>48</v>
      </c>
      <c r="E65" s="47"/>
      <c r="F65" s="47"/>
      <c r="G65" s="44" t="s">
        <v>49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1.25" hidden="1">
      <c r="B66" s="21"/>
      <c r="L66" s="21"/>
    </row>
    <row r="67" spans="1:31" ht="11.25" hidden="1">
      <c r="B67" s="21"/>
      <c r="L67" s="21"/>
    </row>
    <row r="68" spans="1:31" ht="11.25" hidden="1">
      <c r="B68" s="21"/>
      <c r="L68" s="21"/>
    </row>
    <row r="69" spans="1:31" ht="11.25" hidden="1">
      <c r="B69" s="21"/>
      <c r="L69" s="21"/>
    </row>
    <row r="70" spans="1:31" ht="11.25" hidden="1">
      <c r="B70" s="21"/>
      <c r="L70" s="21"/>
    </row>
    <row r="71" spans="1:31" ht="11.25" hidden="1">
      <c r="B71" s="21"/>
      <c r="L71" s="21"/>
    </row>
    <row r="72" spans="1:31" ht="11.25" hidden="1">
      <c r="B72" s="21"/>
      <c r="L72" s="21"/>
    </row>
    <row r="73" spans="1:31" ht="11.25" hidden="1">
      <c r="B73" s="21"/>
      <c r="L73" s="21"/>
    </row>
    <row r="74" spans="1:31" ht="11.25" hidden="1">
      <c r="B74" s="21"/>
      <c r="L74" s="21"/>
    </row>
    <row r="75" spans="1:31" ht="11.25" hidden="1">
      <c r="B75" s="21"/>
      <c r="L75" s="21"/>
    </row>
    <row r="76" spans="1:31" s="2" customFormat="1" ht="12.75" hidden="1">
      <c r="A76" s="30"/>
      <c r="B76" s="31"/>
      <c r="C76" s="30"/>
      <c r="D76" s="46" t="s">
        <v>46</v>
      </c>
      <c r="E76" s="33"/>
      <c r="F76" s="117" t="s">
        <v>47</v>
      </c>
      <c r="G76" s="46" t="s">
        <v>46</v>
      </c>
      <c r="H76" s="33"/>
      <c r="I76" s="33"/>
      <c r="J76" s="118" t="s">
        <v>47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hidden="1" customHeight="1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ht="11.25" hidden="1"/>
    <row r="79" spans="1:31" ht="11.25" hidden="1"/>
    <row r="80" spans="1:31" ht="11.25" hidden="1"/>
    <row r="81" spans="1:47" s="2" customFormat="1" ht="6.95" hidden="1" customHeight="1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hidden="1" customHeight="1">
      <c r="A82" s="30"/>
      <c r="B82" s="31"/>
      <c r="C82" s="22" t="s">
        <v>115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hidden="1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hidden="1" customHeight="1">
      <c r="A84" s="30"/>
      <c r="B84" s="31"/>
      <c r="C84" s="27" t="s">
        <v>13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26.25" hidden="1" customHeight="1">
      <c r="A85" s="30"/>
      <c r="B85" s="31"/>
      <c r="C85" s="30"/>
      <c r="D85" s="30"/>
      <c r="E85" s="253" t="str">
        <f>E7</f>
        <v>Rekonštrukcia budovy škôlky - MŠ J. Halašu v Trenčíne - navýšenie rozpočtu</v>
      </c>
      <c r="F85" s="254"/>
      <c r="G85" s="254"/>
      <c r="H85" s="254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hidden="1" customHeight="1">
      <c r="A86" s="30"/>
      <c r="B86" s="31"/>
      <c r="C86" s="27" t="s">
        <v>113</v>
      </c>
      <c r="D86" s="30"/>
      <c r="E86" s="30"/>
      <c r="F86" s="30"/>
      <c r="G86" s="30"/>
      <c r="H86" s="30"/>
      <c r="I86" s="30"/>
      <c r="J86" s="30"/>
      <c r="K86" s="30"/>
      <c r="L86" s="43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hidden="1" customHeight="1">
      <c r="A87" s="30"/>
      <c r="B87" s="31"/>
      <c r="C87" s="30"/>
      <c r="D87" s="30"/>
      <c r="E87" s="217" t="str">
        <f>E9</f>
        <v>06 - Elektroinštalácie</v>
      </c>
      <c r="F87" s="255"/>
      <c r="G87" s="255"/>
      <c r="H87" s="255"/>
      <c r="I87" s="30"/>
      <c r="J87" s="30"/>
      <c r="K87" s="30"/>
      <c r="L87" s="43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hidden="1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3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hidden="1" customHeight="1">
      <c r="A89" s="30"/>
      <c r="B89" s="31"/>
      <c r="C89" s="27" t="s">
        <v>17</v>
      </c>
      <c r="D89" s="30"/>
      <c r="E89" s="30"/>
      <c r="F89" s="25" t="str">
        <f>F12</f>
        <v>Trenčín</v>
      </c>
      <c r="G89" s="30"/>
      <c r="H89" s="30"/>
      <c r="I89" s="27" t="s">
        <v>19</v>
      </c>
      <c r="J89" s="56">
        <f>IF(J12="","",J12)</f>
        <v>0</v>
      </c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hidden="1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hidden="1" customHeight="1">
      <c r="A91" s="30"/>
      <c r="B91" s="31"/>
      <c r="C91" s="27" t="s">
        <v>20</v>
      </c>
      <c r="D91" s="30"/>
      <c r="E91" s="30"/>
      <c r="F91" s="25" t="str">
        <f>E15</f>
        <v>Mesto Trenčín</v>
      </c>
      <c r="G91" s="30"/>
      <c r="H91" s="30"/>
      <c r="I91" s="27" t="s">
        <v>26</v>
      </c>
      <c r="J91" s="28" t="str">
        <f>E21</f>
        <v xml:space="preserve"> </v>
      </c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hidden="1" customHeight="1">
      <c r="A92" s="30"/>
      <c r="B92" s="31"/>
      <c r="C92" s="27" t="s">
        <v>24</v>
      </c>
      <c r="D92" s="30"/>
      <c r="E92" s="30"/>
      <c r="F92" s="25" t="str">
        <f>IF(E18="","",E18)</f>
        <v xml:space="preserve">SOAR sk, a.s., Žilina </v>
      </c>
      <c r="G92" s="30"/>
      <c r="H92" s="30"/>
      <c r="I92" s="27" t="s">
        <v>29</v>
      </c>
      <c r="J92" s="28" t="str">
        <f>E24</f>
        <v xml:space="preserve"> </v>
      </c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hidden="1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hidden="1" customHeight="1">
      <c r="A94" s="30"/>
      <c r="B94" s="31"/>
      <c r="C94" s="119" t="s">
        <v>116</v>
      </c>
      <c r="D94" s="111"/>
      <c r="E94" s="111"/>
      <c r="F94" s="111"/>
      <c r="G94" s="111"/>
      <c r="H94" s="111"/>
      <c r="I94" s="111"/>
      <c r="J94" s="120" t="s">
        <v>117</v>
      </c>
      <c r="K94" s="111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hidden="1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hidden="1" customHeight="1">
      <c r="A96" s="30"/>
      <c r="B96" s="31"/>
      <c r="C96" s="121" t="s">
        <v>118</v>
      </c>
      <c r="D96" s="30"/>
      <c r="E96" s="30"/>
      <c r="F96" s="30"/>
      <c r="G96" s="30"/>
      <c r="H96" s="30"/>
      <c r="I96" s="30"/>
      <c r="J96" s="72">
        <f>J117</f>
        <v>0</v>
      </c>
      <c r="K96" s="30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119</v>
      </c>
    </row>
    <row r="97" spans="1:31" s="9" customFormat="1" ht="24.95" hidden="1" customHeight="1">
      <c r="B97" s="122"/>
      <c r="D97" s="123" t="s">
        <v>1335</v>
      </c>
      <c r="E97" s="124"/>
      <c r="F97" s="124"/>
      <c r="G97" s="124"/>
      <c r="H97" s="124"/>
      <c r="I97" s="124"/>
      <c r="J97" s="125">
        <f>J118</f>
        <v>0</v>
      </c>
      <c r="L97" s="122"/>
    </row>
    <row r="98" spans="1:31" s="2" customFormat="1" ht="21.75" hidden="1" customHeight="1">
      <c r="A98" s="30"/>
      <c r="B98" s="31"/>
      <c r="C98" s="30"/>
      <c r="D98" s="30"/>
      <c r="E98" s="30"/>
      <c r="F98" s="30"/>
      <c r="G98" s="30"/>
      <c r="H98" s="30"/>
      <c r="I98" s="30"/>
      <c r="J98" s="30"/>
      <c r="K98" s="30"/>
      <c r="L98" s="43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2" customFormat="1" ht="6.95" hidden="1" customHeight="1">
      <c r="A99" s="30"/>
      <c r="B99" s="48"/>
      <c r="C99" s="49"/>
      <c r="D99" s="49"/>
      <c r="E99" s="49"/>
      <c r="F99" s="49"/>
      <c r="G99" s="49"/>
      <c r="H99" s="49"/>
      <c r="I99" s="49"/>
      <c r="J99" s="49"/>
      <c r="K99" s="49"/>
      <c r="L99" s="43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31" ht="11.25" hidden="1"/>
    <row r="101" spans="1:31" ht="11.25" hidden="1"/>
    <row r="102" spans="1:31" ht="11.25" hidden="1"/>
    <row r="103" spans="1:31" s="2" customFormat="1" ht="6.95" customHeight="1">
      <c r="A103" s="30"/>
      <c r="B103" s="50"/>
      <c r="C103" s="51"/>
      <c r="D103" s="51"/>
      <c r="E103" s="51"/>
      <c r="F103" s="51"/>
      <c r="G103" s="51"/>
      <c r="H103" s="51"/>
      <c r="I103" s="51"/>
      <c r="J103" s="51"/>
      <c r="K103" s="51"/>
      <c r="L103" s="43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31" s="2" customFormat="1" ht="24.95" customHeight="1">
      <c r="A104" s="30"/>
      <c r="B104" s="31"/>
      <c r="C104" s="22" t="s">
        <v>132</v>
      </c>
      <c r="D104" s="30"/>
      <c r="E104" s="30"/>
      <c r="F104" s="30"/>
      <c r="G104" s="30"/>
      <c r="H104" s="30"/>
      <c r="I104" s="30"/>
      <c r="J104" s="30"/>
      <c r="K104" s="30"/>
      <c r="L104" s="43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2" customFormat="1" ht="6.95" customHeight="1">
      <c r="A105" s="30"/>
      <c r="B105" s="31"/>
      <c r="C105" s="30"/>
      <c r="D105" s="30"/>
      <c r="E105" s="30"/>
      <c r="F105" s="30"/>
      <c r="G105" s="30"/>
      <c r="H105" s="30"/>
      <c r="I105" s="30"/>
      <c r="J105" s="30"/>
      <c r="K105" s="30"/>
      <c r="L105" s="43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2" customFormat="1" ht="12" customHeight="1">
      <c r="A106" s="30"/>
      <c r="B106" s="31"/>
      <c r="C106" s="27" t="s">
        <v>13</v>
      </c>
      <c r="D106" s="30"/>
      <c r="E106" s="30"/>
      <c r="F106" s="30"/>
      <c r="G106" s="30"/>
      <c r="H106" s="30"/>
      <c r="I106" s="30"/>
      <c r="J106" s="30"/>
      <c r="K106" s="30"/>
      <c r="L106" s="43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26.25" customHeight="1">
      <c r="A107" s="30"/>
      <c r="B107" s="31"/>
      <c r="C107" s="30"/>
      <c r="D107" s="30"/>
      <c r="E107" s="253" t="str">
        <f>E7</f>
        <v>Rekonštrukcia budovy škôlky - MŠ J. Halašu v Trenčíne - navýšenie rozpočtu</v>
      </c>
      <c r="F107" s="254"/>
      <c r="G107" s="254"/>
      <c r="H107" s="254"/>
      <c r="I107" s="30"/>
      <c r="J107" s="30"/>
      <c r="K107" s="30"/>
      <c r="L107" s="43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12" customHeight="1">
      <c r="A108" s="30"/>
      <c r="B108" s="31"/>
      <c r="C108" s="27" t="s">
        <v>113</v>
      </c>
      <c r="D108" s="30"/>
      <c r="E108" s="30"/>
      <c r="F108" s="30"/>
      <c r="G108" s="30"/>
      <c r="H108" s="30"/>
      <c r="I108" s="30"/>
      <c r="J108" s="30"/>
      <c r="K108" s="30"/>
      <c r="L108" s="43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16.5" customHeight="1">
      <c r="A109" s="30"/>
      <c r="B109" s="31"/>
      <c r="C109" s="30"/>
      <c r="D109" s="30"/>
      <c r="E109" s="217" t="str">
        <f>E9</f>
        <v>06 - Elektroinštalácie</v>
      </c>
      <c r="F109" s="255"/>
      <c r="G109" s="255"/>
      <c r="H109" s="255"/>
      <c r="I109" s="30"/>
      <c r="J109" s="30"/>
      <c r="K109" s="30"/>
      <c r="L109" s="43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6.95" customHeight="1">
      <c r="A110" s="30"/>
      <c r="B110" s="31"/>
      <c r="C110" s="30"/>
      <c r="D110" s="30"/>
      <c r="E110" s="30"/>
      <c r="F110" s="30"/>
      <c r="G110" s="30"/>
      <c r="H110" s="30"/>
      <c r="I110" s="30"/>
      <c r="J110" s="30"/>
      <c r="K110" s="30"/>
      <c r="L110" s="43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2" customHeight="1">
      <c r="A111" s="30"/>
      <c r="B111" s="31"/>
      <c r="C111" s="27" t="s">
        <v>17</v>
      </c>
      <c r="D111" s="30"/>
      <c r="E111" s="30"/>
      <c r="F111" s="25" t="str">
        <f>F12</f>
        <v>Trenčín</v>
      </c>
      <c r="G111" s="30"/>
      <c r="H111" s="30"/>
      <c r="I111" s="27" t="s">
        <v>19</v>
      </c>
      <c r="J111" s="56"/>
      <c r="K111" s="30"/>
      <c r="L111" s="43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6.95" customHeight="1">
      <c r="A112" s="30"/>
      <c r="B112" s="31"/>
      <c r="C112" s="30"/>
      <c r="D112" s="30"/>
      <c r="E112" s="30"/>
      <c r="F112" s="30"/>
      <c r="G112" s="30"/>
      <c r="H112" s="30"/>
      <c r="I112" s="30"/>
      <c r="J112" s="30"/>
      <c r="K112" s="30"/>
      <c r="L112" s="43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15.2" customHeight="1">
      <c r="A113" s="30"/>
      <c r="B113" s="31"/>
      <c r="C113" s="27" t="s">
        <v>20</v>
      </c>
      <c r="D113" s="30"/>
      <c r="E113" s="30"/>
      <c r="F113" s="25" t="str">
        <f>E15</f>
        <v>Mesto Trenčín</v>
      </c>
      <c r="G113" s="30"/>
      <c r="H113" s="30"/>
      <c r="I113" s="27" t="s">
        <v>26</v>
      </c>
      <c r="J113" s="28" t="str">
        <f>E21</f>
        <v xml:space="preserve"> </v>
      </c>
      <c r="K113" s="30"/>
      <c r="L113" s="43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5.2" customHeight="1">
      <c r="A114" s="30"/>
      <c r="B114" s="31"/>
      <c r="C114" s="27" t="s">
        <v>24</v>
      </c>
      <c r="D114" s="30"/>
      <c r="E114" s="30"/>
      <c r="F114" s="25" t="str">
        <f>IF(E18="","",E18)</f>
        <v xml:space="preserve">SOAR sk, a.s., Žilina </v>
      </c>
      <c r="G114" s="30"/>
      <c r="H114" s="30"/>
      <c r="I114" s="27" t="s">
        <v>29</v>
      </c>
      <c r="J114" s="28" t="str">
        <f>E24</f>
        <v xml:space="preserve"> </v>
      </c>
      <c r="K114" s="30"/>
      <c r="L114" s="43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10.35" customHeight="1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43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11" customFormat="1" ht="29.25" customHeight="1">
      <c r="A116" s="130"/>
      <c r="B116" s="131"/>
      <c r="C116" s="132" t="s">
        <v>133</v>
      </c>
      <c r="D116" s="133" t="s">
        <v>56</v>
      </c>
      <c r="E116" s="133" t="s">
        <v>52</v>
      </c>
      <c r="F116" s="133" t="s">
        <v>53</v>
      </c>
      <c r="G116" s="133" t="s">
        <v>134</v>
      </c>
      <c r="H116" s="133" t="s">
        <v>135</v>
      </c>
      <c r="I116" s="133" t="s">
        <v>136</v>
      </c>
      <c r="J116" s="134" t="s">
        <v>117</v>
      </c>
      <c r="K116" s="135" t="s">
        <v>137</v>
      </c>
      <c r="L116" s="136"/>
      <c r="M116" s="63" t="s">
        <v>1</v>
      </c>
      <c r="N116" s="64" t="s">
        <v>35</v>
      </c>
      <c r="O116" s="64" t="s">
        <v>138</v>
      </c>
      <c r="P116" s="64" t="s">
        <v>139</v>
      </c>
      <c r="Q116" s="64" t="s">
        <v>140</v>
      </c>
      <c r="R116" s="64" t="s">
        <v>141</v>
      </c>
      <c r="S116" s="64" t="s">
        <v>142</v>
      </c>
      <c r="T116" s="65" t="s">
        <v>143</v>
      </c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</row>
    <row r="117" spans="1:65" s="2" customFormat="1" ht="22.9" customHeight="1">
      <c r="A117" s="30"/>
      <c r="B117" s="31"/>
      <c r="C117" s="70" t="s">
        <v>118</v>
      </c>
      <c r="D117" s="30"/>
      <c r="E117" s="30"/>
      <c r="F117" s="30"/>
      <c r="G117" s="30"/>
      <c r="H117" s="30"/>
      <c r="I117" s="30"/>
      <c r="J117" s="137">
        <f>BK117</f>
        <v>0</v>
      </c>
      <c r="K117" s="30"/>
      <c r="L117" s="31"/>
      <c r="M117" s="66"/>
      <c r="N117" s="57"/>
      <c r="O117" s="67"/>
      <c r="P117" s="138">
        <f>P118</f>
        <v>0</v>
      </c>
      <c r="Q117" s="67"/>
      <c r="R117" s="138">
        <f>R118</f>
        <v>0</v>
      </c>
      <c r="S117" s="67"/>
      <c r="T117" s="139">
        <f>T118</f>
        <v>0</v>
      </c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T117" s="18" t="s">
        <v>70</v>
      </c>
      <c r="AU117" s="18" t="s">
        <v>119</v>
      </c>
      <c r="BK117" s="140">
        <f>BK118</f>
        <v>0</v>
      </c>
    </row>
    <row r="118" spans="1:65" s="12" customFormat="1" ht="25.9" customHeight="1">
      <c r="B118" s="141"/>
      <c r="D118" s="142" t="s">
        <v>70</v>
      </c>
      <c r="E118" s="143" t="s">
        <v>1336</v>
      </c>
      <c r="F118" s="143" t="s">
        <v>1337</v>
      </c>
      <c r="J118" s="144">
        <f>BK118</f>
        <v>0</v>
      </c>
      <c r="L118" s="141"/>
      <c r="M118" s="145"/>
      <c r="N118" s="146"/>
      <c r="O118" s="146"/>
      <c r="P118" s="147">
        <f>P119</f>
        <v>0</v>
      </c>
      <c r="Q118" s="146"/>
      <c r="R118" s="147">
        <f>R119</f>
        <v>0</v>
      </c>
      <c r="S118" s="146"/>
      <c r="T118" s="148">
        <f>T119</f>
        <v>0</v>
      </c>
      <c r="AR118" s="142" t="s">
        <v>147</v>
      </c>
      <c r="AT118" s="149" t="s">
        <v>70</v>
      </c>
      <c r="AU118" s="149" t="s">
        <v>71</v>
      </c>
      <c r="AY118" s="142" t="s">
        <v>146</v>
      </c>
      <c r="BK118" s="150">
        <f>BK119</f>
        <v>0</v>
      </c>
    </row>
    <row r="119" spans="1:65" s="2" customFormat="1" ht="16.5" customHeight="1">
      <c r="A119" s="30"/>
      <c r="B119" s="153"/>
      <c r="C119" s="154" t="s">
        <v>79</v>
      </c>
      <c r="D119" s="154" t="s">
        <v>149</v>
      </c>
      <c r="E119" s="155" t="s">
        <v>1336</v>
      </c>
      <c r="F119" s="156" t="s">
        <v>91</v>
      </c>
      <c r="G119" s="157" t="s">
        <v>1338</v>
      </c>
      <c r="H119" s="158">
        <v>1</v>
      </c>
      <c r="I119" s="159">
        <v>0</v>
      </c>
      <c r="J119" s="159">
        <f>ROUND(I119*H119,2)</f>
        <v>0</v>
      </c>
      <c r="K119" s="160"/>
      <c r="L119" s="31"/>
      <c r="M119" s="205" t="s">
        <v>1</v>
      </c>
      <c r="N119" s="206" t="s">
        <v>37</v>
      </c>
      <c r="O119" s="207">
        <v>0</v>
      </c>
      <c r="P119" s="207">
        <f>O119*H119</f>
        <v>0</v>
      </c>
      <c r="Q119" s="207">
        <v>0</v>
      </c>
      <c r="R119" s="207">
        <f>Q119*H119</f>
        <v>0</v>
      </c>
      <c r="S119" s="207">
        <v>0</v>
      </c>
      <c r="T119" s="208">
        <f>S119*H119</f>
        <v>0</v>
      </c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R119" s="165" t="s">
        <v>981</v>
      </c>
      <c r="AT119" s="165" t="s">
        <v>149</v>
      </c>
      <c r="AU119" s="165" t="s">
        <v>79</v>
      </c>
      <c r="AY119" s="18" t="s">
        <v>146</v>
      </c>
      <c r="BE119" s="166">
        <f>IF(N119="základná",J119,0)</f>
        <v>0</v>
      </c>
      <c r="BF119" s="166">
        <f>IF(N119="znížená",J119,0)</f>
        <v>0</v>
      </c>
      <c r="BG119" s="166">
        <f>IF(N119="zákl. prenesená",J119,0)</f>
        <v>0</v>
      </c>
      <c r="BH119" s="166">
        <f>IF(N119="zníž. prenesená",J119,0)</f>
        <v>0</v>
      </c>
      <c r="BI119" s="166">
        <f>IF(N119="nulová",J119,0)</f>
        <v>0</v>
      </c>
      <c r="BJ119" s="18" t="s">
        <v>94</v>
      </c>
      <c r="BK119" s="166">
        <f>ROUND(I119*H119,2)</f>
        <v>0</v>
      </c>
      <c r="BL119" s="18" t="s">
        <v>981</v>
      </c>
      <c r="BM119" s="165" t="s">
        <v>94</v>
      </c>
    </row>
    <row r="120" spans="1:65" s="2" customFormat="1" ht="6.95" customHeight="1">
      <c r="A120" s="30"/>
      <c r="B120" s="48"/>
      <c r="C120" s="49"/>
      <c r="D120" s="49"/>
      <c r="E120" s="49"/>
      <c r="F120" s="49"/>
      <c r="G120" s="49"/>
      <c r="H120" s="49"/>
      <c r="I120" s="49"/>
      <c r="J120" s="49"/>
      <c r="K120" s="49"/>
      <c r="L120" s="31"/>
      <c r="M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</sheetData>
  <autoFilter ref="C116:K119" xr:uid="{00000000-0009-0000-0000-000005000000}"/>
  <mergeCells count="8">
    <mergeCell ref="E107:H107"/>
    <mergeCell ref="E109:H109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BM190"/>
  <sheetViews>
    <sheetView showGridLines="0" workbookViewId="0">
      <selection activeCell="J121" sqref="J121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99"/>
    </row>
    <row r="2" spans="1:46" s="1" customFormat="1" ht="36.950000000000003" customHeight="1">
      <c r="L2" s="237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8" t="s">
        <v>98</v>
      </c>
    </row>
    <row r="3" spans="1:46" s="1" customFormat="1" ht="6.95" hidden="1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71</v>
      </c>
    </row>
    <row r="4" spans="1:46" s="1" customFormat="1" ht="24.95" hidden="1" customHeight="1">
      <c r="B4" s="21"/>
      <c r="D4" s="22" t="s">
        <v>112</v>
      </c>
      <c r="L4" s="21"/>
      <c r="M4" s="100" t="s">
        <v>9</v>
      </c>
      <c r="AT4" s="18" t="s">
        <v>3</v>
      </c>
    </row>
    <row r="5" spans="1:46" s="1" customFormat="1" ht="6.95" hidden="1" customHeight="1">
      <c r="B5" s="21"/>
      <c r="L5" s="21"/>
    </row>
    <row r="6" spans="1:46" s="1" customFormat="1" ht="12" hidden="1" customHeight="1">
      <c r="B6" s="21"/>
      <c r="D6" s="27" t="s">
        <v>13</v>
      </c>
      <c r="L6" s="21"/>
    </row>
    <row r="7" spans="1:46" s="1" customFormat="1" ht="26.25" hidden="1" customHeight="1">
      <c r="B7" s="21"/>
      <c r="E7" s="253" t="str">
        <f>'Rekapitulácia stavby'!K6</f>
        <v>Rekonštrukcia budovy škôlky - MŠ J. Halašu v Trenčíne - navýšenie rozpočtu</v>
      </c>
      <c r="F7" s="254"/>
      <c r="G7" s="254"/>
      <c r="H7" s="254"/>
      <c r="L7" s="21"/>
    </row>
    <row r="8" spans="1:46" s="1" customFormat="1" ht="12" hidden="1" customHeight="1">
      <c r="B8" s="21"/>
      <c r="D8" s="27" t="s">
        <v>113</v>
      </c>
      <c r="L8" s="21"/>
    </row>
    <row r="9" spans="1:46" s="2" customFormat="1" ht="16.5" hidden="1" customHeight="1">
      <c r="A9" s="30"/>
      <c r="B9" s="31"/>
      <c r="C9" s="30"/>
      <c r="D9" s="30"/>
      <c r="E9" s="253" t="s">
        <v>1334</v>
      </c>
      <c r="F9" s="255"/>
      <c r="G9" s="255"/>
      <c r="H9" s="255"/>
      <c r="I9" s="30"/>
      <c r="J9" s="30"/>
      <c r="K9" s="30"/>
      <c r="L9" s="43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2" hidden="1" customHeight="1">
      <c r="A10" s="30"/>
      <c r="B10" s="31"/>
      <c r="C10" s="30"/>
      <c r="D10" s="27" t="s">
        <v>1339</v>
      </c>
      <c r="E10" s="30"/>
      <c r="F10" s="30"/>
      <c r="G10" s="30"/>
      <c r="H10" s="30"/>
      <c r="I10" s="30"/>
      <c r="J10" s="30"/>
      <c r="K10" s="30"/>
      <c r="L10" s="43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6.5" hidden="1" customHeight="1">
      <c r="A11" s="30"/>
      <c r="B11" s="31"/>
      <c r="C11" s="30"/>
      <c r="D11" s="30"/>
      <c r="E11" s="217" t="s">
        <v>1340</v>
      </c>
      <c r="F11" s="255"/>
      <c r="G11" s="255"/>
      <c r="H11" s="255"/>
      <c r="I11" s="30"/>
      <c r="J11" s="30"/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1.25" hidden="1">
      <c r="A12" s="30"/>
      <c r="B12" s="31"/>
      <c r="C12" s="30"/>
      <c r="D12" s="30"/>
      <c r="E12" s="30"/>
      <c r="F12" s="30"/>
      <c r="G12" s="30"/>
      <c r="H12" s="30"/>
      <c r="I12" s="30"/>
      <c r="J12" s="30"/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2" hidden="1" customHeight="1">
      <c r="A13" s="30"/>
      <c r="B13" s="31"/>
      <c r="C13" s="30"/>
      <c r="D13" s="27" t="s">
        <v>15</v>
      </c>
      <c r="E13" s="30"/>
      <c r="F13" s="25" t="s">
        <v>1</v>
      </c>
      <c r="G13" s="30"/>
      <c r="H13" s="30"/>
      <c r="I13" s="27" t="s">
        <v>16</v>
      </c>
      <c r="J13" s="25" t="s">
        <v>1</v>
      </c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hidden="1" customHeight="1">
      <c r="A14" s="30"/>
      <c r="B14" s="31"/>
      <c r="C14" s="30"/>
      <c r="D14" s="27" t="s">
        <v>17</v>
      </c>
      <c r="E14" s="30"/>
      <c r="F14" s="25" t="s">
        <v>18</v>
      </c>
      <c r="G14" s="30"/>
      <c r="H14" s="30"/>
      <c r="I14" s="27" t="s">
        <v>19</v>
      </c>
      <c r="J14" s="56">
        <f>'Rekapitulácia stavby'!AN8</f>
        <v>0</v>
      </c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0.9" hidden="1" customHeight="1">
      <c r="A15" s="30"/>
      <c r="B15" s="31"/>
      <c r="C15" s="30"/>
      <c r="D15" s="30"/>
      <c r="E15" s="30"/>
      <c r="F15" s="30"/>
      <c r="G15" s="30"/>
      <c r="H15" s="30"/>
      <c r="I15" s="30"/>
      <c r="J15" s="30"/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12" hidden="1" customHeight="1">
      <c r="A16" s="30"/>
      <c r="B16" s="31"/>
      <c r="C16" s="30"/>
      <c r="D16" s="27" t="s">
        <v>20</v>
      </c>
      <c r="E16" s="30"/>
      <c r="F16" s="30"/>
      <c r="G16" s="30"/>
      <c r="H16" s="30"/>
      <c r="I16" s="27" t="s">
        <v>21</v>
      </c>
      <c r="J16" s="25" t="s">
        <v>1</v>
      </c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8" hidden="1" customHeight="1">
      <c r="A17" s="30"/>
      <c r="B17" s="31"/>
      <c r="C17" s="30"/>
      <c r="D17" s="30"/>
      <c r="E17" s="25" t="s">
        <v>22</v>
      </c>
      <c r="F17" s="30"/>
      <c r="G17" s="30"/>
      <c r="H17" s="30"/>
      <c r="I17" s="27" t="s">
        <v>23</v>
      </c>
      <c r="J17" s="25" t="s">
        <v>1</v>
      </c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6.95" hidden="1" customHeight="1">
      <c r="A18" s="30"/>
      <c r="B18" s="31"/>
      <c r="C18" s="30"/>
      <c r="D18" s="30"/>
      <c r="E18" s="30"/>
      <c r="F18" s="30"/>
      <c r="G18" s="30"/>
      <c r="H18" s="30"/>
      <c r="I18" s="30"/>
      <c r="J18" s="30"/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12" hidden="1" customHeight="1">
      <c r="A19" s="30"/>
      <c r="B19" s="31"/>
      <c r="C19" s="30"/>
      <c r="D19" s="27" t="s">
        <v>24</v>
      </c>
      <c r="E19" s="30"/>
      <c r="F19" s="30"/>
      <c r="G19" s="30"/>
      <c r="H19" s="30"/>
      <c r="I19" s="27" t="s">
        <v>21</v>
      </c>
      <c r="J19" s="25" t="s">
        <v>1</v>
      </c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8" hidden="1" customHeight="1">
      <c r="A20" s="30"/>
      <c r="B20" s="31"/>
      <c r="C20" s="30"/>
      <c r="D20" s="30"/>
      <c r="E20" s="25" t="s">
        <v>25</v>
      </c>
      <c r="F20" s="30"/>
      <c r="G20" s="30"/>
      <c r="H20" s="30"/>
      <c r="I20" s="27" t="s">
        <v>23</v>
      </c>
      <c r="J20" s="25" t="s">
        <v>1</v>
      </c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6.95" hidden="1" customHeight="1">
      <c r="A21" s="30"/>
      <c r="B21" s="31"/>
      <c r="C21" s="30"/>
      <c r="D21" s="30"/>
      <c r="E21" s="30"/>
      <c r="F21" s="30"/>
      <c r="G21" s="30"/>
      <c r="H21" s="30"/>
      <c r="I21" s="30"/>
      <c r="J21" s="30"/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12" hidden="1" customHeight="1">
      <c r="A22" s="30"/>
      <c r="B22" s="31"/>
      <c r="C22" s="30"/>
      <c r="D22" s="27" t="s">
        <v>26</v>
      </c>
      <c r="E22" s="30"/>
      <c r="F22" s="30"/>
      <c r="G22" s="30"/>
      <c r="H22" s="30"/>
      <c r="I22" s="27" t="s">
        <v>21</v>
      </c>
      <c r="J22" s="25" t="str">
        <f>IF('Rekapitulácia stavby'!AN16="","",'Rekapitulácia stavby'!AN16)</f>
        <v/>
      </c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8" hidden="1" customHeight="1">
      <c r="A23" s="30"/>
      <c r="B23" s="31"/>
      <c r="C23" s="30"/>
      <c r="D23" s="30"/>
      <c r="E23" s="25" t="str">
        <f>IF('Rekapitulácia stavby'!E17="","",'Rekapitulácia stavby'!E17)</f>
        <v xml:space="preserve"> </v>
      </c>
      <c r="F23" s="30"/>
      <c r="G23" s="30"/>
      <c r="H23" s="30"/>
      <c r="I23" s="27" t="s">
        <v>23</v>
      </c>
      <c r="J23" s="25" t="str">
        <f>IF('Rekapitulácia stavby'!AN17="","",'Rekapitulácia stavby'!AN17)</f>
        <v/>
      </c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6.95" hidden="1" customHeight="1">
      <c r="A24" s="30"/>
      <c r="B24" s="31"/>
      <c r="C24" s="30"/>
      <c r="D24" s="30"/>
      <c r="E24" s="30"/>
      <c r="F24" s="30"/>
      <c r="G24" s="30"/>
      <c r="H24" s="30"/>
      <c r="I24" s="30"/>
      <c r="J24" s="30"/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12" hidden="1" customHeight="1">
      <c r="A25" s="30"/>
      <c r="B25" s="31"/>
      <c r="C25" s="30"/>
      <c r="D25" s="27" t="s">
        <v>29</v>
      </c>
      <c r="E25" s="30"/>
      <c r="F25" s="30"/>
      <c r="G25" s="30"/>
      <c r="H25" s="30"/>
      <c r="I25" s="27" t="s">
        <v>21</v>
      </c>
      <c r="J25" s="25" t="str">
        <f>IF('Rekapitulácia stavby'!AN19="","",'Rekapitulácia stavby'!AN19)</f>
        <v/>
      </c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8" hidden="1" customHeight="1">
      <c r="A26" s="30"/>
      <c r="B26" s="31"/>
      <c r="C26" s="30"/>
      <c r="D26" s="30"/>
      <c r="E26" s="25" t="str">
        <f>IF('Rekapitulácia stavby'!E20="","",'Rekapitulácia stavby'!E20)</f>
        <v xml:space="preserve"> </v>
      </c>
      <c r="F26" s="30"/>
      <c r="G26" s="30"/>
      <c r="H26" s="30"/>
      <c r="I26" s="27" t="s">
        <v>23</v>
      </c>
      <c r="J26" s="25" t="str">
        <f>IF('Rekapitulácia stavby'!AN20="","",'Rekapitulácia stavby'!AN20)</f>
        <v/>
      </c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2" customFormat="1" ht="6.95" hidden="1" customHeight="1">
      <c r="A27" s="30"/>
      <c r="B27" s="31"/>
      <c r="C27" s="30"/>
      <c r="D27" s="30"/>
      <c r="E27" s="30"/>
      <c r="F27" s="30"/>
      <c r="G27" s="30"/>
      <c r="H27" s="30"/>
      <c r="I27" s="30"/>
      <c r="J27" s="30"/>
      <c r="K27" s="30"/>
      <c r="L27" s="43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:31" s="2" customFormat="1" ht="12" hidden="1" customHeight="1">
      <c r="A28" s="30"/>
      <c r="B28" s="31"/>
      <c r="C28" s="30"/>
      <c r="D28" s="27" t="s">
        <v>30</v>
      </c>
      <c r="E28" s="30"/>
      <c r="F28" s="30"/>
      <c r="G28" s="30"/>
      <c r="H28" s="30"/>
      <c r="I28" s="30"/>
      <c r="J28" s="30"/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8" customFormat="1" ht="16.5" hidden="1" customHeight="1">
      <c r="A29" s="101"/>
      <c r="B29" s="102"/>
      <c r="C29" s="101"/>
      <c r="D29" s="101"/>
      <c r="E29" s="223" t="s">
        <v>1</v>
      </c>
      <c r="F29" s="223"/>
      <c r="G29" s="223"/>
      <c r="H29" s="223"/>
      <c r="I29" s="101"/>
      <c r="J29" s="101"/>
      <c r="K29" s="101"/>
      <c r="L29" s="103"/>
      <c r="S29" s="101"/>
      <c r="T29" s="101"/>
      <c r="U29" s="101"/>
      <c r="V29" s="101"/>
      <c r="W29" s="101"/>
      <c r="X29" s="101"/>
      <c r="Y29" s="101"/>
      <c r="Z29" s="101"/>
      <c r="AA29" s="101"/>
      <c r="AB29" s="101"/>
      <c r="AC29" s="101"/>
      <c r="AD29" s="101"/>
      <c r="AE29" s="101"/>
    </row>
    <row r="30" spans="1:31" s="2" customFormat="1" ht="6.95" hidden="1" customHeight="1">
      <c r="A30" s="30"/>
      <c r="B30" s="31"/>
      <c r="C30" s="30"/>
      <c r="D30" s="30"/>
      <c r="E30" s="30"/>
      <c r="F30" s="30"/>
      <c r="G30" s="30"/>
      <c r="H30" s="30"/>
      <c r="I30" s="30"/>
      <c r="J30" s="30"/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hidden="1" customHeight="1">
      <c r="A31" s="30"/>
      <c r="B31" s="31"/>
      <c r="C31" s="30"/>
      <c r="D31" s="67"/>
      <c r="E31" s="67"/>
      <c r="F31" s="67"/>
      <c r="G31" s="67"/>
      <c r="H31" s="67"/>
      <c r="I31" s="67"/>
      <c r="J31" s="67"/>
      <c r="K31" s="67"/>
      <c r="L31" s="43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25.35" hidden="1" customHeight="1">
      <c r="A32" s="30"/>
      <c r="B32" s="31"/>
      <c r="C32" s="30"/>
      <c r="D32" s="104" t="s">
        <v>31</v>
      </c>
      <c r="E32" s="30"/>
      <c r="F32" s="30"/>
      <c r="G32" s="30"/>
      <c r="H32" s="30"/>
      <c r="I32" s="30"/>
      <c r="J32" s="72">
        <f>ROUND(J127, 2)</f>
        <v>90916.36</v>
      </c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6.95" hidden="1" customHeight="1">
      <c r="A33" s="30"/>
      <c r="B33" s="31"/>
      <c r="C33" s="30"/>
      <c r="D33" s="67"/>
      <c r="E33" s="67"/>
      <c r="F33" s="67"/>
      <c r="G33" s="67"/>
      <c r="H33" s="67"/>
      <c r="I33" s="67"/>
      <c r="J33" s="67"/>
      <c r="K33" s="67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hidden="1" customHeight="1">
      <c r="A34" s="30"/>
      <c r="B34" s="31"/>
      <c r="C34" s="30"/>
      <c r="D34" s="30"/>
      <c r="E34" s="30"/>
      <c r="F34" s="34" t="s">
        <v>33</v>
      </c>
      <c r="G34" s="30"/>
      <c r="H34" s="30"/>
      <c r="I34" s="34" t="s">
        <v>32</v>
      </c>
      <c r="J34" s="34" t="s">
        <v>34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105" t="s">
        <v>35</v>
      </c>
      <c r="E35" s="36" t="s">
        <v>36</v>
      </c>
      <c r="F35" s="106">
        <f>ROUND((SUM(BE127:BE189)),  2)</f>
        <v>0</v>
      </c>
      <c r="G35" s="107"/>
      <c r="H35" s="107"/>
      <c r="I35" s="108">
        <v>0.2</v>
      </c>
      <c r="J35" s="106">
        <f>ROUND(((SUM(BE127:BE189))*I35),  2)</f>
        <v>0</v>
      </c>
      <c r="K35" s="30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36" t="s">
        <v>37</v>
      </c>
      <c r="F36" s="109">
        <f>ROUND((SUM(BF127:BF189)),  2)</f>
        <v>90916.36</v>
      </c>
      <c r="G36" s="30"/>
      <c r="H36" s="30"/>
      <c r="I36" s="110">
        <v>0.2</v>
      </c>
      <c r="J36" s="109">
        <f>ROUND(((SUM(BF127:BF189))*I36),  2)</f>
        <v>18183.27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27" t="s">
        <v>38</v>
      </c>
      <c r="F37" s="109">
        <f>ROUND((SUM(BG127:BG189)),  2)</f>
        <v>0</v>
      </c>
      <c r="G37" s="30"/>
      <c r="H37" s="30"/>
      <c r="I37" s="110">
        <v>0.2</v>
      </c>
      <c r="J37" s="109">
        <f>0</f>
        <v>0</v>
      </c>
      <c r="K37" s="30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14.45" hidden="1" customHeight="1">
      <c r="A38" s="30"/>
      <c r="B38" s="31"/>
      <c r="C38" s="30"/>
      <c r="D38" s="30"/>
      <c r="E38" s="27" t="s">
        <v>39</v>
      </c>
      <c r="F38" s="109">
        <f>ROUND((SUM(BH127:BH189)),  2)</f>
        <v>0</v>
      </c>
      <c r="G38" s="30"/>
      <c r="H38" s="30"/>
      <c r="I38" s="110">
        <v>0.2</v>
      </c>
      <c r="J38" s="109">
        <f>0</f>
        <v>0</v>
      </c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14.45" hidden="1" customHeight="1">
      <c r="A39" s="30"/>
      <c r="B39" s="31"/>
      <c r="C39" s="30"/>
      <c r="D39" s="30"/>
      <c r="E39" s="36" t="s">
        <v>40</v>
      </c>
      <c r="F39" s="106">
        <f>ROUND((SUM(BI127:BI189)),  2)</f>
        <v>0</v>
      </c>
      <c r="G39" s="107"/>
      <c r="H39" s="107"/>
      <c r="I39" s="108">
        <v>0</v>
      </c>
      <c r="J39" s="106">
        <f>0</f>
        <v>0</v>
      </c>
      <c r="K39" s="30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6.95" hidden="1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2" customFormat="1" ht="25.35" hidden="1" customHeight="1">
      <c r="A41" s="30"/>
      <c r="B41" s="31"/>
      <c r="C41" s="111"/>
      <c r="D41" s="112" t="s">
        <v>41</v>
      </c>
      <c r="E41" s="61"/>
      <c r="F41" s="61"/>
      <c r="G41" s="113" t="s">
        <v>42</v>
      </c>
      <c r="H41" s="114" t="s">
        <v>43</v>
      </c>
      <c r="I41" s="61"/>
      <c r="J41" s="115">
        <f>SUM(J32:J39)</f>
        <v>109099.63</v>
      </c>
      <c r="K41" s="116"/>
      <c r="L41" s="43"/>
      <c r="S41" s="30"/>
      <c r="T41" s="30"/>
      <c r="U41" s="30"/>
      <c r="V41" s="30"/>
      <c r="W41" s="30"/>
      <c r="X41" s="30"/>
      <c r="Y41" s="30"/>
      <c r="Z41" s="30"/>
      <c r="AA41" s="30"/>
      <c r="AB41" s="30"/>
      <c r="AC41" s="30"/>
      <c r="AD41" s="30"/>
      <c r="AE41" s="30"/>
    </row>
    <row r="42" spans="1:31" s="2" customFormat="1" ht="14.45" hidden="1" customHeight="1">
      <c r="A42" s="30"/>
      <c r="B42" s="31"/>
      <c r="C42" s="30"/>
      <c r="D42" s="30"/>
      <c r="E42" s="30"/>
      <c r="F42" s="30"/>
      <c r="G42" s="30"/>
      <c r="H42" s="30"/>
      <c r="I42" s="30"/>
      <c r="J42" s="30"/>
      <c r="K42" s="30"/>
      <c r="L42" s="43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:31" s="1" customFormat="1" ht="14.45" hidden="1" customHeight="1">
      <c r="B43" s="21"/>
      <c r="L43" s="21"/>
    </row>
    <row r="44" spans="1:31" s="1" customFormat="1" ht="14.45" hidden="1" customHeight="1">
      <c r="B44" s="21"/>
      <c r="L44" s="21"/>
    </row>
    <row r="45" spans="1:31" s="1" customFormat="1" ht="14.45" hidden="1" customHeight="1">
      <c r="B45" s="21"/>
      <c r="L45" s="21"/>
    </row>
    <row r="46" spans="1:31" s="1" customFormat="1" ht="14.45" hidden="1" customHeight="1">
      <c r="B46" s="21"/>
      <c r="L46" s="21"/>
    </row>
    <row r="47" spans="1:31" s="1" customFormat="1" ht="14.45" hidden="1" customHeight="1">
      <c r="B47" s="21"/>
      <c r="L47" s="21"/>
    </row>
    <row r="48" spans="1:31" s="1" customFormat="1" ht="14.45" hidden="1" customHeight="1">
      <c r="B48" s="21"/>
      <c r="L48" s="21"/>
    </row>
    <row r="49" spans="1:31" s="1" customFormat="1" ht="14.45" hidden="1" customHeight="1">
      <c r="B49" s="21"/>
      <c r="L49" s="21"/>
    </row>
    <row r="50" spans="1:31" s="2" customFormat="1" ht="14.45" hidden="1" customHeight="1">
      <c r="B50" s="43"/>
      <c r="D50" s="44" t="s">
        <v>44</v>
      </c>
      <c r="E50" s="45"/>
      <c r="F50" s="45"/>
      <c r="G50" s="44" t="s">
        <v>45</v>
      </c>
      <c r="H50" s="45"/>
      <c r="I50" s="45"/>
      <c r="J50" s="45"/>
      <c r="K50" s="45"/>
      <c r="L50" s="43"/>
    </row>
    <row r="51" spans="1:31" ht="11.25" hidden="1">
      <c r="B51" s="21"/>
      <c r="L51" s="21"/>
    </row>
    <row r="52" spans="1:31" ht="11.25" hidden="1">
      <c r="B52" s="21"/>
      <c r="L52" s="21"/>
    </row>
    <row r="53" spans="1:31" ht="11.25" hidden="1">
      <c r="B53" s="21"/>
      <c r="L53" s="21"/>
    </row>
    <row r="54" spans="1:31" ht="11.25" hidden="1">
      <c r="B54" s="21"/>
      <c r="L54" s="21"/>
    </row>
    <row r="55" spans="1:31" ht="11.25" hidden="1">
      <c r="B55" s="21"/>
      <c r="L55" s="21"/>
    </row>
    <row r="56" spans="1:31" ht="11.25" hidden="1">
      <c r="B56" s="21"/>
      <c r="L56" s="21"/>
    </row>
    <row r="57" spans="1:31" ht="11.25" hidden="1">
      <c r="B57" s="21"/>
      <c r="L57" s="21"/>
    </row>
    <row r="58" spans="1:31" ht="11.25" hidden="1">
      <c r="B58" s="21"/>
      <c r="L58" s="21"/>
    </row>
    <row r="59" spans="1:31" ht="11.25" hidden="1">
      <c r="B59" s="21"/>
      <c r="L59" s="21"/>
    </row>
    <row r="60" spans="1:31" ht="11.25" hidden="1">
      <c r="B60" s="21"/>
      <c r="L60" s="21"/>
    </row>
    <row r="61" spans="1:31" s="2" customFormat="1" ht="12.75" hidden="1">
      <c r="A61" s="30"/>
      <c r="B61" s="31"/>
      <c r="C61" s="30"/>
      <c r="D61" s="46" t="s">
        <v>46</v>
      </c>
      <c r="E61" s="33"/>
      <c r="F61" s="117" t="s">
        <v>47</v>
      </c>
      <c r="G61" s="46" t="s">
        <v>46</v>
      </c>
      <c r="H61" s="33"/>
      <c r="I61" s="33"/>
      <c r="J61" s="118" t="s">
        <v>47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1.25" hidden="1">
      <c r="B62" s="21"/>
      <c r="L62" s="21"/>
    </row>
    <row r="63" spans="1:31" ht="11.25" hidden="1">
      <c r="B63" s="21"/>
      <c r="L63" s="21"/>
    </row>
    <row r="64" spans="1:31" ht="11.25" hidden="1">
      <c r="B64" s="21"/>
      <c r="L64" s="21"/>
    </row>
    <row r="65" spans="1:31" s="2" customFormat="1" ht="12.75" hidden="1">
      <c r="A65" s="30"/>
      <c r="B65" s="31"/>
      <c r="C65" s="30"/>
      <c r="D65" s="44" t="s">
        <v>48</v>
      </c>
      <c r="E65" s="47"/>
      <c r="F65" s="47"/>
      <c r="G65" s="44" t="s">
        <v>49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1.25" hidden="1">
      <c r="B66" s="21"/>
      <c r="L66" s="21"/>
    </row>
    <row r="67" spans="1:31" ht="11.25" hidden="1">
      <c r="B67" s="21"/>
      <c r="L67" s="21"/>
    </row>
    <row r="68" spans="1:31" ht="11.25" hidden="1">
      <c r="B68" s="21"/>
      <c r="L68" s="21"/>
    </row>
    <row r="69" spans="1:31" ht="11.25" hidden="1">
      <c r="B69" s="21"/>
      <c r="L69" s="21"/>
    </row>
    <row r="70" spans="1:31" ht="11.25" hidden="1">
      <c r="B70" s="21"/>
      <c r="L70" s="21"/>
    </row>
    <row r="71" spans="1:31" ht="11.25" hidden="1">
      <c r="B71" s="21"/>
      <c r="L71" s="21"/>
    </row>
    <row r="72" spans="1:31" ht="11.25" hidden="1">
      <c r="B72" s="21"/>
      <c r="L72" s="21"/>
    </row>
    <row r="73" spans="1:31" ht="11.25" hidden="1">
      <c r="B73" s="21"/>
      <c r="L73" s="21"/>
    </row>
    <row r="74" spans="1:31" ht="11.25" hidden="1">
      <c r="B74" s="21"/>
      <c r="L74" s="21"/>
    </row>
    <row r="75" spans="1:31" ht="11.25" hidden="1">
      <c r="B75" s="21"/>
      <c r="L75" s="21"/>
    </row>
    <row r="76" spans="1:31" s="2" customFormat="1" ht="12.75" hidden="1">
      <c r="A76" s="30"/>
      <c r="B76" s="31"/>
      <c r="C76" s="30"/>
      <c r="D76" s="46" t="s">
        <v>46</v>
      </c>
      <c r="E76" s="33"/>
      <c r="F76" s="117" t="s">
        <v>47</v>
      </c>
      <c r="G76" s="46" t="s">
        <v>46</v>
      </c>
      <c r="H76" s="33"/>
      <c r="I76" s="33"/>
      <c r="J76" s="118" t="s">
        <v>47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hidden="1" customHeight="1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ht="11.25" hidden="1"/>
    <row r="79" spans="1:31" ht="11.25" hidden="1"/>
    <row r="80" spans="1:31" ht="11.25" hidden="1"/>
    <row r="81" spans="1:31" s="2" customFormat="1" ht="6.95" hidden="1" customHeight="1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31" s="2" customFormat="1" ht="24.95" hidden="1" customHeight="1">
      <c r="A82" s="30"/>
      <c r="B82" s="31"/>
      <c r="C82" s="22" t="s">
        <v>115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31" s="2" customFormat="1" ht="6.95" hidden="1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31" s="2" customFormat="1" ht="12" hidden="1" customHeight="1">
      <c r="A84" s="30"/>
      <c r="B84" s="31"/>
      <c r="C84" s="27" t="s">
        <v>13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31" s="2" customFormat="1" ht="26.25" hidden="1" customHeight="1">
      <c r="A85" s="30"/>
      <c r="B85" s="31"/>
      <c r="C85" s="30"/>
      <c r="D85" s="30"/>
      <c r="E85" s="253" t="str">
        <f>E7</f>
        <v>Rekonštrukcia budovy škôlky - MŠ J. Halašu v Trenčíne - navýšenie rozpočtu</v>
      </c>
      <c r="F85" s="254"/>
      <c r="G85" s="254"/>
      <c r="H85" s="254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31" s="1" customFormat="1" ht="12" hidden="1" customHeight="1">
      <c r="B86" s="21"/>
      <c r="C86" s="27" t="s">
        <v>113</v>
      </c>
      <c r="L86" s="21"/>
    </row>
    <row r="87" spans="1:31" s="2" customFormat="1" ht="16.5" hidden="1" customHeight="1">
      <c r="A87" s="30"/>
      <c r="B87" s="31"/>
      <c r="C87" s="30"/>
      <c r="D87" s="30"/>
      <c r="E87" s="253" t="s">
        <v>1334</v>
      </c>
      <c r="F87" s="255"/>
      <c r="G87" s="255"/>
      <c r="H87" s="255"/>
      <c r="I87" s="30"/>
      <c r="J87" s="30"/>
      <c r="K87" s="30"/>
      <c r="L87" s="43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31" s="2" customFormat="1" ht="12" hidden="1" customHeight="1">
      <c r="A88" s="30"/>
      <c r="B88" s="31"/>
      <c r="C88" s="27" t="s">
        <v>1339</v>
      </c>
      <c r="D88" s="30"/>
      <c r="E88" s="30"/>
      <c r="F88" s="30"/>
      <c r="G88" s="30"/>
      <c r="H88" s="30"/>
      <c r="I88" s="30"/>
      <c r="J88" s="30"/>
      <c r="K88" s="30"/>
      <c r="L88" s="43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31" s="2" customFormat="1" ht="16.5" hidden="1" customHeight="1">
      <c r="A89" s="30"/>
      <c r="B89" s="31"/>
      <c r="C89" s="30"/>
      <c r="D89" s="30"/>
      <c r="E89" s="217" t="str">
        <f>E11</f>
        <v xml:space="preserve">06.1 - Elektroinštalácie </v>
      </c>
      <c r="F89" s="255"/>
      <c r="G89" s="255"/>
      <c r="H89" s="255"/>
      <c r="I89" s="30"/>
      <c r="J89" s="30"/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31" s="2" customFormat="1" ht="6.95" hidden="1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31" s="2" customFormat="1" ht="12" hidden="1" customHeight="1">
      <c r="A91" s="30"/>
      <c r="B91" s="31"/>
      <c r="C91" s="27" t="s">
        <v>17</v>
      </c>
      <c r="D91" s="30"/>
      <c r="E91" s="30"/>
      <c r="F91" s="25" t="str">
        <f>F14</f>
        <v>Trenčín</v>
      </c>
      <c r="G91" s="30"/>
      <c r="H91" s="30"/>
      <c r="I91" s="27" t="s">
        <v>19</v>
      </c>
      <c r="J91" s="56">
        <f>IF(J14="","",J14)</f>
        <v>0</v>
      </c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31" s="2" customFormat="1" ht="6.95" hidden="1" customHeight="1">
      <c r="A92" s="30"/>
      <c r="B92" s="31"/>
      <c r="C92" s="30"/>
      <c r="D92" s="30"/>
      <c r="E92" s="30"/>
      <c r="F92" s="30"/>
      <c r="G92" s="30"/>
      <c r="H92" s="30"/>
      <c r="I92" s="30"/>
      <c r="J92" s="30"/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31" s="2" customFormat="1" ht="15.2" hidden="1" customHeight="1">
      <c r="A93" s="30"/>
      <c r="B93" s="31"/>
      <c r="C93" s="27" t="s">
        <v>20</v>
      </c>
      <c r="D93" s="30"/>
      <c r="E93" s="30"/>
      <c r="F93" s="25" t="str">
        <f>E17</f>
        <v>Mesto Trenčín</v>
      </c>
      <c r="G93" s="30"/>
      <c r="H93" s="30"/>
      <c r="I93" s="27" t="s">
        <v>26</v>
      </c>
      <c r="J93" s="28" t="str">
        <f>E23</f>
        <v xml:space="preserve"> </v>
      </c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31" s="2" customFormat="1" ht="15.2" hidden="1" customHeight="1">
      <c r="A94" s="30"/>
      <c r="B94" s="31"/>
      <c r="C94" s="27" t="s">
        <v>24</v>
      </c>
      <c r="D94" s="30"/>
      <c r="E94" s="30"/>
      <c r="F94" s="25" t="str">
        <f>IF(E20="","",E20)</f>
        <v xml:space="preserve">SOAR sk, a.s., Žilina </v>
      </c>
      <c r="G94" s="30"/>
      <c r="H94" s="30"/>
      <c r="I94" s="27" t="s">
        <v>29</v>
      </c>
      <c r="J94" s="28" t="str">
        <f>E26</f>
        <v xml:space="preserve"> </v>
      </c>
      <c r="K94" s="30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31" s="2" customFormat="1" ht="10.35" hidden="1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31" s="2" customFormat="1" ht="29.25" hidden="1" customHeight="1">
      <c r="A96" s="30"/>
      <c r="B96" s="31"/>
      <c r="C96" s="119" t="s">
        <v>116</v>
      </c>
      <c r="D96" s="111"/>
      <c r="E96" s="111"/>
      <c r="F96" s="111"/>
      <c r="G96" s="111"/>
      <c r="H96" s="111"/>
      <c r="I96" s="111"/>
      <c r="J96" s="120" t="s">
        <v>117</v>
      </c>
      <c r="K96" s="111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</row>
    <row r="97" spans="1:47" s="2" customFormat="1" ht="10.35" hidden="1" customHeight="1">
      <c r="A97" s="30"/>
      <c r="B97" s="31"/>
      <c r="C97" s="30"/>
      <c r="D97" s="30"/>
      <c r="E97" s="30"/>
      <c r="F97" s="30"/>
      <c r="G97" s="30"/>
      <c r="H97" s="30"/>
      <c r="I97" s="30"/>
      <c r="J97" s="30"/>
      <c r="K97" s="30"/>
      <c r="L97" s="43"/>
      <c r="S97" s="30"/>
      <c r="T97" s="30"/>
      <c r="U97" s="30"/>
      <c r="V97" s="30"/>
      <c r="W97" s="30"/>
      <c r="X97" s="30"/>
      <c r="Y97" s="30"/>
      <c r="Z97" s="30"/>
      <c r="AA97" s="30"/>
      <c r="AB97" s="30"/>
      <c r="AC97" s="30"/>
      <c r="AD97" s="30"/>
      <c r="AE97" s="30"/>
    </row>
    <row r="98" spans="1:47" s="2" customFormat="1" ht="22.9" hidden="1" customHeight="1">
      <c r="A98" s="30"/>
      <c r="B98" s="31"/>
      <c r="C98" s="121" t="s">
        <v>118</v>
      </c>
      <c r="D98" s="30"/>
      <c r="E98" s="30"/>
      <c r="F98" s="30"/>
      <c r="G98" s="30"/>
      <c r="H98" s="30"/>
      <c r="I98" s="30"/>
      <c r="J98" s="72">
        <f>J127</f>
        <v>90916.359999999986</v>
      </c>
      <c r="K98" s="30"/>
      <c r="L98" s="43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  <c r="AU98" s="18" t="s">
        <v>119</v>
      </c>
    </row>
    <row r="99" spans="1:47" s="9" customFormat="1" ht="24.95" hidden="1" customHeight="1">
      <c r="B99" s="122"/>
      <c r="D99" s="123" t="s">
        <v>1341</v>
      </c>
      <c r="E99" s="124"/>
      <c r="F99" s="124"/>
      <c r="G99" s="124"/>
      <c r="H99" s="124"/>
      <c r="I99" s="124"/>
      <c r="J99" s="125">
        <f>J128</f>
        <v>29048.39</v>
      </c>
      <c r="L99" s="122"/>
    </row>
    <row r="100" spans="1:47" s="9" customFormat="1" ht="24.95" hidden="1" customHeight="1">
      <c r="B100" s="122"/>
      <c r="D100" s="123" t="s">
        <v>1342</v>
      </c>
      <c r="E100" s="124"/>
      <c r="F100" s="124"/>
      <c r="G100" s="124"/>
      <c r="H100" s="124"/>
      <c r="I100" s="124"/>
      <c r="J100" s="125">
        <f>J136</f>
        <v>3075.3</v>
      </c>
      <c r="L100" s="122"/>
    </row>
    <row r="101" spans="1:47" s="9" customFormat="1" ht="24.95" hidden="1" customHeight="1">
      <c r="B101" s="122"/>
      <c r="D101" s="123" t="s">
        <v>1343</v>
      </c>
      <c r="E101" s="124"/>
      <c r="F101" s="124"/>
      <c r="G101" s="124"/>
      <c r="H101" s="124"/>
      <c r="I101" s="124"/>
      <c r="J101" s="125">
        <f>J149</f>
        <v>3342.98</v>
      </c>
      <c r="L101" s="122"/>
    </row>
    <row r="102" spans="1:47" s="9" customFormat="1" ht="24.95" hidden="1" customHeight="1">
      <c r="B102" s="122"/>
      <c r="D102" s="123" t="s">
        <v>1344</v>
      </c>
      <c r="E102" s="124"/>
      <c r="F102" s="124"/>
      <c r="G102" s="124"/>
      <c r="H102" s="124"/>
      <c r="I102" s="124"/>
      <c r="J102" s="125">
        <f>J159</f>
        <v>2275.77</v>
      </c>
      <c r="L102" s="122"/>
    </row>
    <row r="103" spans="1:47" s="9" customFormat="1" ht="24.95" hidden="1" customHeight="1">
      <c r="B103" s="122"/>
      <c r="D103" s="123" t="s">
        <v>1345</v>
      </c>
      <c r="E103" s="124"/>
      <c r="F103" s="124"/>
      <c r="G103" s="124"/>
      <c r="H103" s="124"/>
      <c r="I103" s="124"/>
      <c r="J103" s="125">
        <f>J163</f>
        <v>44646.62999999999</v>
      </c>
      <c r="L103" s="122"/>
    </row>
    <row r="104" spans="1:47" s="9" customFormat="1" ht="24.95" hidden="1" customHeight="1">
      <c r="B104" s="122"/>
      <c r="D104" s="123" t="s">
        <v>1346</v>
      </c>
      <c r="E104" s="124"/>
      <c r="F104" s="124"/>
      <c r="G104" s="124"/>
      <c r="H104" s="124"/>
      <c r="I104" s="124"/>
      <c r="J104" s="125">
        <f>J181</f>
        <v>5646.74</v>
      </c>
      <c r="L104" s="122"/>
    </row>
    <row r="105" spans="1:47" s="9" customFormat="1" ht="24.95" hidden="1" customHeight="1">
      <c r="B105" s="122"/>
      <c r="D105" s="123" t="s">
        <v>1347</v>
      </c>
      <c r="E105" s="124"/>
      <c r="F105" s="124"/>
      <c r="G105" s="124"/>
      <c r="H105" s="124"/>
      <c r="I105" s="124"/>
      <c r="J105" s="125">
        <f>J184</f>
        <v>2880.55</v>
      </c>
      <c r="L105" s="122"/>
    </row>
    <row r="106" spans="1:47" s="2" customFormat="1" ht="21.75" hidden="1" customHeight="1">
      <c r="A106" s="30"/>
      <c r="B106" s="31"/>
      <c r="C106" s="30"/>
      <c r="D106" s="30"/>
      <c r="E106" s="30"/>
      <c r="F106" s="30"/>
      <c r="G106" s="30"/>
      <c r="H106" s="30"/>
      <c r="I106" s="30"/>
      <c r="J106" s="30"/>
      <c r="K106" s="30"/>
      <c r="L106" s="43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47" s="2" customFormat="1" ht="6.95" hidden="1" customHeight="1">
      <c r="A107" s="30"/>
      <c r="B107" s="48"/>
      <c r="C107" s="49"/>
      <c r="D107" s="49"/>
      <c r="E107" s="49"/>
      <c r="F107" s="49"/>
      <c r="G107" s="49"/>
      <c r="H107" s="49"/>
      <c r="I107" s="49"/>
      <c r="J107" s="49"/>
      <c r="K107" s="49"/>
      <c r="L107" s="43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47" ht="11.25" hidden="1"/>
    <row r="109" spans="1:47" ht="11.25" hidden="1"/>
    <row r="110" spans="1:47" ht="11.25" hidden="1"/>
    <row r="111" spans="1:47" s="2" customFormat="1" ht="6.95" customHeight="1">
      <c r="A111" s="30"/>
      <c r="B111" s="50"/>
      <c r="C111" s="51"/>
      <c r="D111" s="51"/>
      <c r="E111" s="51"/>
      <c r="F111" s="51"/>
      <c r="G111" s="51"/>
      <c r="H111" s="51"/>
      <c r="I111" s="51"/>
      <c r="J111" s="51"/>
      <c r="K111" s="51"/>
      <c r="L111" s="43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47" s="2" customFormat="1" ht="24.95" customHeight="1">
      <c r="A112" s="30"/>
      <c r="B112" s="31"/>
      <c r="C112" s="22" t="s">
        <v>132</v>
      </c>
      <c r="D112" s="30"/>
      <c r="E112" s="30"/>
      <c r="F112" s="30"/>
      <c r="G112" s="30"/>
      <c r="H112" s="30"/>
      <c r="I112" s="30"/>
      <c r="J112" s="30"/>
      <c r="K112" s="30"/>
      <c r="L112" s="43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3" s="2" customFormat="1" ht="6.95" customHeight="1">
      <c r="A113" s="30"/>
      <c r="B113" s="31"/>
      <c r="C113" s="30"/>
      <c r="D113" s="30"/>
      <c r="E113" s="30"/>
      <c r="F113" s="30"/>
      <c r="G113" s="30"/>
      <c r="H113" s="30"/>
      <c r="I113" s="30"/>
      <c r="J113" s="30"/>
      <c r="K113" s="30"/>
      <c r="L113" s="43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3" s="2" customFormat="1" ht="12" customHeight="1">
      <c r="A114" s="30"/>
      <c r="B114" s="31"/>
      <c r="C114" s="27" t="s">
        <v>13</v>
      </c>
      <c r="D114" s="30"/>
      <c r="E114" s="30"/>
      <c r="F114" s="30"/>
      <c r="G114" s="30"/>
      <c r="H114" s="30"/>
      <c r="I114" s="30"/>
      <c r="J114" s="30"/>
      <c r="K114" s="30"/>
      <c r="L114" s="43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3" s="2" customFormat="1" ht="26.25" customHeight="1">
      <c r="A115" s="30"/>
      <c r="B115" s="31"/>
      <c r="C115" s="30"/>
      <c r="D115" s="30"/>
      <c r="E115" s="253" t="str">
        <f>E7</f>
        <v>Rekonštrukcia budovy škôlky - MŠ J. Halašu v Trenčíne - navýšenie rozpočtu</v>
      </c>
      <c r="F115" s="254"/>
      <c r="G115" s="254"/>
      <c r="H115" s="254"/>
      <c r="I115" s="30"/>
      <c r="J115" s="30"/>
      <c r="K115" s="30"/>
      <c r="L115" s="43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3" s="1" customFormat="1" ht="12" customHeight="1">
      <c r="B116" s="21"/>
      <c r="C116" s="27" t="s">
        <v>113</v>
      </c>
      <c r="L116" s="21"/>
    </row>
    <row r="117" spans="1:63" s="2" customFormat="1" ht="16.5" customHeight="1">
      <c r="A117" s="30"/>
      <c r="B117" s="31"/>
      <c r="C117" s="30"/>
      <c r="D117" s="30"/>
      <c r="E117" s="253" t="s">
        <v>1334</v>
      </c>
      <c r="F117" s="255"/>
      <c r="G117" s="255"/>
      <c r="H117" s="255"/>
      <c r="I117" s="30"/>
      <c r="J117" s="30"/>
      <c r="K117" s="30"/>
      <c r="L117" s="43"/>
      <c r="S117" s="30"/>
      <c r="T117" s="30"/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</row>
    <row r="118" spans="1:63" s="2" customFormat="1" ht="12" customHeight="1">
      <c r="A118" s="30"/>
      <c r="B118" s="31"/>
      <c r="C118" s="27" t="s">
        <v>1339</v>
      </c>
      <c r="D118" s="30"/>
      <c r="E118" s="30"/>
      <c r="F118" s="30"/>
      <c r="G118" s="30"/>
      <c r="H118" s="30"/>
      <c r="I118" s="30"/>
      <c r="J118" s="30"/>
      <c r="K118" s="30"/>
      <c r="L118" s="43"/>
      <c r="S118" s="30"/>
      <c r="T118" s="30"/>
      <c r="U118" s="30"/>
      <c r="V118" s="30"/>
      <c r="W118" s="30"/>
      <c r="X118" s="30"/>
      <c r="Y118" s="30"/>
      <c r="Z118" s="30"/>
      <c r="AA118" s="30"/>
      <c r="AB118" s="30"/>
      <c r="AC118" s="30"/>
      <c r="AD118" s="30"/>
      <c r="AE118" s="30"/>
    </row>
    <row r="119" spans="1:63" s="2" customFormat="1" ht="16.5" customHeight="1">
      <c r="A119" s="30"/>
      <c r="B119" s="31"/>
      <c r="C119" s="30"/>
      <c r="D119" s="30"/>
      <c r="E119" s="217" t="str">
        <f>E11</f>
        <v xml:space="preserve">06.1 - Elektroinštalácie </v>
      </c>
      <c r="F119" s="255"/>
      <c r="G119" s="255"/>
      <c r="H119" s="255"/>
      <c r="I119" s="30"/>
      <c r="J119" s="30"/>
      <c r="K119" s="30"/>
      <c r="L119" s="43"/>
      <c r="S119" s="30"/>
      <c r="T119" s="30"/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</row>
    <row r="120" spans="1:63" s="2" customFormat="1" ht="6.95" customHeight="1">
      <c r="A120" s="30"/>
      <c r="B120" s="31"/>
      <c r="C120" s="30"/>
      <c r="D120" s="30"/>
      <c r="E120" s="30"/>
      <c r="F120" s="30"/>
      <c r="G120" s="30"/>
      <c r="H120" s="30"/>
      <c r="I120" s="30"/>
      <c r="J120" s="30"/>
      <c r="K120" s="30"/>
      <c r="L120" s="43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  <row r="121" spans="1:63" s="2" customFormat="1" ht="12" customHeight="1">
      <c r="A121" s="30"/>
      <c r="B121" s="31"/>
      <c r="C121" s="27" t="s">
        <v>17</v>
      </c>
      <c r="D121" s="30"/>
      <c r="E121" s="30"/>
      <c r="F121" s="25" t="str">
        <f>F14</f>
        <v>Trenčín</v>
      </c>
      <c r="G121" s="30"/>
      <c r="H121" s="30"/>
      <c r="I121" s="27" t="s">
        <v>19</v>
      </c>
      <c r="J121" s="56"/>
      <c r="K121" s="30"/>
      <c r="L121" s="43"/>
      <c r="S121" s="30"/>
      <c r="T121" s="30"/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</row>
    <row r="122" spans="1:63" s="2" customFormat="1" ht="6.95" customHeight="1">
      <c r="A122" s="30"/>
      <c r="B122" s="31"/>
      <c r="C122" s="30"/>
      <c r="D122" s="30"/>
      <c r="E122" s="30"/>
      <c r="F122" s="30"/>
      <c r="G122" s="30"/>
      <c r="H122" s="30"/>
      <c r="I122" s="30"/>
      <c r="J122" s="30"/>
      <c r="K122" s="30"/>
      <c r="L122" s="43"/>
      <c r="S122" s="30"/>
      <c r="T122" s="30"/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</row>
    <row r="123" spans="1:63" s="2" customFormat="1" ht="15.2" customHeight="1">
      <c r="A123" s="30"/>
      <c r="B123" s="31"/>
      <c r="C123" s="27" t="s">
        <v>20</v>
      </c>
      <c r="D123" s="30"/>
      <c r="E123" s="30"/>
      <c r="F123" s="25" t="str">
        <f>E17</f>
        <v>Mesto Trenčín</v>
      </c>
      <c r="G123" s="30"/>
      <c r="H123" s="30"/>
      <c r="I123" s="27" t="s">
        <v>26</v>
      </c>
      <c r="J123" s="28" t="str">
        <f>E23</f>
        <v xml:space="preserve"> </v>
      </c>
      <c r="K123" s="30"/>
      <c r="L123" s="43"/>
      <c r="S123" s="30"/>
      <c r="T123" s="30"/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</row>
    <row r="124" spans="1:63" s="2" customFormat="1" ht="15.2" customHeight="1">
      <c r="A124" s="30"/>
      <c r="B124" s="31"/>
      <c r="C124" s="27" t="s">
        <v>24</v>
      </c>
      <c r="D124" s="30"/>
      <c r="E124" s="30"/>
      <c r="F124" s="25" t="str">
        <f>IF(E20="","",E20)</f>
        <v xml:space="preserve">SOAR sk, a.s., Žilina </v>
      </c>
      <c r="G124" s="30"/>
      <c r="H124" s="30"/>
      <c r="I124" s="27" t="s">
        <v>29</v>
      </c>
      <c r="J124" s="28" t="str">
        <f>E26</f>
        <v xml:space="preserve"> </v>
      </c>
      <c r="K124" s="30"/>
      <c r="L124" s="43"/>
      <c r="S124" s="30"/>
      <c r="T124" s="30"/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</row>
    <row r="125" spans="1:63" s="2" customFormat="1" ht="10.35" customHeight="1">
      <c r="A125" s="30"/>
      <c r="B125" s="31"/>
      <c r="C125" s="30"/>
      <c r="D125" s="30"/>
      <c r="E125" s="30"/>
      <c r="F125" s="30"/>
      <c r="G125" s="30"/>
      <c r="H125" s="30"/>
      <c r="I125" s="30"/>
      <c r="J125" s="30"/>
      <c r="K125" s="30"/>
      <c r="L125" s="43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  <row r="126" spans="1:63" s="11" customFormat="1" ht="29.25" customHeight="1">
      <c r="A126" s="130"/>
      <c r="B126" s="131"/>
      <c r="C126" s="132" t="s">
        <v>133</v>
      </c>
      <c r="D126" s="133" t="s">
        <v>56</v>
      </c>
      <c r="E126" s="133" t="s">
        <v>52</v>
      </c>
      <c r="F126" s="133" t="s">
        <v>53</v>
      </c>
      <c r="G126" s="133" t="s">
        <v>134</v>
      </c>
      <c r="H126" s="133" t="s">
        <v>135</v>
      </c>
      <c r="I126" s="133" t="s">
        <v>136</v>
      </c>
      <c r="J126" s="134" t="s">
        <v>117</v>
      </c>
      <c r="K126" s="135" t="s">
        <v>137</v>
      </c>
      <c r="L126" s="136"/>
      <c r="M126" s="63" t="s">
        <v>1</v>
      </c>
      <c r="N126" s="64" t="s">
        <v>35</v>
      </c>
      <c r="O126" s="64" t="s">
        <v>138</v>
      </c>
      <c r="P126" s="64" t="s">
        <v>139</v>
      </c>
      <c r="Q126" s="64" t="s">
        <v>140</v>
      </c>
      <c r="R126" s="64" t="s">
        <v>141</v>
      </c>
      <c r="S126" s="64" t="s">
        <v>142</v>
      </c>
      <c r="T126" s="65" t="s">
        <v>143</v>
      </c>
      <c r="U126" s="130"/>
      <c r="V126" s="130"/>
      <c r="W126" s="130"/>
      <c r="X126" s="130"/>
      <c r="Y126" s="130"/>
      <c r="Z126" s="130"/>
      <c r="AA126" s="130"/>
      <c r="AB126" s="130"/>
      <c r="AC126" s="130"/>
      <c r="AD126" s="130"/>
      <c r="AE126" s="130"/>
    </row>
    <row r="127" spans="1:63" s="2" customFormat="1" ht="22.9" customHeight="1">
      <c r="A127" s="30"/>
      <c r="B127" s="31"/>
      <c r="C127" s="70" t="s">
        <v>118</v>
      </c>
      <c r="D127" s="30"/>
      <c r="E127" s="30"/>
      <c r="F127" s="30"/>
      <c r="G127" s="30"/>
      <c r="H127" s="30"/>
      <c r="I127" s="30"/>
      <c r="J127" s="137">
        <f>BK127</f>
        <v>90916.359999999986</v>
      </c>
      <c r="K127" s="30"/>
      <c r="L127" s="31"/>
      <c r="M127" s="66"/>
      <c r="N127" s="57"/>
      <c r="O127" s="67"/>
      <c r="P127" s="138">
        <f>P128+P136+P149+P159+P163+P181+P184</f>
        <v>114.979146</v>
      </c>
      <c r="Q127" s="67"/>
      <c r="R127" s="138">
        <f>R128+R136+R149+R159+R163+R181+R184</f>
        <v>28.031290970400001</v>
      </c>
      <c r="S127" s="67"/>
      <c r="T127" s="139">
        <f>T128+T136+T149+T159+T163+T181+T184</f>
        <v>0</v>
      </c>
      <c r="U127" s="30"/>
      <c r="V127" s="30"/>
      <c r="W127" s="30"/>
      <c r="X127" s="30"/>
      <c r="Y127" s="30"/>
      <c r="Z127" s="30"/>
      <c r="AA127" s="30"/>
      <c r="AB127" s="30"/>
      <c r="AC127" s="30"/>
      <c r="AD127" s="30"/>
      <c r="AE127" s="30"/>
      <c r="AT127" s="18" t="s">
        <v>70</v>
      </c>
      <c r="AU127" s="18" t="s">
        <v>119</v>
      </c>
      <c r="BK127" s="140">
        <f>BK128+BK136+BK149+BK159+BK163+BK181+BK184</f>
        <v>90916.359999999986</v>
      </c>
    </row>
    <row r="128" spans="1:63" s="12" customFormat="1" ht="25.9" customHeight="1">
      <c r="B128" s="141"/>
      <c r="D128" s="142" t="s">
        <v>70</v>
      </c>
      <c r="E128" s="143" t="s">
        <v>1348</v>
      </c>
      <c r="F128" s="143" t="s">
        <v>1349</v>
      </c>
      <c r="J128" s="144">
        <f>BK128</f>
        <v>29048.39</v>
      </c>
      <c r="L128" s="141"/>
      <c r="M128" s="145"/>
      <c r="N128" s="146"/>
      <c r="O128" s="146"/>
      <c r="P128" s="147">
        <f>SUM(P129:P135)</f>
        <v>0</v>
      </c>
      <c r="Q128" s="146"/>
      <c r="R128" s="147">
        <f>SUM(R129:R135)</f>
        <v>0</v>
      </c>
      <c r="S128" s="146"/>
      <c r="T128" s="148">
        <f>SUM(T129:T135)</f>
        <v>0</v>
      </c>
      <c r="AR128" s="142" t="s">
        <v>79</v>
      </c>
      <c r="AT128" s="149" t="s">
        <v>70</v>
      </c>
      <c r="AU128" s="149" t="s">
        <v>71</v>
      </c>
      <c r="AY128" s="142" t="s">
        <v>146</v>
      </c>
      <c r="BK128" s="150">
        <f>SUM(BK129:BK135)</f>
        <v>29048.39</v>
      </c>
    </row>
    <row r="129" spans="1:65" s="2" customFormat="1" ht="24.2" customHeight="1">
      <c r="A129" s="30"/>
      <c r="B129" s="153"/>
      <c r="C129" s="154" t="s">
        <v>71</v>
      </c>
      <c r="D129" s="154" t="s">
        <v>149</v>
      </c>
      <c r="E129" s="155" t="s">
        <v>1350</v>
      </c>
      <c r="F129" s="156" t="s">
        <v>1351</v>
      </c>
      <c r="G129" s="157" t="s">
        <v>632</v>
      </c>
      <c r="H129" s="158">
        <v>107</v>
      </c>
      <c r="I129" s="159">
        <v>94.01</v>
      </c>
      <c r="J129" s="159">
        <f t="shared" ref="J129:J135" si="0">ROUND(I129*H129,2)</f>
        <v>10059.07</v>
      </c>
      <c r="K129" s="160"/>
      <c r="L129" s="31"/>
      <c r="M129" s="161" t="s">
        <v>1</v>
      </c>
      <c r="N129" s="162" t="s">
        <v>37</v>
      </c>
      <c r="O129" s="163">
        <v>0</v>
      </c>
      <c r="P129" s="163">
        <f t="shared" ref="P129:P135" si="1">O129*H129</f>
        <v>0</v>
      </c>
      <c r="Q129" s="163">
        <v>0</v>
      </c>
      <c r="R129" s="163">
        <f t="shared" ref="R129:R135" si="2">Q129*H129</f>
        <v>0</v>
      </c>
      <c r="S129" s="163">
        <v>0</v>
      </c>
      <c r="T129" s="164">
        <f t="shared" ref="T129:T135" si="3">S129*H129</f>
        <v>0</v>
      </c>
      <c r="U129" s="30"/>
      <c r="V129" s="30"/>
      <c r="W129" s="30"/>
      <c r="X129" s="30"/>
      <c r="Y129" s="30"/>
      <c r="Z129" s="30"/>
      <c r="AA129" s="30"/>
      <c r="AB129" s="30"/>
      <c r="AC129" s="30"/>
      <c r="AD129" s="30"/>
      <c r="AE129" s="30"/>
      <c r="AR129" s="165" t="s">
        <v>147</v>
      </c>
      <c r="AT129" s="165" t="s">
        <v>149</v>
      </c>
      <c r="AU129" s="165" t="s">
        <v>79</v>
      </c>
      <c r="AY129" s="18" t="s">
        <v>146</v>
      </c>
      <c r="BE129" s="166">
        <f t="shared" ref="BE129:BE135" si="4">IF(N129="základná",J129,0)</f>
        <v>0</v>
      </c>
      <c r="BF129" s="166">
        <f t="shared" ref="BF129:BF135" si="5">IF(N129="znížená",J129,0)</f>
        <v>10059.07</v>
      </c>
      <c r="BG129" s="166">
        <f t="shared" ref="BG129:BG135" si="6">IF(N129="zákl. prenesená",J129,0)</f>
        <v>0</v>
      </c>
      <c r="BH129" s="166">
        <f t="shared" ref="BH129:BH135" si="7">IF(N129="zníž. prenesená",J129,0)</f>
        <v>0</v>
      </c>
      <c r="BI129" s="166">
        <f t="shared" ref="BI129:BI135" si="8">IF(N129="nulová",J129,0)</f>
        <v>0</v>
      </c>
      <c r="BJ129" s="18" t="s">
        <v>94</v>
      </c>
      <c r="BK129" s="166">
        <f t="shared" ref="BK129:BK135" si="9">ROUND(I129*H129,2)</f>
        <v>10059.07</v>
      </c>
      <c r="BL129" s="18" t="s">
        <v>147</v>
      </c>
      <c r="BM129" s="165" t="s">
        <v>94</v>
      </c>
    </row>
    <row r="130" spans="1:65" s="2" customFormat="1" ht="16.5" customHeight="1">
      <c r="A130" s="30"/>
      <c r="B130" s="153"/>
      <c r="C130" s="154" t="s">
        <v>71</v>
      </c>
      <c r="D130" s="154" t="s">
        <v>149</v>
      </c>
      <c r="E130" s="155" t="s">
        <v>1352</v>
      </c>
      <c r="F130" s="156" t="s">
        <v>1353</v>
      </c>
      <c r="G130" s="157" t="s">
        <v>632</v>
      </c>
      <c r="H130" s="158">
        <v>107</v>
      </c>
      <c r="I130" s="159">
        <v>35.25</v>
      </c>
      <c r="J130" s="159">
        <f t="shared" si="0"/>
        <v>3771.75</v>
      </c>
      <c r="K130" s="160"/>
      <c r="L130" s="31"/>
      <c r="M130" s="161" t="s">
        <v>1</v>
      </c>
      <c r="N130" s="162" t="s">
        <v>37</v>
      </c>
      <c r="O130" s="163">
        <v>0</v>
      </c>
      <c r="P130" s="163">
        <f t="shared" si="1"/>
        <v>0</v>
      </c>
      <c r="Q130" s="163">
        <v>0</v>
      </c>
      <c r="R130" s="163">
        <f t="shared" si="2"/>
        <v>0</v>
      </c>
      <c r="S130" s="163">
        <v>0</v>
      </c>
      <c r="T130" s="164">
        <f t="shared" si="3"/>
        <v>0</v>
      </c>
      <c r="U130" s="30"/>
      <c r="V130" s="30"/>
      <c r="W130" s="30"/>
      <c r="X130" s="30"/>
      <c r="Y130" s="30"/>
      <c r="Z130" s="30"/>
      <c r="AA130" s="30"/>
      <c r="AB130" s="30"/>
      <c r="AC130" s="30"/>
      <c r="AD130" s="30"/>
      <c r="AE130" s="30"/>
      <c r="AR130" s="165" t="s">
        <v>147</v>
      </c>
      <c r="AT130" s="165" t="s">
        <v>149</v>
      </c>
      <c r="AU130" s="165" t="s">
        <v>79</v>
      </c>
      <c r="AY130" s="18" t="s">
        <v>146</v>
      </c>
      <c r="BE130" s="166">
        <f t="shared" si="4"/>
        <v>0</v>
      </c>
      <c r="BF130" s="166">
        <f t="shared" si="5"/>
        <v>3771.75</v>
      </c>
      <c r="BG130" s="166">
        <f t="shared" si="6"/>
        <v>0</v>
      </c>
      <c r="BH130" s="166">
        <f t="shared" si="7"/>
        <v>0</v>
      </c>
      <c r="BI130" s="166">
        <f t="shared" si="8"/>
        <v>0</v>
      </c>
      <c r="BJ130" s="18" t="s">
        <v>94</v>
      </c>
      <c r="BK130" s="166">
        <f t="shared" si="9"/>
        <v>3771.75</v>
      </c>
      <c r="BL130" s="18" t="s">
        <v>147</v>
      </c>
      <c r="BM130" s="165" t="s">
        <v>147</v>
      </c>
    </row>
    <row r="131" spans="1:65" s="2" customFormat="1" ht="24.2" customHeight="1">
      <c r="A131" s="30"/>
      <c r="B131" s="153"/>
      <c r="C131" s="154" t="s">
        <v>71</v>
      </c>
      <c r="D131" s="154" t="s">
        <v>149</v>
      </c>
      <c r="E131" s="155" t="s">
        <v>1354</v>
      </c>
      <c r="F131" s="156" t="s">
        <v>1355</v>
      </c>
      <c r="G131" s="157" t="s">
        <v>632</v>
      </c>
      <c r="H131" s="158">
        <v>195</v>
      </c>
      <c r="I131" s="159">
        <v>58.76</v>
      </c>
      <c r="J131" s="159">
        <f t="shared" si="0"/>
        <v>11458.2</v>
      </c>
      <c r="K131" s="160"/>
      <c r="L131" s="31"/>
      <c r="M131" s="161" t="s">
        <v>1</v>
      </c>
      <c r="N131" s="162" t="s">
        <v>37</v>
      </c>
      <c r="O131" s="163">
        <v>0</v>
      </c>
      <c r="P131" s="163">
        <f t="shared" si="1"/>
        <v>0</v>
      </c>
      <c r="Q131" s="163">
        <v>0</v>
      </c>
      <c r="R131" s="163">
        <f t="shared" si="2"/>
        <v>0</v>
      </c>
      <c r="S131" s="163">
        <v>0</v>
      </c>
      <c r="T131" s="164">
        <f t="shared" si="3"/>
        <v>0</v>
      </c>
      <c r="U131" s="30"/>
      <c r="V131" s="30"/>
      <c r="W131" s="30"/>
      <c r="X131" s="30"/>
      <c r="Y131" s="30"/>
      <c r="Z131" s="30"/>
      <c r="AA131" s="30"/>
      <c r="AB131" s="30"/>
      <c r="AC131" s="30"/>
      <c r="AD131" s="30"/>
      <c r="AE131" s="30"/>
      <c r="AR131" s="165" t="s">
        <v>147</v>
      </c>
      <c r="AT131" s="165" t="s">
        <v>149</v>
      </c>
      <c r="AU131" s="165" t="s">
        <v>79</v>
      </c>
      <c r="AY131" s="18" t="s">
        <v>146</v>
      </c>
      <c r="BE131" s="166">
        <f t="shared" si="4"/>
        <v>0</v>
      </c>
      <c r="BF131" s="166">
        <f t="shared" si="5"/>
        <v>11458.2</v>
      </c>
      <c r="BG131" s="166">
        <f t="shared" si="6"/>
        <v>0</v>
      </c>
      <c r="BH131" s="166">
        <f t="shared" si="7"/>
        <v>0</v>
      </c>
      <c r="BI131" s="166">
        <f t="shared" si="8"/>
        <v>0</v>
      </c>
      <c r="BJ131" s="18" t="s">
        <v>94</v>
      </c>
      <c r="BK131" s="166">
        <f t="shared" si="9"/>
        <v>11458.2</v>
      </c>
      <c r="BL131" s="18" t="s">
        <v>147</v>
      </c>
      <c r="BM131" s="165" t="s">
        <v>165</v>
      </c>
    </row>
    <row r="132" spans="1:65" s="2" customFormat="1" ht="24.2" customHeight="1">
      <c r="A132" s="30"/>
      <c r="B132" s="153"/>
      <c r="C132" s="154" t="s">
        <v>71</v>
      </c>
      <c r="D132" s="154" t="s">
        <v>149</v>
      </c>
      <c r="E132" s="155" t="s">
        <v>1356</v>
      </c>
      <c r="F132" s="156" t="s">
        <v>1357</v>
      </c>
      <c r="G132" s="157" t="s">
        <v>632</v>
      </c>
      <c r="H132" s="158">
        <v>28</v>
      </c>
      <c r="I132" s="159">
        <v>82.26</v>
      </c>
      <c r="J132" s="159">
        <f t="shared" si="0"/>
        <v>2303.2800000000002</v>
      </c>
      <c r="K132" s="160"/>
      <c r="L132" s="31"/>
      <c r="M132" s="161" t="s">
        <v>1</v>
      </c>
      <c r="N132" s="162" t="s">
        <v>37</v>
      </c>
      <c r="O132" s="163">
        <v>0</v>
      </c>
      <c r="P132" s="163">
        <f t="shared" si="1"/>
        <v>0</v>
      </c>
      <c r="Q132" s="163">
        <v>0</v>
      </c>
      <c r="R132" s="163">
        <f t="shared" si="2"/>
        <v>0</v>
      </c>
      <c r="S132" s="163">
        <v>0</v>
      </c>
      <c r="T132" s="164">
        <f t="shared" si="3"/>
        <v>0</v>
      </c>
      <c r="U132" s="30"/>
      <c r="V132" s="30"/>
      <c r="W132" s="30"/>
      <c r="X132" s="30"/>
      <c r="Y132" s="30"/>
      <c r="Z132" s="30"/>
      <c r="AA132" s="30"/>
      <c r="AB132" s="30"/>
      <c r="AC132" s="30"/>
      <c r="AD132" s="30"/>
      <c r="AE132" s="30"/>
      <c r="AR132" s="165" t="s">
        <v>147</v>
      </c>
      <c r="AT132" s="165" t="s">
        <v>149</v>
      </c>
      <c r="AU132" s="165" t="s">
        <v>79</v>
      </c>
      <c r="AY132" s="18" t="s">
        <v>146</v>
      </c>
      <c r="BE132" s="166">
        <f t="shared" si="4"/>
        <v>0</v>
      </c>
      <c r="BF132" s="166">
        <f t="shared" si="5"/>
        <v>2303.2800000000002</v>
      </c>
      <c r="BG132" s="166">
        <f t="shared" si="6"/>
        <v>0</v>
      </c>
      <c r="BH132" s="166">
        <f t="shared" si="7"/>
        <v>0</v>
      </c>
      <c r="BI132" s="166">
        <f t="shared" si="8"/>
        <v>0</v>
      </c>
      <c r="BJ132" s="18" t="s">
        <v>94</v>
      </c>
      <c r="BK132" s="166">
        <f t="shared" si="9"/>
        <v>2303.2800000000002</v>
      </c>
      <c r="BL132" s="18" t="s">
        <v>147</v>
      </c>
      <c r="BM132" s="165" t="s">
        <v>169</v>
      </c>
    </row>
    <row r="133" spans="1:65" s="2" customFormat="1" ht="24.2" customHeight="1">
      <c r="A133" s="30"/>
      <c r="B133" s="153"/>
      <c r="C133" s="154" t="s">
        <v>71</v>
      </c>
      <c r="D133" s="154" t="s">
        <v>149</v>
      </c>
      <c r="E133" s="155" t="s">
        <v>1358</v>
      </c>
      <c r="F133" s="156" t="s">
        <v>1359</v>
      </c>
      <c r="G133" s="157" t="s">
        <v>632</v>
      </c>
      <c r="H133" s="158">
        <v>19</v>
      </c>
      <c r="I133" s="159">
        <v>70.510000000000005</v>
      </c>
      <c r="J133" s="159">
        <f t="shared" si="0"/>
        <v>1339.69</v>
      </c>
      <c r="K133" s="160"/>
      <c r="L133" s="31"/>
      <c r="M133" s="161" t="s">
        <v>1</v>
      </c>
      <c r="N133" s="162" t="s">
        <v>37</v>
      </c>
      <c r="O133" s="163">
        <v>0</v>
      </c>
      <c r="P133" s="163">
        <f t="shared" si="1"/>
        <v>0</v>
      </c>
      <c r="Q133" s="163">
        <v>0</v>
      </c>
      <c r="R133" s="163">
        <f t="shared" si="2"/>
        <v>0</v>
      </c>
      <c r="S133" s="163">
        <v>0</v>
      </c>
      <c r="T133" s="164">
        <f t="shared" si="3"/>
        <v>0</v>
      </c>
      <c r="U133" s="30"/>
      <c r="V133" s="30"/>
      <c r="W133" s="30"/>
      <c r="X133" s="30"/>
      <c r="Y133" s="30"/>
      <c r="Z133" s="30"/>
      <c r="AA133" s="30"/>
      <c r="AB133" s="30"/>
      <c r="AC133" s="30"/>
      <c r="AD133" s="30"/>
      <c r="AE133" s="30"/>
      <c r="AR133" s="165" t="s">
        <v>147</v>
      </c>
      <c r="AT133" s="165" t="s">
        <v>149</v>
      </c>
      <c r="AU133" s="165" t="s">
        <v>79</v>
      </c>
      <c r="AY133" s="18" t="s">
        <v>146</v>
      </c>
      <c r="BE133" s="166">
        <f t="shared" si="4"/>
        <v>0</v>
      </c>
      <c r="BF133" s="166">
        <f t="shared" si="5"/>
        <v>1339.69</v>
      </c>
      <c r="BG133" s="166">
        <f t="shared" si="6"/>
        <v>0</v>
      </c>
      <c r="BH133" s="166">
        <f t="shared" si="7"/>
        <v>0</v>
      </c>
      <c r="BI133" s="166">
        <f t="shared" si="8"/>
        <v>0</v>
      </c>
      <c r="BJ133" s="18" t="s">
        <v>94</v>
      </c>
      <c r="BK133" s="166">
        <f t="shared" si="9"/>
        <v>1339.69</v>
      </c>
      <c r="BL133" s="18" t="s">
        <v>147</v>
      </c>
      <c r="BM133" s="165" t="s">
        <v>107</v>
      </c>
    </row>
    <row r="134" spans="1:65" s="2" customFormat="1" ht="24.2" customHeight="1">
      <c r="A134" s="30"/>
      <c r="B134" s="153"/>
      <c r="C134" s="154" t="s">
        <v>71</v>
      </c>
      <c r="D134" s="154" t="s">
        <v>149</v>
      </c>
      <c r="E134" s="155" t="s">
        <v>1360</v>
      </c>
      <c r="F134" s="156" t="s">
        <v>1361</v>
      </c>
      <c r="G134" s="157" t="s">
        <v>376</v>
      </c>
      <c r="H134" s="158">
        <v>20</v>
      </c>
      <c r="I134" s="159">
        <v>3.41</v>
      </c>
      <c r="J134" s="159">
        <f t="shared" si="0"/>
        <v>68.2</v>
      </c>
      <c r="K134" s="160"/>
      <c r="L134" s="31"/>
      <c r="M134" s="161" t="s">
        <v>1</v>
      </c>
      <c r="N134" s="162" t="s">
        <v>37</v>
      </c>
      <c r="O134" s="163">
        <v>0</v>
      </c>
      <c r="P134" s="163">
        <f t="shared" si="1"/>
        <v>0</v>
      </c>
      <c r="Q134" s="163">
        <v>0</v>
      </c>
      <c r="R134" s="163">
        <f t="shared" si="2"/>
        <v>0</v>
      </c>
      <c r="S134" s="163">
        <v>0</v>
      </c>
      <c r="T134" s="164">
        <f t="shared" si="3"/>
        <v>0</v>
      </c>
      <c r="U134" s="30"/>
      <c r="V134" s="30"/>
      <c r="W134" s="30"/>
      <c r="X134" s="30"/>
      <c r="Y134" s="30"/>
      <c r="Z134" s="30"/>
      <c r="AA134" s="30"/>
      <c r="AB134" s="30"/>
      <c r="AC134" s="30"/>
      <c r="AD134" s="30"/>
      <c r="AE134" s="30"/>
      <c r="AR134" s="165" t="s">
        <v>147</v>
      </c>
      <c r="AT134" s="165" t="s">
        <v>149</v>
      </c>
      <c r="AU134" s="165" t="s">
        <v>79</v>
      </c>
      <c r="AY134" s="18" t="s">
        <v>146</v>
      </c>
      <c r="BE134" s="166">
        <f t="shared" si="4"/>
        <v>0</v>
      </c>
      <c r="BF134" s="166">
        <f t="shared" si="5"/>
        <v>68.2</v>
      </c>
      <c r="BG134" s="166">
        <f t="shared" si="6"/>
        <v>0</v>
      </c>
      <c r="BH134" s="166">
        <f t="shared" si="7"/>
        <v>0</v>
      </c>
      <c r="BI134" s="166">
        <f t="shared" si="8"/>
        <v>0</v>
      </c>
      <c r="BJ134" s="18" t="s">
        <v>94</v>
      </c>
      <c r="BK134" s="166">
        <f t="shared" si="9"/>
        <v>68.2</v>
      </c>
      <c r="BL134" s="18" t="s">
        <v>147</v>
      </c>
      <c r="BM134" s="165" t="s">
        <v>199</v>
      </c>
    </row>
    <row r="135" spans="1:65" s="2" customFormat="1" ht="16.5" customHeight="1">
      <c r="A135" s="30"/>
      <c r="B135" s="153"/>
      <c r="C135" s="154" t="s">
        <v>71</v>
      </c>
      <c r="D135" s="154" t="s">
        <v>149</v>
      </c>
      <c r="E135" s="155" t="s">
        <v>1362</v>
      </c>
      <c r="F135" s="156" t="s">
        <v>1363</v>
      </c>
      <c r="G135" s="157" t="s">
        <v>376</v>
      </c>
      <c r="H135" s="158">
        <v>20</v>
      </c>
      <c r="I135" s="159">
        <v>2.41</v>
      </c>
      <c r="J135" s="159">
        <f t="shared" si="0"/>
        <v>48.2</v>
      </c>
      <c r="K135" s="160"/>
      <c r="L135" s="31"/>
      <c r="M135" s="161" t="s">
        <v>1</v>
      </c>
      <c r="N135" s="162" t="s">
        <v>37</v>
      </c>
      <c r="O135" s="163">
        <v>0</v>
      </c>
      <c r="P135" s="163">
        <f t="shared" si="1"/>
        <v>0</v>
      </c>
      <c r="Q135" s="163">
        <v>0</v>
      </c>
      <c r="R135" s="163">
        <f t="shared" si="2"/>
        <v>0</v>
      </c>
      <c r="S135" s="163">
        <v>0</v>
      </c>
      <c r="T135" s="164">
        <f t="shared" si="3"/>
        <v>0</v>
      </c>
      <c r="U135" s="30"/>
      <c r="V135" s="30"/>
      <c r="W135" s="30"/>
      <c r="X135" s="30"/>
      <c r="Y135" s="30"/>
      <c r="Z135" s="30"/>
      <c r="AA135" s="30"/>
      <c r="AB135" s="30"/>
      <c r="AC135" s="30"/>
      <c r="AD135" s="30"/>
      <c r="AE135" s="30"/>
      <c r="AR135" s="165" t="s">
        <v>147</v>
      </c>
      <c r="AT135" s="165" t="s">
        <v>149</v>
      </c>
      <c r="AU135" s="165" t="s">
        <v>79</v>
      </c>
      <c r="AY135" s="18" t="s">
        <v>146</v>
      </c>
      <c r="BE135" s="166">
        <f t="shared" si="4"/>
        <v>0</v>
      </c>
      <c r="BF135" s="166">
        <f t="shared" si="5"/>
        <v>48.2</v>
      </c>
      <c r="BG135" s="166">
        <f t="shared" si="6"/>
        <v>0</v>
      </c>
      <c r="BH135" s="166">
        <f t="shared" si="7"/>
        <v>0</v>
      </c>
      <c r="BI135" s="166">
        <f t="shared" si="8"/>
        <v>0</v>
      </c>
      <c r="BJ135" s="18" t="s">
        <v>94</v>
      </c>
      <c r="BK135" s="166">
        <f t="shared" si="9"/>
        <v>48.2</v>
      </c>
      <c r="BL135" s="18" t="s">
        <v>147</v>
      </c>
      <c r="BM135" s="165" t="s">
        <v>203</v>
      </c>
    </row>
    <row r="136" spans="1:65" s="12" customFormat="1" ht="25.9" customHeight="1">
      <c r="B136" s="141"/>
      <c r="D136" s="142" t="s">
        <v>70</v>
      </c>
      <c r="E136" s="143" t="s">
        <v>1096</v>
      </c>
      <c r="F136" s="143" t="s">
        <v>1364</v>
      </c>
      <c r="J136" s="144">
        <f>BK136</f>
        <v>3075.3</v>
      </c>
      <c r="L136" s="141"/>
      <c r="M136" s="145"/>
      <c r="N136" s="146"/>
      <c r="O136" s="146"/>
      <c r="P136" s="147">
        <f>SUM(P137:P148)</f>
        <v>8</v>
      </c>
      <c r="Q136" s="146"/>
      <c r="R136" s="147">
        <f>SUM(R137:R148)</f>
        <v>0.1072</v>
      </c>
      <c r="S136" s="146"/>
      <c r="T136" s="148">
        <f>SUM(T137:T148)</f>
        <v>0</v>
      </c>
      <c r="AR136" s="142" t="s">
        <v>79</v>
      </c>
      <c r="AT136" s="149" t="s">
        <v>70</v>
      </c>
      <c r="AU136" s="149" t="s">
        <v>71</v>
      </c>
      <c r="AY136" s="142" t="s">
        <v>146</v>
      </c>
      <c r="BK136" s="150">
        <f>SUM(BK137:BK148)</f>
        <v>3075.3</v>
      </c>
    </row>
    <row r="137" spans="1:65" s="2" customFormat="1" ht="21.75" customHeight="1">
      <c r="A137" s="30"/>
      <c r="B137" s="153"/>
      <c r="C137" s="154" t="s">
        <v>71</v>
      </c>
      <c r="D137" s="154" t="s">
        <v>149</v>
      </c>
      <c r="E137" s="155" t="s">
        <v>1365</v>
      </c>
      <c r="F137" s="156" t="s">
        <v>1366</v>
      </c>
      <c r="G137" s="157" t="s">
        <v>632</v>
      </c>
      <c r="H137" s="158">
        <v>1</v>
      </c>
      <c r="I137" s="159">
        <v>15.29</v>
      </c>
      <c r="J137" s="159">
        <f t="shared" ref="J137:J148" si="10">ROUND(I137*H137,2)</f>
        <v>15.29</v>
      </c>
      <c r="K137" s="160"/>
      <c r="L137" s="31"/>
      <c r="M137" s="161" t="s">
        <v>1</v>
      </c>
      <c r="N137" s="162" t="s">
        <v>37</v>
      </c>
      <c r="O137" s="163">
        <v>0</v>
      </c>
      <c r="P137" s="163">
        <f t="shared" ref="P137:P148" si="11">O137*H137</f>
        <v>0</v>
      </c>
      <c r="Q137" s="163">
        <v>0</v>
      </c>
      <c r="R137" s="163">
        <f t="shared" ref="R137:R148" si="12">Q137*H137</f>
        <v>0</v>
      </c>
      <c r="S137" s="163">
        <v>0</v>
      </c>
      <c r="T137" s="164">
        <f t="shared" ref="T137:T148" si="13">S137*H137</f>
        <v>0</v>
      </c>
      <c r="U137" s="30"/>
      <c r="V137" s="30"/>
      <c r="W137" s="30"/>
      <c r="X137" s="30"/>
      <c r="Y137" s="30"/>
      <c r="Z137" s="30"/>
      <c r="AA137" s="30"/>
      <c r="AB137" s="30"/>
      <c r="AC137" s="30"/>
      <c r="AD137" s="30"/>
      <c r="AE137" s="30"/>
      <c r="AR137" s="165" t="s">
        <v>147</v>
      </c>
      <c r="AT137" s="165" t="s">
        <v>149</v>
      </c>
      <c r="AU137" s="165" t="s">
        <v>79</v>
      </c>
      <c r="AY137" s="18" t="s">
        <v>146</v>
      </c>
      <c r="BE137" s="166">
        <f t="shared" ref="BE137:BE148" si="14">IF(N137="základná",J137,0)</f>
        <v>0</v>
      </c>
      <c r="BF137" s="166">
        <f t="shared" ref="BF137:BF148" si="15">IF(N137="znížená",J137,0)</f>
        <v>15.29</v>
      </c>
      <c r="BG137" s="166">
        <f t="shared" ref="BG137:BG148" si="16">IF(N137="zákl. prenesená",J137,0)</f>
        <v>0</v>
      </c>
      <c r="BH137" s="166">
        <f t="shared" ref="BH137:BH148" si="17">IF(N137="zníž. prenesená",J137,0)</f>
        <v>0</v>
      </c>
      <c r="BI137" s="166">
        <f t="shared" ref="BI137:BI148" si="18">IF(N137="nulová",J137,0)</f>
        <v>0</v>
      </c>
      <c r="BJ137" s="18" t="s">
        <v>94</v>
      </c>
      <c r="BK137" s="166">
        <f t="shared" ref="BK137:BK148" si="19">ROUND(I137*H137,2)</f>
        <v>15.29</v>
      </c>
      <c r="BL137" s="18" t="s">
        <v>147</v>
      </c>
      <c r="BM137" s="165" t="s">
        <v>209</v>
      </c>
    </row>
    <row r="138" spans="1:65" s="2" customFormat="1" ht="24.2" customHeight="1">
      <c r="A138" s="30"/>
      <c r="B138" s="153"/>
      <c r="C138" s="154" t="s">
        <v>71</v>
      </c>
      <c r="D138" s="154" t="s">
        <v>149</v>
      </c>
      <c r="E138" s="155" t="s">
        <v>1367</v>
      </c>
      <c r="F138" s="156" t="s">
        <v>1368</v>
      </c>
      <c r="G138" s="157" t="s">
        <v>632</v>
      </c>
      <c r="H138" s="158">
        <v>7</v>
      </c>
      <c r="I138" s="159">
        <v>11.75</v>
      </c>
      <c r="J138" s="159">
        <f t="shared" si="10"/>
        <v>82.25</v>
      </c>
      <c r="K138" s="160"/>
      <c r="L138" s="31"/>
      <c r="M138" s="161" t="s">
        <v>1</v>
      </c>
      <c r="N138" s="162" t="s">
        <v>37</v>
      </c>
      <c r="O138" s="163">
        <v>0</v>
      </c>
      <c r="P138" s="163">
        <f t="shared" si="11"/>
        <v>0</v>
      </c>
      <c r="Q138" s="163">
        <v>0</v>
      </c>
      <c r="R138" s="163">
        <f t="shared" si="12"/>
        <v>0</v>
      </c>
      <c r="S138" s="163">
        <v>0</v>
      </c>
      <c r="T138" s="164">
        <f t="shared" si="13"/>
        <v>0</v>
      </c>
      <c r="U138" s="30"/>
      <c r="V138" s="30"/>
      <c r="W138" s="30"/>
      <c r="X138" s="30"/>
      <c r="Y138" s="30"/>
      <c r="Z138" s="30"/>
      <c r="AA138" s="30"/>
      <c r="AB138" s="30"/>
      <c r="AC138" s="30"/>
      <c r="AD138" s="30"/>
      <c r="AE138" s="30"/>
      <c r="AR138" s="165" t="s">
        <v>147</v>
      </c>
      <c r="AT138" s="165" t="s">
        <v>149</v>
      </c>
      <c r="AU138" s="165" t="s">
        <v>79</v>
      </c>
      <c r="AY138" s="18" t="s">
        <v>146</v>
      </c>
      <c r="BE138" s="166">
        <f t="shared" si="14"/>
        <v>0</v>
      </c>
      <c r="BF138" s="166">
        <f t="shared" si="15"/>
        <v>82.25</v>
      </c>
      <c r="BG138" s="166">
        <f t="shared" si="16"/>
        <v>0</v>
      </c>
      <c r="BH138" s="166">
        <f t="shared" si="17"/>
        <v>0</v>
      </c>
      <c r="BI138" s="166">
        <f t="shared" si="18"/>
        <v>0</v>
      </c>
      <c r="BJ138" s="18" t="s">
        <v>94</v>
      </c>
      <c r="BK138" s="166">
        <f t="shared" si="19"/>
        <v>82.25</v>
      </c>
      <c r="BL138" s="18" t="s">
        <v>147</v>
      </c>
      <c r="BM138" s="165" t="s">
        <v>214</v>
      </c>
    </row>
    <row r="139" spans="1:65" s="2" customFormat="1" ht="24.2" customHeight="1">
      <c r="A139" s="30"/>
      <c r="B139" s="153"/>
      <c r="C139" s="154" t="s">
        <v>71</v>
      </c>
      <c r="D139" s="154" t="s">
        <v>149</v>
      </c>
      <c r="E139" s="155" t="s">
        <v>1369</v>
      </c>
      <c r="F139" s="156" t="s">
        <v>1370</v>
      </c>
      <c r="G139" s="157" t="s">
        <v>632</v>
      </c>
      <c r="H139" s="158">
        <v>6</v>
      </c>
      <c r="I139" s="159">
        <v>32.9</v>
      </c>
      <c r="J139" s="159">
        <f t="shared" si="10"/>
        <v>197.4</v>
      </c>
      <c r="K139" s="160"/>
      <c r="L139" s="31"/>
      <c r="M139" s="161" t="s">
        <v>1</v>
      </c>
      <c r="N139" s="162" t="s">
        <v>37</v>
      </c>
      <c r="O139" s="163">
        <v>0</v>
      </c>
      <c r="P139" s="163">
        <f t="shared" si="11"/>
        <v>0</v>
      </c>
      <c r="Q139" s="163">
        <v>0</v>
      </c>
      <c r="R139" s="163">
        <f t="shared" si="12"/>
        <v>0</v>
      </c>
      <c r="S139" s="163">
        <v>0</v>
      </c>
      <c r="T139" s="164">
        <f t="shared" si="13"/>
        <v>0</v>
      </c>
      <c r="U139" s="30"/>
      <c r="V139" s="30"/>
      <c r="W139" s="30"/>
      <c r="X139" s="30"/>
      <c r="Y139" s="30"/>
      <c r="Z139" s="30"/>
      <c r="AA139" s="30"/>
      <c r="AB139" s="30"/>
      <c r="AC139" s="30"/>
      <c r="AD139" s="30"/>
      <c r="AE139" s="30"/>
      <c r="AR139" s="165" t="s">
        <v>147</v>
      </c>
      <c r="AT139" s="165" t="s">
        <v>149</v>
      </c>
      <c r="AU139" s="165" t="s">
        <v>79</v>
      </c>
      <c r="AY139" s="18" t="s">
        <v>146</v>
      </c>
      <c r="BE139" s="166">
        <f t="shared" si="14"/>
        <v>0</v>
      </c>
      <c r="BF139" s="166">
        <f t="shared" si="15"/>
        <v>197.4</v>
      </c>
      <c r="BG139" s="166">
        <f t="shared" si="16"/>
        <v>0</v>
      </c>
      <c r="BH139" s="166">
        <f t="shared" si="17"/>
        <v>0</v>
      </c>
      <c r="BI139" s="166">
        <f t="shared" si="18"/>
        <v>0</v>
      </c>
      <c r="BJ139" s="18" t="s">
        <v>94</v>
      </c>
      <c r="BK139" s="166">
        <f t="shared" si="19"/>
        <v>197.4</v>
      </c>
      <c r="BL139" s="18" t="s">
        <v>147</v>
      </c>
      <c r="BM139" s="165" t="s">
        <v>7</v>
      </c>
    </row>
    <row r="140" spans="1:65" s="2" customFormat="1" ht="24.2" customHeight="1">
      <c r="A140" s="30"/>
      <c r="B140" s="153"/>
      <c r="C140" s="154" t="s">
        <v>71</v>
      </c>
      <c r="D140" s="154" t="s">
        <v>149</v>
      </c>
      <c r="E140" s="155" t="s">
        <v>1371</v>
      </c>
      <c r="F140" s="156" t="s">
        <v>1372</v>
      </c>
      <c r="G140" s="157" t="s">
        <v>632</v>
      </c>
      <c r="H140" s="158">
        <v>1</v>
      </c>
      <c r="I140" s="159">
        <v>38.78</v>
      </c>
      <c r="J140" s="159">
        <f t="shared" si="10"/>
        <v>38.78</v>
      </c>
      <c r="K140" s="160"/>
      <c r="L140" s="31"/>
      <c r="M140" s="161" t="s">
        <v>1</v>
      </c>
      <c r="N140" s="162" t="s">
        <v>37</v>
      </c>
      <c r="O140" s="163">
        <v>0</v>
      </c>
      <c r="P140" s="163">
        <f t="shared" si="11"/>
        <v>0</v>
      </c>
      <c r="Q140" s="163">
        <v>0</v>
      </c>
      <c r="R140" s="163">
        <f t="shared" si="12"/>
        <v>0</v>
      </c>
      <c r="S140" s="163">
        <v>0</v>
      </c>
      <c r="T140" s="164">
        <f t="shared" si="13"/>
        <v>0</v>
      </c>
      <c r="U140" s="30"/>
      <c r="V140" s="30"/>
      <c r="W140" s="30"/>
      <c r="X140" s="30"/>
      <c r="Y140" s="30"/>
      <c r="Z140" s="30"/>
      <c r="AA140" s="30"/>
      <c r="AB140" s="30"/>
      <c r="AC140" s="30"/>
      <c r="AD140" s="30"/>
      <c r="AE140" s="30"/>
      <c r="AR140" s="165" t="s">
        <v>147</v>
      </c>
      <c r="AT140" s="165" t="s">
        <v>149</v>
      </c>
      <c r="AU140" s="165" t="s">
        <v>79</v>
      </c>
      <c r="AY140" s="18" t="s">
        <v>146</v>
      </c>
      <c r="BE140" s="166">
        <f t="shared" si="14"/>
        <v>0</v>
      </c>
      <c r="BF140" s="166">
        <f t="shared" si="15"/>
        <v>38.78</v>
      </c>
      <c r="BG140" s="166">
        <f t="shared" si="16"/>
        <v>0</v>
      </c>
      <c r="BH140" s="166">
        <f t="shared" si="17"/>
        <v>0</v>
      </c>
      <c r="BI140" s="166">
        <f t="shared" si="18"/>
        <v>0</v>
      </c>
      <c r="BJ140" s="18" t="s">
        <v>94</v>
      </c>
      <c r="BK140" s="166">
        <f t="shared" si="19"/>
        <v>38.78</v>
      </c>
      <c r="BL140" s="18" t="s">
        <v>147</v>
      </c>
      <c r="BM140" s="165" t="s">
        <v>249</v>
      </c>
    </row>
    <row r="141" spans="1:65" s="2" customFormat="1" ht="16.5" customHeight="1">
      <c r="A141" s="30"/>
      <c r="B141" s="153"/>
      <c r="C141" s="154" t="s">
        <v>71</v>
      </c>
      <c r="D141" s="154" t="s">
        <v>149</v>
      </c>
      <c r="E141" s="155" t="s">
        <v>1373</v>
      </c>
      <c r="F141" s="156" t="s">
        <v>1374</v>
      </c>
      <c r="G141" s="157" t="s">
        <v>376</v>
      </c>
      <c r="H141" s="158">
        <v>25</v>
      </c>
      <c r="I141" s="159">
        <v>4</v>
      </c>
      <c r="J141" s="159">
        <f t="shared" si="10"/>
        <v>100</v>
      </c>
      <c r="K141" s="160"/>
      <c r="L141" s="31"/>
      <c r="M141" s="161" t="s">
        <v>1</v>
      </c>
      <c r="N141" s="162" t="s">
        <v>37</v>
      </c>
      <c r="O141" s="163">
        <v>0</v>
      </c>
      <c r="P141" s="163">
        <f t="shared" si="11"/>
        <v>0</v>
      </c>
      <c r="Q141" s="163">
        <v>0</v>
      </c>
      <c r="R141" s="163">
        <f t="shared" si="12"/>
        <v>0</v>
      </c>
      <c r="S141" s="163">
        <v>0</v>
      </c>
      <c r="T141" s="164">
        <f t="shared" si="13"/>
        <v>0</v>
      </c>
      <c r="U141" s="30"/>
      <c r="V141" s="30"/>
      <c r="W141" s="30"/>
      <c r="X141" s="30"/>
      <c r="Y141" s="30"/>
      <c r="Z141" s="30"/>
      <c r="AA141" s="30"/>
      <c r="AB141" s="30"/>
      <c r="AC141" s="30"/>
      <c r="AD141" s="30"/>
      <c r="AE141" s="30"/>
      <c r="AR141" s="165" t="s">
        <v>147</v>
      </c>
      <c r="AT141" s="165" t="s">
        <v>149</v>
      </c>
      <c r="AU141" s="165" t="s">
        <v>79</v>
      </c>
      <c r="AY141" s="18" t="s">
        <v>146</v>
      </c>
      <c r="BE141" s="166">
        <f t="shared" si="14"/>
        <v>0</v>
      </c>
      <c r="BF141" s="166">
        <f t="shared" si="15"/>
        <v>100</v>
      </c>
      <c r="BG141" s="166">
        <f t="shared" si="16"/>
        <v>0</v>
      </c>
      <c r="BH141" s="166">
        <f t="shared" si="17"/>
        <v>0</v>
      </c>
      <c r="BI141" s="166">
        <f t="shared" si="18"/>
        <v>0</v>
      </c>
      <c r="BJ141" s="18" t="s">
        <v>94</v>
      </c>
      <c r="BK141" s="166">
        <f t="shared" si="19"/>
        <v>100</v>
      </c>
      <c r="BL141" s="18" t="s">
        <v>147</v>
      </c>
      <c r="BM141" s="165" t="s">
        <v>255</v>
      </c>
    </row>
    <row r="142" spans="1:65" s="2" customFormat="1" ht="16.5" customHeight="1">
      <c r="A142" s="30"/>
      <c r="B142" s="153"/>
      <c r="C142" s="154" t="s">
        <v>71</v>
      </c>
      <c r="D142" s="154" t="s">
        <v>149</v>
      </c>
      <c r="E142" s="155" t="s">
        <v>1375</v>
      </c>
      <c r="F142" s="156" t="s">
        <v>1376</v>
      </c>
      <c r="G142" s="157" t="s">
        <v>376</v>
      </c>
      <c r="H142" s="158">
        <v>120</v>
      </c>
      <c r="I142" s="159">
        <v>3.18</v>
      </c>
      <c r="J142" s="159">
        <f t="shared" si="10"/>
        <v>381.6</v>
      </c>
      <c r="K142" s="160"/>
      <c r="L142" s="31"/>
      <c r="M142" s="161" t="s">
        <v>1</v>
      </c>
      <c r="N142" s="162" t="s">
        <v>37</v>
      </c>
      <c r="O142" s="163">
        <v>0</v>
      </c>
      <c r="P142" s="163">
        <f t="shared" si="11"/>
        <v>0</v>
      </c>
      <c r="Q142" s="163">
        <v>0</v>
      </c>
      <c r="R142" s="163">
        <f t="shared" si="12"/>
        <v>0</v>
      </c>
      <c r="S142" s="163">
        <v>0</v>
      </c>
      <c r="T142" s="164">
        <f t="shared" si="13"/>
        <v>0</v>
      </c>
      <c r="U142" s="30"/>
      <c r="V142" s="30"/>
      <c r="W142" s="30"/>
      <c r="X142" s="30"/>
      <c r="Y142" s="30"/>
      <c r="Z142" s="30"/>
      <c r="AA142" s="30"/>
      <c r="AB142" s="30"/>
      <c r="AC142" s="30"/>
      <c r="AD142" s="30"/>
      <c r="AE142" s="30"/>
      <c r="AR142" s="165" t="s">
        <v>147</v>
      </c>
      <c r="AT142" s="165" t="s">
        <v>149</v>
      </c>
      <c r="AU142" s="165" t="s">
        <v>79</v>
      </c>
      <c r="AY142" s="18" t="s">
        <v>146</v>
      </c>
      <c r="BE142" s="166">
        <f t="shared" si="14"/>
        <v>0</v>
      </c>
      <c r="BF142" s="166">
        <f t="shared" si="15"/>
        <v>381.6</v>
      </c>
      <c r="BG142" s="166">
        <f t="shared" si="16"/>
        <v>0</v>
      </c>
      <c r="BH142" s="166">
        <f t="shared" si="17"/>
        <v>0</v>
      </c>
      <c r="BI142" s="166">
        <f t="shared" si="18"/>
        <v>0</v>
      </c>
      <c r="BJ142" s="18" t="s">
        <v>94</v>
      </c>
      <c r="BK142" s="166">
        <f t="shared" si="19"/>
        <v>381.6</v>
      </c>
      <c r="BL142" s="18" t="s">
        <v>147</v>
      </c>
      <c r="BM142" s="165" t="s">
        <v>259</v>
      </c>
    </row>
    <row r="143" spans="1:65" s="2" customFormat="1" ht="16.5" customHeight="1">
      <c r="A143" s="30"/>
      <c r="B143" s="153"/>
      <c r="C143" s="154" t="s">
        <v>71</v>
      </c>
      <c r="D143" s="154" t="s">
        <v>149</v>
      </c>
      <c r="E143" s="155" t="s">
        <v>1362</v>
      </c>
      <c r="F143" s="156" t="s">
        <v>1363</v>
      </c>
      <c r="G143" s="157" t="s">
        <v>376</v>
      </c>
      <c r="H143" s="158">
        <v>130</v>
      </c>
      <c r="I143" s="159">
        <v>2.41</v>
      </c>
      <c r="J143" s="159">
        <f t="shared" si="10"/>
        <v>313.3</v>
      </c>
      <c r="K143" s="160"/>
      <c r="L143" s="31"/>
      <c r="M143" s="161" t="s">
        <v>1</v>
      </c>
      <c r="N143" s="162" t="s">
        <v>37</v>
      </c>
      <c r="O143" s="163">
        <v>0</v>
      </c>
      <c r="P143" s="163">
        <f t="shared" si="11"/>
        <v>0</v>
      </c>
      <c r="Q143" s="163">
        <v>0</v>
      </c>
      <c r="R143" s="163">
        <f t="shared" si="12"/>
        <v>0</v>
      </c>
      <c r="S143" s="163">
        <v>0</v>
      </c>
      <c r="T143" s="164">
        <f t="shared" si="13"/>
        <v>0</v>
      </c>
      <c r="U143" s="30"/>
      <c r="V143" s="30"/>
      <c r="W143" s="30"/>
      <c r="X143" s="30"/>
      <c r="Y143" s="30"/>
      <c r="Z143" s="30"/>
      <c r="AA143" s="30"/>
      <c r="AB143" s="30"/>
      <c r="AC143" s="30"/>
      <c r="AD143" s="30"/>
      <c r="AE143" s="30"/>
      <c r="AR143" s="165" t="s">
        <v>147</v>
      </c>
      <c r="AT143" s="165" t="s">
        <v>149</v>
      </c>
      <c r="AU143" s="165" t="s">
        <v>79</v>
      </c>
      <c r="AY143" s="18" t="s">
        <v>146</v>
      </c>
      <c r="BE143" s="166">
        <f t="shared" si="14"/>
        <v>0</v>
      </c>
      <c r="BF143" s="166">
        <f t="shared" si="15"/>
        <v>313.3</v>
      </c>
      <c r="BG143" s="166">
        <f t="shared" si="16"/>
        <v>0</v>
      </c>
      <c r="BH143" s="166">
        <f t="shared" si="17"/>
        <v>0</v>
      </c>
      <c r="BI143" s="166">
        <f t="shared" si="18"/>
        <v>0</v>
      </c>
      <c r="BJ143" s="18" t="s">
        <v>94</v>
      </c>
      <c r="BK143" s="166">
        <f t="shared" si="19"/>
        <v>313.3</v>
      </c>
      <c r="BL143" s="18" t="s">
        <v>147</v>
      </c>
      <c r="BM143" s="165" t="s">
        <v>262</v>
      </c>
    </row>
    <row r="144" spans="1:65" s="2" customFormat="1" ht="16.5" customHeight="1">
      <c r="A144" s="30"/>
      <c r="B144" s="153"/>
      <c r="C144" s="154" t="s">
        <v>71</v>
      </c>
      <c r="D144" s="154" t="s">
        <v>149</v>
      </c>
      <c r="E144" s="155" t="s">
        <v>1377</v>
      </c>
      <c r="F144" s="156" t="s">
        <v>1378</v>
      </c>
      <c r="G144" s="157" t="s">
        <v>376</v>
      </c>
      <c r="H144" s="158">
        <v>2</v>
      </c>
      <c r="I144" s="159">
        <v>2.59</v>
      </c>
      <c r="J144" s="159">
        <f t="shared" si="10"/>
        <v>5.18</v>
      </c>
      <c r="K144" s="160"/>
      <c r="L144" s="31"/>
      <c r="M144" s="161" t="s">
        <v>1</v>
      </c>
      <c r="N144" s="162" t="s">
        <v>37</v>
      </c>
      <c r="O144" s="163">
        <v>0</v>
      </c>
      <c r="P144" s="163">
        <f t="shared" si="11"/>
        <v>0</v>
      </c>
      <c r="Q144" s="163">
        <v>0</v>
      </c>
      <c r="R144" s="163">
        <f t="shared" si="12"/>
        <v>0</v>
      </c>
      <c r="S144" s="163">
        <v>0</v>
      </c>
      <c r="T144" s="164">
        <f t="shared" si="13"/>
        <v>0</v>
      </c>
      <c r="U144" s="30"/>
      <c r="V144" s="30"/>
      <c r="W144" s="30"/>
      <c r="X144" s="30"/>
      <c r="Y144" s="30"/>
      <c r="Z144" s="30"/>
      <c r="AA144" s="30"/>
      <c r="AB144" s="30"/>
      <c r="AC144" s="30"/>
      <c r="AD144" s="30"/>
      <c r="AE144" s="30"/>
      <c r="AR144" s="165" t="s">
        <v>147</v>
      </c>
      <c r="AT144" s="165" t="s">
        <v>149</v>
      </c>
      <c r="AU144" s="165" t="s">
        <v>79</v>
      </c>
      <c r="AY144" s="18" t="s">
        <v>146</v>
      </c>
      <c r="BE144" s="166">
        <f t="shared" si="14"/>
        <v>0</v>
      </c>
      <c r="BF144" s="166">
        <f t="shared" si="15"/>
        <v>5.18</v>
      </c>
      <c r="BG144" s="166">
        <f t="shared" si="16"/>
        <v>0</v>
      </c>
      <c r="BH144" s="166">
        <f t="shared" si="17"/>
        <v>0</v>
      </c>
      <c r="BI144" s="166">
        <f t="shared" si="18"/>
        <v>0</v>
      </c>
      <c r="BJ144" s="18" t="s">
        <v>94</v>
      </c>
      <c r="BK144" s="166">
        <f t="shared" si="19"/>
        <v>5.18</v>
      </c>
      <c r="BL144" s="18" t="s">
        <v>147</v>
      </c>
      <c r="BM144" s="165" t="s">
        <v>274</v>
      </c>
    </row>
    <row r="145" spans="1:65" s="2" customFormat="1" ht="16.5" customHeight="1">
      <c r="A145" s="30"/>
      <c r="B145" s="153"/>
      <c r="C145" s="154" t="s">
        <v>71</v>
      </c>
      <c r="D145" s="154" t="s">
        <v>149</v>
      </c>
      <c r="E145" s="155" t="s">
        <v>1379</v>
      </c>
      <c r="F145" s="156" t="s">
        <v>1380</v>
      </c>
      <c r="G145" s="157" t="s">
        <v>376</v>
      </c>
      <c r="H145" s="158">
        <v>10</v>
      </c>
      <c r="I145" s="159">
        <v>2.35</v>
      </c>
      <c r="J145" s="159">
        <f t="shared" si="10"/>
        <v>23.5</v>
      </c>
      <c r="K145" s="160"/>
      <c r="L145" s="31"/>
      <c r="M145" s="161" t="s">
        <v>1</v>
      </c>
      <c r="N145" s="162" t="s">
        <v>37</v>
      </c>
      <c r="O145" s="163">
        <v>0</v>
      </c>
      <c r="P145" s="163">
        <f t="shared" si="11"/>
        <v>0</v>
      </c>
      <c r="Q145" s="163">
        <v>0</v>
      </c>
      <c r="R145" s="163">
        <f t="shared" si="12"/>
        <v>0</v>
      </c>
      <c r="S145" s="163">
        <v>0</v>
      </c>
      <c r="T145" s="164">
        <f t="shared" si="13"/>
        <v>0</v>
      </c>
      <c r="U145" s="30"/>
      <c r="V145" s="30"/>
      <c r="W145" s="30"/>
      <c r="X145" s="30"/>
      <c r="Y145" s="30"/>
      <c r="Z145" s="30"/>
      <c r="AA145" s="30"/>
      <c r="AB145" s="30"/>
      <c r="AC145" s="30"/>
      <c r="AD145" s="30"/>
      <c r="AE145" s="30"/>
      <c r="AR145" s="165" t="s">
        <v>147</v>
      </c>
      <c r="AT145" s="165" t="s">
        <v>149</v>
      </c>
      <c r="AU145" s="165" t="s">
        <v>79</v>
      </c>
      <c r="AY145" s="18" t="s">
        <v>146</v>
      </c>
      <c r="BE145" s="166">
        <f t="shared" si="14"/>
        <v>0</v>
      </c>
      <c r="BF145" s="166">
        <f t="shared" si="15"/>
        <v>23.5</v>
      </c>
      <c r="BG145" s="166">
        <f t="shared" si="16"/>
        <v>0</v>
      </c>
      <c r="BH145" s="166">
        <f t="shared" si="17"/>
        <v>0</v>
      </c>
      <c r="BI145" s="166">
        <f t="shared" si="18"/>
        <v>0</v>
      </c>
      <c r="BJ145" s="18" t="s">
        <v>94</v>
      </c>
      <c r="BK145" s="166">
        <f t="shared" si="19"/>
        <v>23.5</v>
      </c>
      <c r="BL145" s="18" t="s">
        <v>147</v>
      </c>
      <c r="BM145" s="165" t="s">
        <v>277</v>
      </c>
    </row>
    <row r="146" spans="1:65" s="2" customFormat="1" ht="24.2" customHeight="1">
      <c r="A146" s="30"/>
      <c r="B146" s="153"/>
      <c r="C146" s="154" t="s">
        <v>71</v>
      </c>
      <c r="D146" s="154" t="s">
        <v>149</v>
      </c>
      <c r="E146" s="155" t="s">
        <v>1381</v>
      </c>
      <c r="F146" s="156" t="s">
        <v>1382</v>
      </c>
      <c r="G146" s="157" t="s">
        <v>376</v>
      </c>
      <c r="H146" s="158">
        <v>160</v>
      </c>
      <c r="I146" s="159">
        <v>10.07</v>
      </c>
      <c r="J146" s="159">
        <f t="shared" si="10"/>
        <v>1611.2</v>
      </c>
      <c r="K146" s="160"/>
      <c r="L146" s="31"/>
      <c r="M146" s="161" t="s">
        <v>1</v>
      </c>
      <c r="N146" s="162" t="s">
        <v>37</v>
      </c>
      <c r="O146" s="163">
        <v>0.05</v>
      </c>
      <c r="P146" s="163">
        <f t="shared" si="11"/>
        <v>8</v>
      </c>
      <c r="Q146" s="163">
        <v>6.7000000000000002E-4</v>
      </c>
      <c r="R146" s="163">
        <f t="shared" si="12"/>
        <v>0.1072</v>
      </c>
      <c r="S146" s="163">
        <v>0</v>
      </c>
      <c r="T146" s="164">
        <f t="shared" si="13"/>
        <v>0</v>
      </c>
      <c r="U146" s="30"/>
      <c r="V146" s="30"/>
      <c r="W146" s="30"/>
      <c r="X146" s="30"/>
      <c r="Y146" s="30"/>
      <c r="Z146" s="30"/>
      <c r="AA146" s="30"/>
      <c r="AB146" s="30"/>
      <c r="AC146" s="30"/>
      <c r="AD146" s="30"/>
      <c r="AE146" s="30"/>
      <c r="AR146" s="165" t="s">
        <v>147</v>
      </c>
      <c r="AT146" s="165" t="s">
        <v>149</v>
      </c>
      <c r="AU146" s="165" t="s">
        <v>79</v>
      </c>
      <c r="AY146" s="18" t="s">
        <v>146</v>
      </c>
      <c r="BE146" s="166">
        <f t="shared" si="14"/>
        <v>0</v>
      </c>
      <c r="BF146" s="166">
        <f t="shared" si="15"/>
        <v>1611.2</v>
      </c>
      <c r="BG146" s="166">
        <f t="shared" si="16"/>
        <v>0</v>
      </c>
      <c r="BH146" s="166">
        <f t="shared" si="17"/>
        <v>0</v>
      </c>
      <c r="BI146" s="166">
        <f t="shared" si="18"/>
        <v>0</v>
      </c>
      <c r="BJ146" s="18" t="s">
        <v>94</v>
      </c>
      <c r="BK146" s="166">
        <f t="shared" si="19"/>
        <v>1611.2</v>
      </c>
      <c r="BL146" s="18" t="s">
        <v>147</v>
      </c>
      <c r="BM146" s="165" t="s">
        <v>283</v>
      </c>
    </row>
    <row r="147" spans="1:65" s="2" customFormat="1" ht="24.2" customHeight="1">
      <c r="A147" s="30"/>
      <c r="B147" s="153"/>
      <c r="C147" s="154" t="s">
        <v>71</v>
      </c>
      <c r="D147" s="154" t="s">
        <v>149</v>
      </c>
      <c r="E147" s="155" t="s">
        <v>1383</v>
      </c>
      <c r="F147" s="156" t="s">
        <v>1384</v>
      </c>
      <c r="G147" s="157" t="s">
        <v>632</v>
      </c>
      <c r="H147" s="158">
        <v>4</v>
      </c>
      <c r="I147" s="159">
        <v>15.1</v>
      </c>
      <c r="J147" s="159">
        <f t="shared" si="10"/>
        <v>60.4</v>
      </c>
      <c r="K147" s="160"/>
      <c r="L147" s="31"/>
      <c r="M147" s="161" t="s">
        <v>1</v>
      </c>
      <c r="N147" s="162" t="s">
        <v>37</v>
      </c>
      <c r="O147" s="163">
        <v>0</v>
      </c>
      <c r="P147" s="163">
        <f t="shared" si="11"/>
        <v>0</v>
      </c>
      <c r="Q147" s="163">
        <v>0</v>
      </c>
      <c r="R147" s="163">
        <f t="shared" si="12"/>
        <v>0</v>
      </c>
      <c r="S147" s="163">
        <v>0</v>
      </c>
      <c r="T147" s="164">
        <f t="shared" si="13"/>
        <v>0</v>
      </c>
      <c r="U147" s="30"/>
      <c r="V147" s="30"/>
      <c r="W147" s="30"/>
      <c r="X147" s="30"/>
      <c r="Y147" s="30"/>
      <c r="Z147" s="30"/>
      <c r="AA147" s="30"/>
      <c r="AB147" s="30"/>
      <c r="AC147" s="30"/>
      <c r="AD147" s="30"/>
      <c r="AE147" s="30"/>
      <c r="AR147" s="165" t="s">
        <v>147</v>
      </c>
      <c r="AT147" s="165" t="s">
        <v>149</v>
      </c>
      <c r="AU147" s="165" t="s">
        <v>79</v>
      </c>
      <c r="AY147" s="18" t="s">
        <v>146</v>
      </c>
      <c r="BE147" s="166">
        <f t="shared" si="14"/>
        <v>0</v>
      </c>
      <c r="BF147" s="166">
        <f t="shared" si="15"/>
        <v>60.4</v>
      </c>
      <c r="BG147" s="166">
        <f t="shared" si="16"/>
        <v>0</v>
      </c>
      <c r="BH147" s="166">
        <f t="shared" si="17"/>
        <v>0</v>
      </c>
      <c r="BI147" s="166">
        <f t="shared" si="18"/>
        <v>0</v>
      </c>
      <c r="BJ147" s="18" t="s">
        <v>94</v>
      </c>
      <c r="BK147" s="166">
        <f t="shared" si="19"/>
        <v>60.4</v>
      </c>
      <c r="BL147" s="18" t="s">
        <v>147</v>
      </c>
      <c r="BM147" s="165" t="s">
        <v>286</v>
      </c>
    </row>
    <row r="148" spans="1:65" s="2" customFormat="1" ht="16.5" customHeight="1">
      <c r="A148" s="30"/>
      <c r="B148" s="153"/>
      <c r="C148" s="154" t="s">
        <v>71</v>
      </c>
      <c r="D148" s="154" t="s">
        <v>149</v>
      </c>
      <c r="E148" s="155" t="s">
        <v>1385</v>
      </c>
      <c r="F148" s="156" t="s">
        <v>1386</v>
      </c>
      <c r="G148" s="157" t="s">
        <v>376</v>
      </c>
      <c r="H148" s="158">
        <v>110</v>
      </c>
      <c r="I148" s="159">
        <v>2.2400000000000002</v>
      </c>
      <c r="J148" s="159">
        <f t="shared" si="10"/>
        <v>246.4</v>
      </c>
      <c r="K148" s="160"/>
      <c r="L148" s="31"/>
      <c r="M148" s="161" t="s">
        <v>1</v>
      </c>
      <c r="N148" s="162" t="s">
        <v>37</v>
      </c>
      <c r="O148" s="163">
        <v>0</v>
      </c>
      <c r="P148" s="163">
        <f t="shared" si="11"/>
        <v>0</v>
      </c>
      <c r="Q148" s="163">
        <v>0</v>
      </c>
      <c r="R148" s="163">
        <f t="shared" si="12"/>
        <v>0</v>
      </c>
      <c r="S148" s="163">
        <v>0</v>
      </c>
      <c r="T148" s="164">
        <f t="shared" si="13"/>
        <v>0</v>
      </c>
      <c r="U148" s="30"/>
      <c r="V148" s="30"/>
      <c r="W148" s="30"/>
      <c r="X148" s="30"/>
      <c r="Y148" s="30"/>
      <c r="Z148" s="30"/>
      <c r="AA148" s="30"/>
      <c r="AB148" s="30"/>
      <c r="AC148" s="30"/>
      <c r="AD148" s="30"/>
      <c r="AE148" s="30"/>
      <c r="AR148" s="165" t="s">
        <v>147</v>
      </c>
      <c r="AT148" s="165" t="s">
        <v>149</v>
      </c>
      <c r="AU148" s="165" t="s">
        <v>79</v>
      </c>
      <c r="AY148" s="18" t="s">
        <v>146</v>
      </c>
      <c r="BE148" s="166">
        <f t="shared" si="14"/>
        <v>0</v>
      </c>
      <c r="BF148" s="166">
        <f t="shared" si="15"/>
        <v>246.4</v>
      </c>
      <c r="BG148" s="166">
        <f t="shared" si="16"/>
        <v>0</v>
      </c>
      <c r="BH148" s="166">
        <f t="shared" si="17"/>
        <v>0</v>
      </c>
      <c r="BI148" s="166">
        <f t="shared" si="18"/>
        <v>0</v>
      </c>
      <c r="BJ148" s="18" t="s">
        <v>94</v>
      </c>
      <c r="BK148" s="166">
        <f t="shared" si="19"/>
        <v>246.4</v>
      </c>
      <c r="BL148" s="18" t="s">
        <v>147</v>
      </c>
      <c r="BM148" s="165" t="s">
        <v>290</v>
      </c>
    </row>
    <row r="149" spans="1:65" s="12" customFormat="1" ht="25.9" customHeight="1">
      <c r="B149" s="141"/>
      <c r="D149" s="142" t="s">
        <v>70</v>
      </c>
      <c r="E149" s="143" t="s">
        <v>1387</v>
      </c>
      <c r="F149" s="143" t="s">
        <v>1388</v>
      </c>
      <c r="J149" s="144">
        <f>BK149</f>
        <v>3342.98</v>
      </c>
      <c r="L149" s="141"/>
      <c r="M149" s="145"/>
      <c r="N149" s="146"/>
      <c r="O149" s="146"/>
      <c r="P149" s="147">
        <f>SUM(P150:P158)</f>
        <v>0</v>
      </c>
      <c r="Q149" s="146"/>
      <c r="R149" s="147">
        <f>SUM(R150:R158)</f>
        <v>0</v>
      </c>
      <c r="S149" s="146"/>
      <c r="T149" s="148">
        <f>SUM(T150:T158)</f>
        <v>0</v>
      </c>
      <c r="AR149" s="142" t="s">
        <v>79</v>
      </c>
      <c r="AT149" s="149" t="s">
        <v>70</v>
      </c>
      <c r="AU149" s="149" t="s">
        <v>71</v>
      </c>
      <c r="AY149" s="142" t="s">
        <v>146</v>
      </c>
      <c r="BK149" s="150">
        <f>SUM(BK150:BK158)</f>
        <v>3342.98</v>
      </c>
    </row>
    <row r="150" spans="1:65" s="2" customFormat="1" ht="21.75" customHeight="1">
      <c r="A150" s="30"/>
      <c r="B150" s="153"/>
      <c r="C150" s="154" t="s">
        <v>71</v>
      </c>
      <c r="D150" s="154" t="s">
        <v>149</v>
      </c>
      <c r="E150" s="155" t="s">
        <v>1389</v>
      </c>
      <c r="F150" s="156" t="s">
        <v>1390</v>
      </c>
      <c r="G150" s="157" t="s">
        <v>632</v>
      </c>
      <c r="H150" s="158">
        <v>18</v>
      </c>
      <c r="I150" s="159">
        <v>46.54</v>
      </c>
      <c r="J150" s="159">
        <f t="shared" ref="J150:J158" si="20">ROUND(I150*H150,2)</f>
        <v>837.72</v>
      </c>
      <c r="K150" s="160"/>
      <c r="L150" s="31"/>
      <c r="M150" s="161" t="s">
        <v>1</v>
      </c>
      <c r="N150" s="162" t="s">
        <v>37</v>
      </c>
      <c r="O150" s="163">
        <v>0</v>
      </c>
      <c r="P150" s="163">
        <f t="shared" ref="P150:P158" si="21">O150*H150</f>
        <v>0</v>
      </c>
      <c r="Q150" s="163">
        <v>0</v>
      </c>
      <c r="R150" s="163">
        <f t="shared" ref="R150:R158" si="22">Q150*H150</f>
        <v>0</v>
      </c>
      <c r="S150" s="163">
        <v>0</v>
      </c>
      <c r="T150" s="164">
        <f t="shared" ref="T150:T158" si="23">S150*H150</f>
        <v>0</v>
      </c>
      <c r="U150" s="30"/>
      <c r="V150" s="30"/>
      <c r="W150" s="30"/>
      <c r="X150" s="30"/>
      <c r="Y150" s="30"/>
      <c r="Z150" s="30"/>
      <c r="AA150" s="30"/>
      <c r="AB150" s="30"/>
      <c r="AC150" s="30"/>
      <c r="AD150" s="30"/>
      <c r="AE150" s="30"/>
      <c r="AR150" s="165" t="s">
        <v>147</v>
      </c>
      <c r="AT150" s="165" t="s">
        <v>149</v>
      </c>
      <c r="AU150" s="165" t="s">
        <v>79</v>
      </c>
      <c r="AY150" s="18" t="s">
        <v>146</v>
      </c>
      <c r="BE150" s="166">
        <f t="shared" ref="BE150:BE158" si="24">IF(N150="základná",J150,0)</f>
        <v>0</v>
      </c>
      <c r="BF150" s="166">
        <f t="shared" ref="BF150:BF158" si="25">IF(N150="znížená",J150,0)</f>
        <v>837.72</v>
      </c>
      <c r="BG150" s="166">
        <f t="shared" ref="BG150:BG158" si="26">IF(N150="zákl. prenesená",J150,0)</f>
        <v>0</v>
      </c>
      <c r="BH150" s="166">
        <f t="shared" ref="BH150:BH158" si="27">IF(N150="zníž. prenesená",J150,0)</f>
        <v>0</v>
      </c>
      <c r="BI150" s="166">
        <f t="shared" ref="BI150:BI158" si="28">IF(N150="nulová",J150,0)</f>
        <v>0</v>
      </c>
      <c r="BJ150" s="18" t="s">
        <v>94</v>
      </c>
      <c r="BK150" s="166">
        <f t="shared" ref="BK150:BK158" si="29">ROUND(I150*H150,2)</f>
        <v>837.72</v>
      </c>
      <c r="BL150" s="18" t="s">
        <v>147</v>
      </c>
      <c r="BM150" s="165" t="s">
        <v>293</v>
      </c>
    </row>
    <row r="151" spans="1:65" s="2" customFormat="1" ht="21.75" customHeight="1">
      <c r="A151" s="30"/>
      <c r="B151" s="153"/>
      <c r="C151" s="154" t="s">
        <v>71</v>
      </c>
      <c r="D151" s="154" t="s">
        <v>149</v>
      </c>
      <c r="E151" s="155" t="s">
        <v>1391</v>
      </c>
      <c r="F151" s="156" t="s">
        <v>1392</v>
      </c>
      <c r="G151" s="157" t="s">
        <v>632</v>
      </c>
      <c r="H151" s="158">
        <v>4</v>
      </c>
      <c r="I151" s="159">
        <v>55.23</v>
      </c>
      <c r="J151" s="159">
        <f t="shared" si="20"/>
        <v>220.92</v>
      </c>
      <c r="K151" s="160"/>
      <c r="L151" s="31"/>
      <c r="M151" s="161" t="s">
        <v>1</v>
      </c>
      <c r="N151" s="162" t="s">
        <v>37</v>
      </c>
      <c r="O151" s="163">
        <v>0</v>
      </c>
      <c r="P151" s="163">
        <f t="shared" si="21"/>
        <v>0</v>
      </c>
      <c r="Q151" s="163">
        <v>0</v>
      </c>
      <c r="R151" s="163">
        <f t="shared" si="22"/>
        <v>0</v>
      </c>
      <c r="S151" s="163">
        <v>0</v>
      </c>
      <c r="T151" s="164">
        <f t="shared" si="23"/>
        <v>0</v>
      </c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30"/>
      <c r="AR151" s="165" t="s">
        <v>147</v>
      </c>
      <c r="AT151" s="165" t="s">
        <v>149</v>
      </c>
      <c r="AU151" s="165" t="s">
        <v>79</v>
      </c>
      <c r="AY151" s="18" t="s">
        <v>146</v>
      </c>
      <c r="BE151" s="166">
        <f t="shared" si="24"/>
        <v>0</v>
      </c>
      <c r="BF151" s="166">
        <f t="shared" si="25"/>
        <v>220.92</v>
      </c>
      <c r="BG151" s="166">
        <f t="shared" si="26"/>
        <v>0</v>
      </c>
      <c r="BH151" s="166">
        <f t="shared" si="27"/>
        <v>0</v>
      </c>
      <c r="BI151" s="166">
        <f t="shared" si="28"/>
        <v>0</v>
      </c>
      <c r="BJ151" s="18" t="s">
        <v>94</v>
      </c>
      <c r="BK151" s="166">
        <f t="shared" si="29"/>
        <v>220.92</v>
      </c>
      <c r="BL151" s="18" t="s">
        <v>147</v>
      </c>
      <c r="BM151" s="165" t="s">
        <v>298</v>
      </c>
    </row>
    <row r="152" spans="1:65" s="2" customFormat="1" ht="16.5" customHeight="1">
      <c r="A152" s="30"/>
      <c r="B152" s="153"/>
      <c r="C152" s="154" t="s">
        <v>71</v>
      </c>
      <c r="D152" s="154" t="s">
        <v>149</v>
      </c>
      <c r="E152" s="155" t="s">
        <v>1393</v>
      </c>
      <c r="F152" s="156" t="s">
        <v>1394</v>
      </c>
      <c r="G152" s="157" t="s">
        <v>376</v>
      </c>
      <c r="H152" s="158">
        <v>490</v>
      </c>
      <c r="I152" s="159">
        <v>3.06</v>
      </c>
      <c r="J152" s="159">
        <f t="shared" si="20"/>
        <v>1499.4</v>
      </c>
      <c r="K152" s="160"/>
      <c r="L152" s="31"/>
      <c r="M152" s="161" t="s">
        <v>1</v>
      </c>
      <c r="N152" s="162" t="s">
        <v>37</v>
      </c>
      <c r="O152" s="163">
        <v>0</v>
      </c>
      <c r="P152" s="163">
        <f t="shared" si="21"/>
        <v>0</v>
      </c>
      <c r="Q152" s="163">
        <v>0</v>
      </c>
      <c r="R152" s="163">
        <f t="shared" si="22"/>
        <v>0</v>
      </c>
      <c r="S152" s="163">
        <v>0</v>
      </c>
      <c r="T152" s="164">
        <f t="shared" si="23"/>
        <v>0</v>
      </c>
      <c r="U152" s="30"/>
      <c r="V152" s="30"/>
      <c r="W152" s="30"/>
      <c r="X152" s="30"/>
      <c r="Y152" s="30"/>
      <c r="Z152" s="30"/>
      <c r="AA152" s="30"/>
      <c r="AB152" s="30"/>
      <c r="AC152" s="30"/>
      <c r="AD152" s="30"/>
      <c r="AE152" s="30"/>
      <c r="AR152" s="165" t="s">
        <v>147</v>
      </c>
      <c r="AT152" s="165" t="s">
        <v>149</v>
      </c>
      <c r="AU152" s="165" t="s">
        <v>79</v>
      </c>
      <c r="AY152" s="18" t="s">
        <v>146</v>
      </c>
      <c r="BE152" s="166">
        <f t="shared" si="24"/>
        <v>0</v>
      </c>
      <c r="BF152" s="166">
        <f t="shared" si="25"/>
        <v>1499.4</v>
      </c>
      <c r="BG152" s="166">
        <f t="shared" si="26"/>
        <v>0</v>
      </c>
      <c r="BH152" s="166">
        <f t="shared" si="27"/>
        <v>0</v>
      </c>
      <c r="BI152" s="166">
        <f t="shared" si="28"/>
        <v>0</v>
      </c>
      <c r="BJ152" s="18" t="s">
        <v>94</v>
      </c>
      <c r="BK152" s="166">
        <f t="shared" si="29"/>
        <v>1499.4</v>
      </c>
      <c r="BL152" s="18" t="s">
        <v>147</v>
      </c>
      <c r="BM152" s="165" t="s">
        <v>301</v>
      </c>
    </row>
    <row r="153" spans="1:65" s="2" customFormat="1" ht="16.5" customHeight="1">
      <c r="A153" s="30"/>
      <c r="B153" s="153"/>
      <c r="C153" s="154" t="s">
        <v>71</v>
      </c>
      <c r="D153" s="154" t="s">
        <v>149</v>
      </c>
      <c r="E153" s="155" t="s">
        <v>1395</v>
      </c>
      <c r="F153" s="156" t="s">
        <v>1396</v>
      </c>
      <c r="G153" s="157" t="s">
        <v>632</v>
      </c>
      <c r="H153" s="158">
        <v>8</v>
      </c>
      <c r="I153" s="159">
        <v>3.94</v>
      </c>
      <c r="J153" s="159">
        <f t="shared" si="20"/>
        <v>31.52</v>
      </c>
      <c r="K153" s="160"/>
      <c r="L153" s="31"/>
      <c r="M153" s="161" t="s">
        <v>1</v>
      </c>
      <c r="N153" s="162" t="s">
        <v>37</v>
      </c>
      <c r="O153" s="163">
        <v>0</v>
      </c>
      <c r="P153" s="163">
        <f t="shared" si="21"/>
        <v>0</v>
      </c>
      <c r="Q153" s="163">
        <v>0</v>
      </c>
      <c r="R153" s="163">
        <f t="shared" si="22"/>
        <v>0</v>
      </c>
      <c r="S153" s="163">
        <v>0</v>
      </c>
      <c r="T153" s="164">
        <f t="shared" si="23"/>
        <v>0</v>
      </c>
      <c r="U153" s="30"/>
      <c r="V153" s="30"/>
      <c r="W153" s="30"/>
      <c r="X153" s="30"/>
      <c r="Y153" s="30"/>
      <c r="Z153" s="30"/>
      <c r="AA153" s="30"/>
      <c r="AB153" s="30"/>
      <c r="AC153" s="30"/>
      <c r="AD153" s="30"/>
      <c r="AE153" s="30"/>
      <c r="AR153" s="165" t="s">
        <v>147</v>
      </c>
      <c r="AT153" s="165" t="s">
        <v>149</v>
      </c>
      <c r="AU153" s="165" t="s">
        <v>79</v>
      </c>
      <c r="AY153" s="18" t="s">
        <v>146</v>
      </c>
      <c r="BE153" s="166">
        <f t="shared" si="24"/>
        <v>0</v>
      </c>
      <c r="BF153" s="166">
        <f t="shared" si="25"/>
        <v>31.52</v>
      </c>
      <c r="BG153" s="166">
        <f t="shared" si="26"/>
        <v>0</v>
      </c>
      <c r="BH153" s="166">
        <f t="shared" si="27"/>
        <v>0</v>
      </c>
      <c r="BI153" s="166">
        <f t="shared" si="28"/>
        <v>0</v>
      </c>
      <c r="BJ153" s="18" t="s">
        <v>94</v>
      </c>
      <c r="BK153" s="166">
        <f t="shared" si="29"/>
        <v>31.52</v>
      </c>
      <c r="BL153" s="18" t="s">
        <v>147</v>
      </c>
      <c r="BM153" s="165" t="s">
        <v>306</v>
      </c>
    </row>
    <row r="154" spans="1:65" s="2" customFormat="1" ht="16.5" customHeight="1">
      <c r="A154" s="30"/>
      <c r="B154" s="153"/>
      <c r="C154" s="154" t="s">
        <v>71</v>
      </c>
      <c r="D154" s="154" t="s">
        <v>149</v>
      </c>
      <c r="E154" s="155" t="s">
        <v>1397</v>
      </c>
      <c r="F154" s="156" t="s">
        <v>1398</v>
      </c>
      <c r="G154" s="157" t="s">
        <v>632</v>
      </c>
      <c r="H154" s="158">
        <v>39</v>
      </c>
      <c r="I154" s="159">
        <v>3.88</v>
      </c>
      <c r="J154" s="159">
        <f t="shared" si="20"/>
        <v>151.32</v>
      </c>
      <c r="K154" s="160"/>
      <c r="L154" s="31"/>
      <c r="M154" s="161" t="s">
        <v>1</v>
      </c>
      <c r="N154" s="162" t="s">
        <v>37</v>
      </c>
      <c r="O154" s="163">
        <v>0</v>
      </c>
      <c r="P154" s="163">
        <f t="shared" si="21"/>
        <v>0</v>
      </c>
      <c r="Q154" s="163">
        <v>0</v>
      </c>
      <c r="R154" s="163">
        <f t="shared" si="22"/>
        <v>0</v>
      </c>
      <c r="S154" s="163">
        <v>0</v>
      </c>
      <c r="T154" s="164">
        <f t="shared" si="23"/>
        <v>0</v>
      </c>
      <c r="U154" s="30"/>
      <c r="V154" s="30"/>
      <c r="W154" s="30"/>
      <c r="X154" s="30"/>
      <c r="Y154" s="30"/>
      <c r="Z154" s="30"/>
      <c r="AA154" s="30"/>
      <c r="AB154" s="30"/>
      <c r="AC154" s="30"/>
      <c r="AD154" s="30"/>
      <c r="AE154" s="30"/>
      <c r="AR154" s="165" t="s">
        <v>147</v>
      </c>
      <c r="AT154" s="165" t="s">
        <v>149</v>
      </c>
      <c r="AU154" s="165" t="s">
        <v>79</v>
      </c>
      <c r="AY154" s="18" t="s">
        <v>146</v>
      </c>
      <c r="BE154" s="166">
        <f t="shared" si="24"/>
        <v>0</v>
      </c>
      <c r="BF154" s="166">
        <f t="shared" si="25"/>
        <v>151.32</v>
      </c>
      <c r="BG154" s="166">
        <f t="shared" si="26"/>
        <v>0</v>
      </c>
      <c r="BH154" s="166">
        <f t="shared" si="27"/>
        <v>0</v>
      </c>
      <c r="BI154" s="166">
        <f t="shared" si="28"/>
        <v>0</v>
      </c>
      <c r="BJ154" s="18" t="s">
        <v>94</v>
      </c>
      <c r="BK154" s="166">
        <f t="shared" si="29"/>
        <v>151.32</v>
      </c>
      <c r="BL154" s="18" t="s">
        <v>147</v>
      </c>
      <c r="BM154" s="165" t="s">
        <v>310</v>
      </c>
    </row>
    <row r="155" spans="1:65" s="2" customFormat="1" ht="16.5" customHeight="1">
      <c r="A155" s="30"/>
      <c r="B155" s="153"/>
      <c r="C155" s="154" t="s">
        <v>71</v>
      </c>
      <c r="D155" s="154" t="s">
        <v>149</v>
      </c>
      <c r="E155" s="155" t="s">
        <v>1399</v>
      </c>
      <c r="F155" s="156" t="s">
        <v>1400</v>
      </c>
      <c r="G155" s="157" t="s">
        <v>632</v>
      </c>
      <c r="H155" s="158">
        <v>15</v>
      </c>
      <c r="I155" s="159">
        <v>4.41</v>
      </c>
      <c r="J155" s="159">
        <f t="shared" si="20"/>
        <v>66.150000000000006</v>
      </c>
      <c r="K155" s="160"/>
      <c r="L155" s="31"/>
      <c r="M155" s="161" t="s">
        <v>1</v>
      </c>
      <c r="N155" s="162" t="s">
        <v>37</v>
      </c>
      <c r="O155" s="163">
        <v>0</v>
      </c>
      <c r="P155" s="163">
        <f t="shared" si="21"/>
        <v>0</v>
      </c>
      <c r="Q155" s="163">
        <v>0</v>
      </c>
      <c r="R155" s="163">
        <f t="shared" si="22"/>
        <v>0</v>
      </c>
      <c r="S155" s="163">
        <v>0</v>
      </c>
      <c r="T155" s="164">
        <f t="shared" si="23"/>
        <v>0</v>
      </c>
      <c r="U155" s="30"/>
      <c r="V155" s="30"/>
      <c r="W155" s="30"/>
      <c r="X155" s="30"/>
      <c r="Y155" s="30"/>
      <c r="Z155" s="30"/>
      <c r="AA155" s="30"/>
      <c r="AB155" s="30"/>
      <c r="AC155" s="30"/>
      <c r="AD155" s="30"/>
      <c r="AE155" s="30"/>
      <c r="AR155" s="165" t="s">
        <v>147</v>
      </c>
      <c r="AT155" s="165" t="s">
        <v>149</v>
      </c>
      <c r="AU155" s="165" t="s">
        <v>79</v>
      </c>
      <c r="AY155" s="18" t="s">
        <v>146</v>
      </c>
      <c r="BE155" s="166">
        <f t="shared" si="24"/>
        <v>0</v>
      </c>
      <c r="BF155" s="166">
        <f t="shared" si="25"/>
        <v>66.150000000000006</v>
      </c>
      <c r="BG155" s="166">
        <f t="shared" si="26"/>
        <v>0</v>
      </c>
      <c r="BH155" s="166">
        <f t="shared" si="27"/>
        <v>0</v>
      </c>
      <c r="BI155" s="166">
        <f t="shared" si="28"/>
        <v>0</v>
      </c>
      <c r="BJ155" s="18" t="s">
        <v>94</v>
      </c>
      <c r="BK155" s="166">
        <f t="shared" si="29"/>
        <v>66.150000000000006</v>
      </c>
      <c r="BL155" s="18" t="s">
        <v>147</v>
      </c>
      <c r="BM155" s="165" t="s">
        <v>315</v>
      </c>
    </row>
    <row r="156" spans="1:65" s="2" customFormat="1" ht="16.5" customHeight="1">
      <c r="A156" s="30"/>
      <c r="B156" s="153"/>
      <c r="C156" s="154" t="s">
        <v>71</v>
      </c>
      <c r="D156" s="154" t="s">
        <v>149</v>
      </c>
      <c r="E156" s="155" t="s">
        <v>1401</v>
      </c>
      <c r="F156" s="156" t="s">
        <v>1402</v>
      </c>
      <c r="G156" s="157" t="s">
        <v>632</v>
      </c>
      <c r="H156" s="158">
        <v>30</v>
      </c>
      <c r="I156" s="159">
        <v>7.17</v>
      </c>
      <c r="J156" s="159">
        <f t="shared" si="20"/>
        <v>215.1</v>
      </c>
      <c r="K156" s="160"/>
      <c r="L156" s="31"/>
      <c r="M156" s="161" t="s">
        <v>1</v>
      </c>
      <c r="N156" s="162" t="s">
        <v>37</v>
      </c>
      <c r="O156" s="163">
        <v>0</v>
      </c>
      <c r="P156" s="163">
        <f t="shared" si="21"/>
        <v>0</v>
      </c>
      <c r="Q156" s="163">
        <v>0</v>
      </c>
      <c r="R156" s="163">
        <f t="shared" si="22"/>
        <v>0</v>
      </c>
      <c r="S156" s="163">
        <v>0</v>
      </c>
      <c r="T156" s="164">
        <f t="shared" si="23"/>
        <v>0</v>
      </c>
      <c r="U156" s="30"/>
      <c r="V156" s="30"/>
      <c r="W156" s="30"/>
      <c r="X156" s="30"/>
      <c r="Y156" s="30"/>
      <c r="Z156" s="30"/>
      <c r="AA156" s="30"/>
      <c r="AB156" s="30"/>
      <c r="AC156" s="30"/>
      <c r="AD156" s="30"/>
      <c r="AE156" s="30"/>
      <c r="AR156" s="165" t="s">
        <v>147</v>
      </c>
      <c r="AT156" s="165" t="s">
        <v>149</v>
      </c>
      <c r="AU156" s="165" t="s">
        <v>79</v>
      </c>
      <c r="AY156" s="18" t="s">
        <v>146</v>
      </c>
      <c r="BE156" s="166">
        <f t="shared" si="24"/>
        <v>0</v>
      </c>
      <c r="BF156" s="166">
        <f t="shared" si="25"/>
        <v>215.1</v>
      </c>
      <c r="BG156" s="166">
        <f t="shared" si="26"/>
        <v>0</v>
      </c>
      <c r="BH156" s="166">
        <f t="shared" si="27"/>
        <v>0</v>
      </c>
      <c r="BI156" s="166">
        <f t="shared" si="28"/>
        <v>0</v>
      </c>
      <c r="BJ156" s="18" t="s">
        <v>94</v>
      </c>
      <c r="BK156" s="166">
        <f t="shared" si="29"/>
        <v>215.1</v>
      </c>
      <c r="BL156" s="18" t="s">
        <v>147</v>
      </c>
      <c r="BM156" s="165" t="s">
        <v>319</v>
      </c>
    </row>
    <row r="157" spans="1:65" s="2" customFormat="1" ht="16.5" customHeight="1">
      <c r="A157" s="30"/>
      <c r="B157" s="153"/>
      <c r="C157" s="154" t="s">
        <v>71</v>
      </c>
      <c r="D157" s="154" t="s">
        <v>149</v>
      </c>
      <c r="E157" s="155" t="s">
        <v>1403</v>
      </c>
      <c r="F157" s="156" t="s">
        <v>1404</v>
      </c>
      <c r="G157" s="157" t="s">
        <v>632</v>
      </c>
      <c r="H157" s="158">
        <v>15</v>
      </c>
      <c r="I157" s="159">
        <v>19.04</v>
      </c>
      <c r="J157" s="159">
        <f t="shared" si="20"/>
        <v>285.60000000000002</v>
      </c>
      <c r="K157" s="160"/>
      <c r="L157" s="31"/>
      <c r="M157" s="161" t="s">
        <v>1</v>
      </c>
      <c r="N157" s="162" t="s">
        <v>37</v>
      </c>
      <c r="O157" s="163">
        <v>0</v>
      </c>
      <c r="P157" s="163">
        <f t="shared" si="21"/>
        <v>0</v>
      </c>
      <c r="Q157" s="163">
        <v>0</v>
      </c>
      <c r="R157" s="163">
        <f t="shared" si="22"/>
        <v>0</v>
      </c>
      <c r="S157" s="163">
        <v>0</v>
      </c>
      <c r="T157" s="164">
        <f t="shared" si="23"/>
        <v>0</v>
      </c>
      <c r="U157" s="30"/>
      <c r="V157" s="30"/>
      <c r="W157" s="30"/>
      <c r="X157" s="30"/>
      <c r="Y157" s="30"/>
      <c r="Z157" s="30"/>
      <c r="AA157" s="30"/>
      <c r="AB157" s="30"/>
      <c r="AC157" s="30"/>
      <c r="AD157" s="30"/>
      <c r="AE157" s="30"/>
      <c r="AR157" s="165" t="s">
        <v>147</v>
      </c>
      <c r="AT157" s="165" t="s">
        <v>149</v>
      </c>
      <c r="AU157" s="165" t="s">
        <v>79</v>
      </c>
      <c r="AY157" s="18" t="s">
        <v>146</v>
      </c>
      <c r="BE157" s="166">
        <f t="shared" si="24"/>
        <v>0</v>
      </c>
      <c r="BF157" s="166">
        <f t="shared" si="25"/>
        <v>285.60000000000002</v>
      </c>
      <c r="BG157" s="166">
        <f t="shared" si="26"/>
        <v>0</v>
      </c>
      <c r="BH157" s="166">
        <f t="shared" si="27"/>
        <v>0</v>
      </c>
      <c r="BI157" s="166">
        <f t="shared" si="28"/>
        <v>0</v>
      </c>
      <c r="BJ157" s="18" t="s">
        <v>94</v>
      </c>
      <c r="BK157" s="166">
        <f t="shared" si="29"/>
        <v>285.60000000000002</v>
      </c>
      <c r="BL157" s="18" t="s">
        <v>147</v>
      </c>
      <c r="BM157" s="165" t="s">
        <v>326</v>
      </c>
    </row>
    <row r="158" spans="1:65" s="2" customFormat="1" ht="16.5" customHeight="1">
      <c r="A158" s="30"/>
      <c r="B158" s="153"/>
      <c r="C158" s="154" t="s">
        <v>71</v>
      </c>
      <c r="D158" s="154" t="s">
        <v>149</v>
      </c>
      <c r="E158" s="155" t="s">
        <v>1405</v>
      </c>
      <c r="F158" s="156" t="s">
        <v>1406</v>
      </c>
      <c r="G158" s="157" t="s">
        <v>632</v>
      </c>
      <c r="H158" s="158">
        <v>15</v>
      </c>
      <c r="I158" s="159">
        <v>2.35</v>
      </c>
      <c r="J158" s="159">
        <f t="shared" si="20"/>
        <v>35.25</v>
      </c>
      <c r="K158" s="160"/>
      <c r="L158" s="31"/>
      <c r="M158" s="161" t="s">
        <v>1</v>
      </c>
      <c r="N158" s="162" t="s">
        <v>37</v>
      </c>
      <c r="O158" s="163">
        <v>0</v>
      </c>
      <c r="P158" s="163">
        <f t="shared" si="21"/>
        <v>0</v>
      </c>
      <c r="Q158" s="163">
        <v>0</v>
      </c>
      <c r="R158" s="163">
        <f t="shared" si="22"/>
        <v>0</v>
      </c>
      <c r="S158" s="163">
        <v>0</v>
      </c>
      <c r="T158" s="164">
        <f t="shared" si="23"/>
        <v>0</v>
      </c>
      <c r="U158" s="30"/>
      <c r="V158" s="30"/>
      <c r="W158" s="30"/>
      <c r="X158" s="30"/>
      <c r="Y158" s="30"/>
      <c r="Z158" s="30"/>
      <c r="AA158" s="30"/>
      <c r="AB158" s="30"/>
      <c r="AC158" s="30"/>
      <c r="AD158" s="30"/>
      <c r="AE158" s="30"/>
      <c r="AR158" s="165" t="s">
        <v>147</v>
      </c>
      <c r="AT158" s="165" t="s">
        <v>149</v>
      </c>
      <c r="AU158" s="165" t="s">
        <v>79</v>
      </c>
      <c r="AY158" s="18" t="s">
        <v>146</v>
      </c>
      <c r="BE158" s="166">
        <f t="shared" si="24"/>
        <v>0</v>
      </c>
      <c r="BF158" s="166">
        <f t="shared" si="25"/>
        <v>35.25</v>
      </c>
      <c r="BG158" s="166">
        <f t="shared" si="26"/>
        <v>0</v>
      </c>
      <c r="BH158" s="166">
        <f t="shared" si="27"/>
        <v>0</v>
      </c>
      <c r="BI158" s="166">
        <f t="shared" si="28"/>
        <v>0</v>
      </c>
      <c r="BJ158" s="18" t="s">
        <v>94</v>
      </c>
      <c r="BK158" s="166">
        <f t="shared" si="29"/>
        <v>35.25</v>
      </c>
      <c r="BL158" s="18" t="s">
        <v>147</v>
      </c>
      <c r="BM158" s="165" t="s">
        <v>333</v>
      </c>
    </row>
    <row r="159" spans="1:65" s="12" customFormat="1" ht="25.9" customHeight="1">
      <c r="B159" s="141"/>
      <c r="D159" s="142" t="s">
        <v>70</v>
      </c>
      <c r="E159" s="143" t="s">
        <v>1407</v>
      </c>
      <c r="F159" s="143" t="s">
        <v>1408</v>
      </c>
      <c r="J159" s="144">
        <f>BK159</f>
        <v>2275.77</v>
      </c>
      <c r="L159" s="141"/>
      <c r="M159" s="145"/>
      <c r="N159" s="146"/>
      <c r="O159" s="146"/>
      <c r="P159" s="147">
        <f>SUM(P160:P162)</f>
        <v>0</v>
      </c>
      <c r="Q159" s="146"/>
      <c r="R159" s="147">
        <f>SUM(R160:R162)</f>
        <v>0</v>
      </c>
      <c r="S159" s="146"/>
      <c r="T159" s="148">
        <f>SUM(T160:T162)</f>
        <v>0</v>
      </c>
      <c r="AR159" s="142" t="s">
        <v>79</v>
      </c>
      <c r="AT159" s="149" t="s">
        <v>70</v>
      </c>
      <c r="AU159" s="149" t="s">
        <v>71</v>
      </c>
      <c r="AY159" s="142" t="s">
        <v>146</v>
      </c>
      <c r="BK159" s="150">
        <f>SUM(BK160:BK162)</f>
        <v>2275.77</v>
      </c>
    </row>
    <row r="160" spans="1:65" s="2" customFormat="1" ht="16.5" customHeight="1">
      <c r="A160" s="30"/>
      <c r="B160" s="153"/>
      <c r="C160" s="154" t="s">
        <v>71</v>
      </c>
      <c r="D160" s="154" t="s">
        <v>149</v>
      </c>
      <c r="E160" s="155" t="s">
        <v>1409</v>
      </c>
      <c r="F160" s="156" t="s">
        <v>1410</v>
      </c>
      <c r="G160" s="157" t="s">
        <v>376</v>
      </c>
      <c r="H160" s="158">
        <v>234</v>
      </c>
      <c r="I160" s="159">
        <v>5.82</v>
      </c>
      <c r="J160" s="159">
        <f>ROUND(I160*H160,2)</f>
        <v>1361.88</v>
      </c>
      <c r="K160" s="160"/>
      <c r="L160" s="31"/>
      <c r="M160" s="161" t="s">
        <v>1</v>
      </c>
      <c r="N160" s="162" t="s">
        <v>37</v>
      </c>
      <c r="O160" s="163">
        <v>0</v>
      </c>
      <c r="P160" s="163">
        <f>O160*H160</f>
        <v>0</v>
      </c>
      <c r="Q160" s="163">
        <v>0</v>
      </c>
      <c r="R160" s="163">
        <f>Q160*H160</f>
        <v>0</v>
      </c>
      <c r="S160" s="163">
        <v>0</v>
      </c>
      <c r="T160" s="164">
        <f>S160*H160</f>
        <v>0</v>
      </c>
      <c r="U160" s="30"/>
      <c r="V160" s="30"/>
      <c r="W160" s="30"/>
      <c r="X160" s="30"/>
      <c r="Y160" s="30"/>
      <c r="Z160" s="30"/>
      <c r="AA160" s="30"/>
      <c r="AB160" s="30"/>
      <c r="AC160" s="30"/>
      <c r="AD160" s="30"/>
      <c r="AE160" s="30"/>
      <c r="AR160" s="165" t="s">
        <v>147</v>
      </c>
      <c r="AT160" s="165" t="s">
        <v>149</v>
      </c>
      <c r="AU160" s="165" t="s">
        <v>79</v>
      </c>
      <c r="AY160" s="18" t="s">
        <v>146</v>
      </c>
      <c r="BE160" s="166">
        <f>IF(N160="základná",J160,0)</f>
        <v>0</v>
      </c>
      <c r="BF160" s="166">
        <f>IF(N160="znížená",J160,0)</f>
        <v>1361.88</v>
      </c>
      <c r="BG160" s="166">
        <f>IF(N160="zákl. prenesená",J160,0)</f>
        <v>0</v>
      </c>
      <c r="BH160" s="166">
        <f>IF(N160="zníž. prenesená",J160,0)</f>
        <v>0</v>
      </c>
      <c r="BI160" s="166">
        <f>IF(N160="nulová",J160,0)</f>
        <v>0</v>
      </c>
      <c r="BJ160" s="18" t="s">
        <v>94</v>
      </c>
      <c r="BK160" s="166">
        <f>ROUND(I160*H160,2)</f>
        <v>1361.88</v>
      </c>
      <c r="BL160" s="18" t="s">
        <v>147</v>
      </c>
      <c r="BM160" s="165" t="s">
        <v>338</v>
      </c>
    </row>
    <row r="161" spans="1:65" s="2" customFormat="1" ht="16.5" customHeight="1">
      <c r="A161" s="30"/>
      <c r="B161" s="153"/>
      <c r="C161" s="154" t="s">
        <v>71</v>
      </c>
      <c r="D161" s="154" t="s">
        <v>149</v>
      </c>
      <c r="E161" s="155" t="s">
        <v>1411</v>
      </c>
      <c r="F161" s="156" t="s">
        <v>1412</v>
      </c>
      <c r="G161" s="157" t="s">
        <v>376</v>
      </c>
      <c r="H161" s="158">
        <v>75</v>
      </c>
      <c r="I161" s="159">
        <v>10.81</v>
      </c>
      <c r="J161" s="159">
        <f>ROUND(I161*H161,2)</f>
        <v>810.75</v>
      </c>
      <c r="K161" s="160"/>
      <c r="L161" s="31"/>
      <c r="M161" s="161" t="s">
        <v>1</v>
      </c>
      <c r="N161" s="162" t="s">
        <v>37</v>
      </c>
      <c r="O161" s="163">
        <v>0</v>
      </c>
      <c r="P161" s="163">
        <f>O161*H161</f>
        <v>0</v>
      </c>
      <c r="Q161" s="163">
        <v>0</v>
      </c>
      <c r="R161" s="163">
        <f>Q161*H161</f>
        <v>0</v>
      </c>
      <c r="S161" s="163">
        <v>0</v>
      </c>
      <c r="T161" s="164">
        <f>S161*H161</f>
        <v>0</v>
      </c>
      <c r="U161" s="30"/>
      <c r="V161" s="30"/>
      <c r="W161" s="30"/>
      <c r="X161" s="30"/>
      <c r="Y161" s="30"/>
      <c r="Z161" s="30"/>
      <c r="AA161" s="30"/>
      <c r="AB161" s="30"/>
      <c r="AC161" s="30"/>
      <c r="AD161" s="30"/>
      <c r="AE161" s="30"/>
      <c r="AR161" s="165" t="s">
        <v>147</v>
      </c>
      <c r="AT161" s="165" t="s">
        <v>149</v>
      </c>
      <c r="AU161" s="165" t="s">
        <v>79</v>
      </c>
      <c r="AY161" s="18" t="s">
        <v>146</v>
      </c>
      <c r="BE161" s="166">
        <f>IF(N161="základná",J161,0)</f>
        <v>0</v>
      </c>
      <c r="BF161" s="166">
        <f>IF(N161="znížená",J161,0)</f>
        <v>810.75</v>
      </c>
      <c r="BG161" s="166">
        <f>IF(N161="zákl. prenesená",J161,0)</f>
        <v>0</v>
      </c>
      <c r="BH161" s="166">
        <f>IF(N161="zníž. prenesená",J161,0)</f>
        <v>0</v>
      </c>
      <c r="BI161" s="166">
        <f>IF(N161="nulová",J161,0)</f>
        <v>0</v>
      </c>
      <c r="BJ161" s="18" t="s">
        <v>94</v>
      </c>
      <c r="BK161" s="166">
        <f>ROUND(I161*H161,2)</f>
        <v>810.75</v>
      </c>
      <c r="BL161" s="18" t="s">
        <v>147</v>
      </c>
      <c r="BM161" s="165" t="s">
        <v>348</v>
      </c>
    </row>
    <row r="162" spans="1:65" s="2" customFormat="1" ht="16.5" customHeight="1">
      <c r="A162" s="30"/>
      <c r="B162" s="153"/>
      <c r="C162" s="154" t="s">
        <v>71</v>
      </c>
      <c r="D162" s="154" t="s">
        <v>149</v>
      </c>
      <c r="E162" s="155" t="s">
        <v>1413</v>
      </c>
      <c r="F162" s="156" t="s">
        <v>1414</v>
      </c>
      <c r="G162" s="157" t="s">
        <v>632</v>
      </c>
      <c r="H162" s="158">
        <v>27</v>
      </c>
      <c r="I162" s="159">
        <v>3.82</v>
      </c>
      <c r="J162" s="159">
        <f>ROUND(I162*H162,2)</f>
        <v>103.14</v>
      </c>
      <c r="K162" s="160"/>
      <c r="L162" s="31"/>
      <c r="M162" s="161" t="s">
        <v>1</v>
      </c>
      <c r="N162" s="162" t="s">
        <v>37</v>
      </c>
      <c r="O162" s="163">
        <v>0</v>
      </c>
      <c r="P162" s="163">
        <f>O162*H162</f>
        <v>0</v>
      </c>
      <c r="Q162" s="163">
        <v>0</v>
      </c>
      <c r="R162" s="163">
        <f>Q162*H162</f>
        <v>0</v>
      </c>
      <c r="S162" s="163">
        <v>0</v>
      </c>
      <c r="T162" s="164">
        <f>S162*H162</f>
        <v>0</v>
      </c>
      <c r="U162" s="30"/>
      <c r="V162" s="30"/>
      <c r="W162" s="30"/>
      <c r="X162" s="30"/>
      <c r="Y162" s="30"/>
      <c r="Z162" s="30"/>
      <c r="AA162" s="30"/>
      <c r="AB162" s="30"/>
      <c r="AC162" s="30"/>
      <c r="AD162" s="30"/>
      <c r="AE162" s="30"/>
      <c r="AR162" s="165" t="s">
        <v>147</v>
      </c>
      <c r="AT162" s="165" t="s">
        <v>149</v>
      </c>
      <c r="AU162" s="165" t="s">
        <v>79</v>
      </c>
      <c r="AY162" s="18" t="s">
        <v>146</v>
      </c>
      <c r="BE162" s="166">
        <f>IF(N162="základná",J162,0)</f>
        <v>0</v>
      </c>
      <c r="BF162" s="166">
        <f>IF(N162="znížená",J162,0)</f>
        <v>103.14</v>
      </c>
      <c r="BG162" s="166">
        <f>IF(N162="zákl. prenesená",J162,0)</f>
        <v>0</v>
      </c>
      <c r="BH162" s="166">
        <f>IF(N162="zníž. prenesená",J162,0)</f>
        <v>0</v>
      </c>
      <c r="BI162" s="166">
        <f>IF(N162="nulová",J162,0)</f>
        <v>0</v>
      </c>
      <c r="BJ162" s="18" t="s">
        <v>94</v>
      </c>
      <c r="BK162" s="166">
        <f>ROUND(I162*H162,2)</f>
        <v>103.14</v>
      </c>
      <c r="BL162" s="18" t="s">
        <v>147</v>
      </c>
      <c r="BM162" s="165" t="s">
        <v>355</v>
      </c>
    </row>
    <row r="163" spans="1:65" s="12" customFormat="1" ht="25.9" customHeight="1">
      <c r="B163" s="141"/>
      <c r="D163" s="142" t="s">
        <v>70</v>
      </c>
      <c r="E163" s="143" t="s">
        <v>1415</v>
      </c>
      <c r="F163" s="143" t="s">
        <v>1416</v>
      </c>
      <c r="J163" s="144">
        <f>BK163</f>
        <v>44646.62999999999</v>
      </c>
      <c r="L163" s="141"/>
      <c r="M163" s="145"/>
      <c r="N163" s="146"/>
      <c r="O163" s="146"/>
      <c r="P163" s="147">
        <f>SUM(P164:P180)</f>
        <v>1</v>
      </c>
      <c r="Q163" s="146"/>
      <c r="R163" s="147">
        <f>SUM(R164:R180)</f>
        <v>1.34E-2</v>
      </c>
      <c r="S163" s="146"/>
      <c r="T163" s="148">
        <f>SUM(T164:T180)</f>
        <v>0</v>
      </c>
      <c r="AR163" s="142" t="s">
        <v>79</v>
      </c>
      <c r="AT163" s="149" t="s">
        <v>70</v>
      </c>
      <c r="AU163" s="149" t="s">
        <v>71</v>
      </c>
      <c r="AY163" s="142" t="s">
        <v>146</v>
      </c>
      <c r="BK163" s="150">
        <f>SUM(BK164:BK180)</f>
        <v>44646.62999999999</v>
      </c>
    </row>
    <row r="164" spans="1:65" s="2" customFormat="1" ht="24.2" customHeight="1">
      <c r="A164" s="30"/>
      <c r="B164" s="153"/>
      <c r="C164" s="154" t="s">
        <v>71</v>
      </c>
      <c r="D164" s="154" t="s">
        <v>149</v>
      </c>
      <c r="E164" s="155" t="s">
        <v>1417</v>
      </c>
      <c r="F164" s="156" t="s">
        <v>1418</v>
      </c>
      <c r="G164" s="157" t="s">
        <v>632</v>
      </c>
      <c r="H164" s="158">
        <v>46</v>
      </c>
      <c r="I164" s="159">
        <v>299.61</v>
      </c>
      <c r="J164" s="159">
        <f t="shared" ref="J164:J180" si="30">ROUND(I164*H164,2)</f>
        <v>13782.06</v>
      </c>
      <c r="K164" s="160"/>
      <c r="L164" s="31"/>
      <c r="M164" s="161" t="s">
        <v>1</v>
      </c>
      <c r="N164" s="162" t="s">
        <v>37</v>
      </c>
      <c r="O164" s="163">
        <v>0</v>
      </c>
      <c r="P164" s="163">
        <f t="shared" ref="P164:P180" si="31">O164*H164</f>
        <v>0</v>
      </c>
      <c r="Q164" s="163">
        <v>0</v>
      </c>
      <c r="R164" s="163">
        <f t="shared" ref="R164:R180" si="32">Q164*H164</f>
        <v>0</v>
      </c>
      <c r="S164" s="163">
        <v>0</v>
      </c>
      <c r="T164" s="164">
        <f t="shared" ref="T164:T180" si="33">S164*H164</f>
        <v>0</v>
      </c>
      <c r="U164" s="30"/>
      <c r="V164" s="30"/>
      <c r="W164" s="30"/>
      <c r="X164" s="30"/>
      <c r="Y164" s="30"/>
      <c r="Z164" s="30"/>
      <c r="AA164" s="30"/>
      <c r="AB164" s="30"/>
      <c r="AC164" s="30"/>
      <c r="AD164" s="30"/>
      <c r="AE164" s="30"/>
      <c r="AR164" s="165" t="s">
        <v>147</v>
      </c>
      <c r="AT164" s="165" t="s">
        <v>149</v>
      </c>
      <c r="AU164" s="165" t="s">
        <v>79</v>
      </c>
      <c r="AY164" s="18" t="s">
        <v>146</v>
      </c>
      <c r="BE164" s="166">
        <f t="shared" ref="BE164:BE180" si="34">IF(N164="základná",J164,0)</f>
        <v>0</v>
      </c>
      <c r="BF164" s="166">
        <f t="shared" ref="BF164:BF180" si="35">IF(N164="znížená",J164,0)</f>
        <v>13782.06</v>
      </c>
      <c r="BG164" s="166">
        <f t="shared" ref="BG164:BG180" si="36">IF(N164="zákl. prenesená",J164,0)</f>
        <v>0</v>
      </c>
      <c r="BH164" s="166">
        <f t="shared" ref="BH164:BH180" si="37">IF(N164="zníž. prenesená",J164,0)</f>
        <v>0</v>
      </c>
      <c r="BI164" s="166">
        <f t="shared" ref="BI164:BI180" si="38">IF(N164="nulová",J164,0)</f>
        <v>0</v>
      </c>
      <c r="BJ164" s="18" t="s">
        <v>94</v>
      </c>
      <c r="BK164" s="166">
        <f t="shared" ref="BK164:BK180" si="39">ROUND(I164*H164,2)</f>
        <v>13782.06</v>
      </c>
      <c r="BL164" s="18" t="s">
        <v>147</v>
      </c>
      <c r="BM164" s="165" t="s">
        <v>358</v>
      </c>
    </row>
    <row r="165" spans="1:65" s="2" customFormat="1" ht="24.2" customHeight="1">
      <c r="A165" s="30"/>
      <c r="B165" s="153"/>
      <c r="C165" s="154" t="s">
        <v>71</v>
      </c>
      <c r="D165" s="154" t="s">
        <v>149</v>
      </c>
      <c r="E165" s="155" t="s">
        <v>1419</v>
      </c>
      <c r="F165" s="156" t="s">
        <v>1420</v>
      </c>
      <c r="G165" s="157" t="s">
        <v>632</v>
      </c>
      <c r="H165" s="158">
        <v>46</v>
      </c>
      <c r="I165" s="159">
        <v>146.88999999999999</v>
      </c>
      <c r="J165" s="159">
        <f t="shared" si="30"/>
        <v>6756.94</v>
      </c>
      <c r="K165" s="160"/>
      <c r="L165" s="31"/>
      <c r="M165" s="161" t="s">
        <v>1</v>
      </c>
      <c r="N165" s="162" t="s">
        <v>37</v>
      </c>
      <c r="O165" s="163">
        <v>0</v>
      </c>
      <c r="P165" s="163">
        <f t="shared" si="31"/>
        <v>0</v>
      </c>
      <c r="Q165" s="163">
        <v>0</v>
      </c>
      <c r="R165" s="163">
        <f t="shared" si="32"/>
        <v>0</v>
      </c>
      <c r="S165" s="163">
        <v>0</v>
      </c>
      <c r="T165" s="164">
        <f t="shared" si="33"/>
        <v>0</v>
      </c>
      <c r="U165" s="30"/>
      <c r="V165" s="30"/>
      <c r="W165" s="30"/>
      <c r="X165" s="30"/>
      <c r="Y165" s="30"/>
      <c r="Z165" s="30"/>
      <c r="AA165" s="30"/>
      <c r="AB165" s="30"/>
      <c r="AC165" s="30"/>
      <c r="AD165" s="30"/>
      <c r="AE165" s="30"/>
      <c r="AR165" s="165" t="s">
        <v>147</v>
      </c>
      <c r="AT165" s="165" t="s">
        <v>149</v>
      </c>
      <c r="AU165" s="165" t="s">
        <v>79</v>
      </c>
      <c r="AY165" s="18" t="s">
        <v>146</v>
      </c>
      <c r="BE165" s="166">
        <f t="shared" si="34"/>
        <v>0</v>
      </c>
      <c r="BF165" s="166">
        <f t="shared" si="35"/>
        <v>6756.94</v>
      </c>
      <c r="BG165" s="166">
        <f t="shared" si="36"/>
        <v>0</v>
      </c>
      <c r="BH165" s="166">
        <f t="shared" si="37"/>
        <v>0</v>
      </c>
      <c r="BI165" s="166">
        <f t="shared" si="38"/>
        <v>0</v>
      </c>
      <c r="BJ165" s="18" t="s">
        <v>94</v>
      </c>
      <c r="BK165" s="166">
        <f t="shared" si="39"/>
        <v>6756.94</v>
      </c>
      <c r="BL165" s="18" t="s">
        <v>147</v>
      </c>
      <c r="BM165" s="165" t="s">
        <v>362</v>
      </c>
    </row>
    <row r="166" spans="1:65" s="2" customFormat="1" ht="16.5" customHeight="1">
      <c r="A166" s="30"/>
      <c r="B166" s="153"/>
      <c r="C166" s="154" t="s">
        <v>71</v>
      </c>
      <c r="D166" s="154" t="s">
        <v>149</v>
      </c>
      <c r="E166" s="155" t="s">
        <v>1421</v>
      </c>
      <c r="F166" s="156" t="s">
        <v>1422</v>
      </c>
      <c r="G166" s="157" t="s">
        <v>1423</v>
      </c>
      <c r="H166" s="158">
        <v>1</v>
      </c>
      <c r="I166" s="159">
        <v>2144.81</v>
      </c>
      <c r="J166" s="159">
        <f t="shared" si="30"/>
        <v>2144.81</v>
      </c>
      <c r="K166" s="160"/>
      <c r="L166" s="31"/>
      <c r="M166" s="161" t="s">
        <v>1</v>
      </c>
      <c r="N166" s="162" t="s">
        <v>37</v>
      </c>
      <c r="O166" s="163">
        <v>0</v>
      </c>
      <c r="P166" s="163">
        <f t="shared" si="31"/>
        <v>0</v>
      </c>
      <c r="Q166" s="163">
        <v>0</v>
      </c>
      <c r="R166" s="163">
        <f t="shared" si="32"/>
        <v>0</v>
      </c>
      <c r="S166" s="163">
        <v>0</v>
      </c>
      <c r="T166" s="164">
        <f t="shared" si="33"/>
        <v>0</v>
      </c>
      <c r="U166" s="30"/>
      <c r="V166" s="30"/>
      <c r="W166" s="30"/>
      <c r="X166" s="30"/>
      <c r="Y166" s="30"/>
      <c r="Z166" s="30"/>
      <c r="AA166" s="30"/>
      <c r="AB166" s="30"/>
      <c r="AC166" s="30"/>
      <c r="AD166" s="30"/>
      <c r="AE166" s="30"/>
      <c r="AR166" s="165" t="s">
        <v>147</v>
      </c>
      <c r="AT166" s="165" t="s">
        <v>149</v>
      </c>
      <c r="AU166" s="165" t="s">
        <v>79</v>
      </c>
      <c r="AY166" s="18" t="s">
        <v>146</v>
      </c>
      <c r="BE166" s="166">
        <f t="shared" si="34"/>
        <v>0</v>
      </c>
      <c r="BF166" s="166">
        <f t="shared" si="35"/>
        <v>2144.81</v>
      </c>
      <c r="BG166" s="166">
        <f t="shared" si="36"/>
        <v>0</v>
      </c>
      <c r="BH166" s="166">
        <f t="shared" si="37"/>
        <v>0</v>
      </c>
      <c r="BI166" s="166">
        <f t="shared" si="38"/>
        <v>0</v>
      </c>
      <c r="BJ166" s="18" t="s">
        <v>94</v>
      </c>
      <c r="BK166" s="166">
        <f t="shared" si="39"/>
        <v>2144.81</v>
      </c>
      <c r="BL166" s="18" t="s">
        <v>147</v>
      </c>
      <c r="BM166" s="165" t="s">
        <v>365</v>
      </c>
    </row>
    <row r="167" spans="1:65" s="2" customFormat="1" ht="24.2" customHeight="1">
      <c r="A167" s="30"/>
      <c r="B167" s="153"/>
      <c r="C167" s="154" t="s">
        <v>71</v>
      </c>
      <c r="D167" s="154" t="s">
        <v>149</v>
      </c>
      <c r="E167" s="155" t="s">
        <v>1424</v>
      </c>
      <c r="F167" s="156" t="s">
        <v>1425</v>
      </c>
      <c r="G167" s="157" t="s">
        <v>632</v>
      </c>
      <c r="H167" s="158">
        <v>2</v>
      </c>
      <c r="I167" s="159">
        <v>3313.95</v>
      </c>
      <c r="J167" s="159">
        <f t="shared" si="30"/>
        <v>6627.9</v>
      </c>
      <c r="K167" s="160"/>
      <c r="L167" s="31"/>
      <c r="M167" s="161" t="s">
        <v>1</v>
      </c>
      <c r="N167" s="162" t="s">
        <v>37</v>
      </c>
      <c r="O167" s="163">
        <v>0</v>
      </c>
      <c r="P167" s="163">
        <f t="shared" si="31"/>
        <v>0</v>
      </c>
      <c r="Q167" s="163">
        <v>0</v>
      </c>
      <c r="R167" s="163">
        <f t="shared" si="32"/>
        <v>0</v>
      </c>
      <c r="S167" s="163">
        <v>0</v>
      </c>
      <c r="T167" s="164">
        <f t="shared" si="33"/>
        <v>0</v>
      </c>
      <c r="U167" s="30"/>
      <c r="V167" s="30"/>
      <c r="W167" s="30"/>
      <c r="X167" s="30"/>
      <c r="Y167" s="30"/>
      <c r="Z167" s="30"/>
      <c r="AA167" s="30"/>
      <c r="AB167" s="30"/>
      <c r="AC167" s="30"/>
      <c r="AD167" s="30"/>
      <c r="AE167" s="30"/>
      <c r="AR167" s="165" t="s">
        <v>147</v>
      </c>
      <c r="AT167" s="165" t="s">
        <v>149</v>
      </c>
      <c r="AU167" s="165" t="s">
        <v>79</v>
      </c>
      <c r="AY167" s="18" t="s">
        <v>146</v>
      </c>
      <c r="BE167" s="166">
        <f t="shared" si="34"/>
        <v>0</v>
      </c>
      <c r="BF167" s="166">
        <f t="shared" si="35"/>
        <v>6627.9</v>
      </c>
      <c r="BG167" s="166">
        <f t="shared" si="36"/>
        <v>0</v>
      </c>
      <c r="BH167" s="166">
        <f t="shared" si="37"/>
        <v>0</v>
      </c>
      <c r="BI167" s="166">
        <f t="shared" si="38"/>
        <v>0</v>
      </c>
      <c r="BJ167" s="18" t="s">
        <v>94</v>
      </c>
      <c r="BK167" s="166">
        <f t="shared" si="39"/>
        <v>6627.9</v>
      </c>
      <c r="BL167" s="18" t="s">
        <v>147</v>
      </c>
      <c r="BM167" s="165" t="s">
        <v>369</v>
      </c>
    </row>
    <row r="168" spans="1:65" s="2" customFormat="1" ht="24.2" customHeight="1">
      <c r="A168" s="30"/>
      <c r="B168" s="153"/>
      <c r="C168" s="154" t="s">
        <v>71</v>
      </c>
      <c r="D168" s="154" t="s">
        <v>149</v>
      </c>
      <c r="E168" s="155" t="s">
        <v>1426</v>
      </c>
      <c r="F168" s="156" t="s">
        <v>1427</v>
      </c>
      <c r="G168" s="157" t="s">
        <v>632</v>
      </c>
      <c r="H168" s="158">
        <v>1</v>
      </c>
      <c r="I168" s="159">
        <v>3008.41</v>
      </c>
      <c r="J168" s="159">
        <f t="shared" si="30"/>
        <v>3008.41</v>
      </c>
      <c r="K168" s="160"/>
      <c r="L168" s="31"/>
      <c r="M168" s="161" t="s">
        <v>1</v>
      </c>
      <c r="N168" s="162" t="s">
        <v>37</v>
      </c>
      <c r="O168" s="163">
        <v>0</v>
      </c>
      <c r="P168" s="163">
        <f t="shared" si="31"/>
        <v>0</v>
      </c>
      <c r="Q168" s="163">
        <v>0</v>
      </c>
      <c r="R168" s="163">
        <f t="shared" si="32"/>
        <v>0</v>
      </c>
      <c r="S168" s="163">
        <v>0</v>
      </c>
      <c r="T168" s="164">
        <f t="shared" si="33"/>
        <v>0</v>
      </c>
      <c r="U168" s="30"/>
      <c r="V168" s="30"/>
      <c r="W168" s="30"/>
      <c r="X168" s="30"/>
      <c r="Y168" s="30"/>
      <c r="Z168" s="30"/>
      <c r="AA168" s="30"/>
      <c r="AB168" s="30"/>
      <c r="AC168" s="30"/>
      <c r="AD168" s="30"/>
      <c r="AE168" s="30"/>
      <c r="AR168" s="165" t="s">
        <v>147</v>
      </c>
      <c r="AT168" s="165" t="s">
        <v>149</v>
      </c>
      <c r="AU168" s="165" t="s">
        <v>79</v>
      </c>
      <c r="AY168" s="18" t="s">
        <v>146</v>
      </c>
      <c r="BE168" s="166">
        <f t="shared" si="34"/>
        <v>0</v>
      </c>
      <c r="BF168" s="166">
        <f t="shared" si="35"/>
        <v>3008.41</v>
      </c>
      <c r="BG168" s="166">
        <f t="shared" si="36"/>
        <v>0</v>
      </c>
      <c r="BH168" s="166">
        <f t="shared" si="37"/>
        <v>0</v>
      </c>
      <c r="BI168" s="166">
        <f t="shared" si="38"/>
        <v>0</v>
      </c>
      <c r="BJ168" s="18" t="s">
        <v>94</v>
      </c>
      <c r="BK168" s="166">
        <f t="shared" si="39"/>
        <v>3008.41</v>
      </c>
      <c r="BL168" s="18" t="s">
        <v>147</v>
      </c>
      <c r="BM168" s="165" t="s">
        <v>372</v>
      </c>
    </row>
    <row r="169" spans="1:65" s="2" customFormat="1" ht="24.2" customHeight="1">
      <c r="A169" s="30"/>
      <c r="B169" s="153"/>
      <c r="C169" s="154" t="s">
        <v>71</v>
      </c>
      <c r="D169" s="154" t="s">
        <v>149</v>
      </c>
      <c r="E169" s="155" t="s">
        <v>1428</v>
      </c>
      <c r="F169" s="156" t="s">
        <v>1429</v>
      </c>
      <c r="G169" s="157" t="s">
        <v>632</v>
      </c>
      <c r="H169" s="158">
        <v>4</v>
      </c>
      <c r="I169" s="159">
        <v>1962.52</v>
      </c>
      <c r="J169" s="159">
        <f t="shared" si="30"/>
        <v>7850.08</v>
      </c>
      <c r="K169" s="160"/>
      <c r="L169" s="31"/>
      <c r="M169" s="161" t="s">
        <v>1</v>
      </c>
      <c r="N169" s="162" t="s">
        <v>37</v>
      </c>
      <c r="O169" s="163">
        <v>0</v>
      </c>
      <c r="P169" s="163">
        <f t="shared" si="31"/>
        <v>0</v>
      </c>
      <c r="Q169" s="163">
        <v>0</v>
      </c>
      <c r="R169" s="163">
        <f t="shared" si="32"/>
        <v>0</v>
      </c>
      <c r="S169" s="163">
        <v>0</v>
      </c>
      <c r="T169" s="164">
        <f t="shared" si="33"/>
        <v>0</v>
      </c>
      <c r="U169" s="30"/>
      <c r="V169" s="30"/>
      <c r="W169" s="30"/>
      <c r="X169" s="30"/>
      <c r="Y169" s="30"/>
      <c r="Z169" s="30"/>
      <c r="AA169" s="30"/>
      <c r="AB169" s="30"/>
      <c r="AC169" s="30"/>
      <c r="AD169" s="30"/>
      <c r="AE169" s="30"/>
      <c r="AR169" s="165" t="s">
        <v>147</v>
      </c>
      <c r="AT169" s="165" t="s">
        <v>149</v>
      </c>
      <c r="AU169" s="165" t="s">
        <v>79</v>
      </c>
      <c r="AY169" s="18" t="s">
        <v>146</v>
      </c>
      <c r="BE169" s="166">
        <f t="shared" si="34"/>
        <v>0</v>
      </c>
      <c r="BF169" s="166">
        <f t="shared" si="35"/>
        <v>7850.08</v>
      </c>
      <c r="BG169" s="166">
        <f t="shared" si="36"/>
        <v>0</v>
      </c>
      <c r="BH169" s="166">
        <f t="shared" si="37"/>
        <v>0</v>
      </c>
      <c r="BI169" s="166">
        <f t="shared" si="38"/>
        <v>0</v>
      </c>
      <c r="BJ169" s="18" t="s">
        <v>94</v>
      </c>
      <c r="BK169" s="166">
        <f t="shared" si="39"/>
        <v>7850.08</v>
      </c>
      <c r="BL169" s="18" t="s">
        <v>147</v>
      </c>
      <c r="BM169" s="165" t="s">
        <v>377</v>
      </c>
    </row>
    <row r="170" spans="1:65" s="2" customFormat="1" ht="24.2" customHeight="1">
      <c r="A170" s="30"/>
      <c r="B170" s="153"/>
      <c r="C170" s="154" t="s">
        <v>71</v>
      </c>
      <c r="D170" s="154" t="s">
        <v>149</v>
      </c>
      <c r="E170" s="155" t="s">
        <v>1430</v>
      </c>
      <c r="F170" s="156" t="s">
        <v>1431</v>
      </c>
      <c r="G170" s="157" t="s">
        <v>632</v>
      </c>
      <c r="H170" s="158">
        <v>1</v>
      </c>
      <c r="I170" s="159">
        <v>1310.3</v>
      </c>
      <c r="J170" s="159">
        <f t="shared" si="30"/>
        <v>1310.3</v>
      </c>
      <c r="K170" s="160"/>
      <c r="L170" s="31"/>
      <c r="M170" s="161" t="s">
        <v>1</v>
      </c>
      <c r="N170" s="162" t="s">
        <v>37</v>
      </c>
      <c r="O170" s="163">
        <v>0</v>
      </c>
      <c r="P170" s="163">
        <f t="shared" si="31"/>
        <v>0</v>
      </c>
      <c r="Q170" s="163">
        <v>0</v>
      </c>
      <c r="R170" s="163">
        <f t="shared" si="32"/>
        <v>0</v>
      </c>
      <c r="S170" s="163">
        <v>0</v>
      </c>
      <c r="T170" s="164">
        <f t="shared" si="33"/>
        <v>0</v>
      </c>
      <c r="U170" s="30"/>
      <c r="V170" s="30"/>
      <c r="W170" s="30"/>
      <c r="X170" s="30"/>
      <c r="Y170" s="30"/>
      <c r="Z170" s="30"/>
      <c r="AA170" s="30"/>
      <c r="AB170" s="30"/>
      <c r="AC170" s="30"/>
      <c r="AD170" s="30"/>
      <c r="AE170" s="30"/>
      <c r="AR170" s="165" t="s">
        <v>147</v>
      </c>
      <c r="AT170" s="165" t="s">
        <v>149</v>
      </c>
      <c r="AU170" s="165" t="s">
        <v>79</v>
      </c>
      <c r="AY170" s="18" t="s">
        <v>146</v>
      </c>
      <c r="BE170" s="166">
        <f t="shared" si="34"/>
        <v>0</v>
      </c>
      <c r="BF170" s="166">
        <f t="shared" si="35"/>
        <v>1310.3</v>
      </c>
      <c r="BG170" s="166">
        <f t="shared" si="36"/>
        <v>0</v>
      </c>
      <c r="BH170" s="166">
        <f t="shared" si="37"/>
        <v>0</v>
      </c>
      <c r="BI170" s="166">
        <f t="shared" si="38"/>
        <v>0</v>
      </c>
      <c r="BJ170" s="18" t="s">
        <v>94</v>
      </c>
      <c r="BK170" s="166">
        <f t="shared" si="39"/>
        <v>1310.3</v>
      </c>
      <c r="BL170" s="18" t="s">
        <v>147</v>
      </c>
      <c r="BM170" s="165" t="s">
        <v>382</v>
      </c>
    </row>
    <row r="171" spans="1:65" s="2" customFormat="1" ht="24.2" customHeight="1">
      <c r="A171" s="30"/>
      <c r="B171" s="153"/>
      <c r="C171" s="154" t="s">
        <v>71</v>
      </c>
      <c r="D171" s="154" t="s">
        <v>149</v>
      </c>
      <c r="E171" s="155" t="s">
        <v>1432</v>
      </c>
      <c r="F171" s="156" t="s">
        <v>1433</v>
      </c>
      <c r="G171" s="157" t="s">
        <v>632</v>
      </c>
      <c r="H171" s="158">
        <v>1</v>
      </c>
      <c r="I171" s="159">
        <v>1098.77</v>
      </c>
      <c r="J171" s="159">
        <f t="shared" si="30"/>
        <v>1098.77</v>
      </c>
      <c r="K171" s="160"/>
      <c r="L171" s="31"/>
      <c r="M171" s="161" t="s">
        <v>1</v>
      </c>
      <c r="N171" s="162" t="s">
        <v>37</v>
      </c>
      <c r="O171" s="163">
        <v>0</v>
      </c>
      <c r="P171" s="163">
        <f t="shared" si="31"/>
        <v>0</v>
      </c>
      <c r="Q171" s="163">
        <v>0</v>
      </c>
      <c r="R171" s="163">
        <f t="shared" si="32"/>
        <v>0</v>
      </c>
      <c r="S171" s="163">
        <v>0</v>
      </c>
      <c r="T171" s="164">
        <f t="shared" si="33"/>
        <v>0</v>
      </c>
      <c r="U171" s="30"/>
      <c r="V171" s="30"/>
      <c r="W171" s="30"/>
      <c r="X171" s="30"/>
      <c r="Y171" s="30"/>
      <c r="Z171" s="30"/>
      <c r="AA171" s="30"/>
      <c r="AB171" s="30"/>
      <c r="AC171" s="30"/>
      <c r="AD171" s="30"/>
      <c r="AE171" s="30"/>
      <c r="AR171" s="165" t="s">
        <v>147</v>
      </c>
      <c r="AT171" s="165" t="s">
        <v>149</v>
      </c>
      <c r="AU171" s="165" t="s">
        <v>79</v>
      </c>
      <c r="AY171" s="18" t="s">
        <v>146</v>
      </c>
      <c r="BE171" s="166">
        <f t="shared" si="34"/>
        <v>0</v>
      </c>
      <c r="BF171" s="166">
        <f t="shared" si="35"/>
        <v>1098.77</v>
      </c>
      <c r="BG171" s="166">
        <f t="shared" si="36"/>
        <v>0</v>
      </c>
      <c r="BH171" s="166">
        <f t="shared" si="37"/>
        <v>0</v>
      </c>
      <c r="BI171" s="166">
        <f t="shared" si="38"/>
        <v>0</v>
      </c>
      <c r="BJ171" s="18" t="s">
        <v>94</v>
      </c>
      <c r="BK171" s="166">
        <f t="shared" si="39"/>
        <v>1098.77</v>
      </c>
      <c r="BL171" s="18" t="s">
        <v>147</v>
      </c>
      <c r="BM171" s="165" t="s">
        <v>396</v>
      </c>
    </row>
    <row r="172" spans="1:65" s="2" customFormat="1" ht="16.5" customHeight="1">
      <c r="A172" s="30"/>
      <c r="B172" s="153"/>
      <c r="C172" s="154" t="s">
        <v>71</v>
      </c>
      <c r="D172" s="154" t="s">
        <v>149</v>
      </c>
      <c r="E172" s="155" t="s">
        <v>1434</v>
      </c>
      <c r="F172" s="156" t="s">
        <v>1435</v>
      </c>
      <c r="G172" s="157" t="s">
        <v>376</v>
      </c>
      <c r="H172" s="158">
        <v>200</v>
      </c>
      <c r="I172" s="159">
        <v>6</v>
      </c>
      <c r="J172" s="159">
        <f t="shared" si="30"/>
        <v>1200</v>
      </c>
      <c r="K172" s="160"/>
      <c r="L172" s="31"/>
      <c r="M172" s="161" t="s">
        <v>1</v>
      </c>
      <c r="N172" s="162" t="s">
        <v>37</v>
      </c>
      <c r="O172" s="163">
        <v>0</v>
      </c>
      <c r="P172" s="163">
        <f t="shared" si="31"/>
        <v>0</v>
      </c>
      <c r="Q172" s="163">
        <v>0</v>
      </c>
      <c r="R172" s="163">
        <f t="shared" si="32"/>
        <v>0</v>
      </c>
      <c r="S172" s="163">
        <v>0</v>
      </c>
      <c r="T172" s="164">
        <f t="shared" si="33"/>
        <v>0</v>
      </c>
      <c r="U172" s="30"/>
      <c r="V172" s="30"/>
      <c r="W172" s="30"/>
      <c r="X172" s="30"/>
      <c r="Y172" s="30"/>
      <c r="Z172" s="30"/>
      <c r="AA172" s="30"/>
      <c r="AB172" s="30"/>
      <c r="AC172" s="30"/>
      <c r="AD172" s="30"/>
      <c r="AE172" s="30"/>
      <c r="AR172" s="165" t="s">
        <v>147</v>
      </c>
      <c r="AT172" s="165" t="s">
        <v>149</v>
      </c>
      <c r="AU172" s="165" t="s">
        <v>79</v>
      </c>
      <c r="AY172" s="18" t="s">
        <v>146</v>
      </c>
      <c r="BE172" s="166">
        <f t="shared" si="34"/>
        <v>0</v>
      </c>
      <c r="BF172" s="166">
        <f t="shared" si="35"/>
        <v>1200</v>
      </c>
      <c r="BG172" s="166">
        <f t="shared" si="36"/>
        <v>0</v>
      </c>
      <c r="BH172" s="166">
        <f t="shared" si="37"/>
        <v>0</v>
      </c>
      <c r="BI172" s="166">
        <f t="shared" si="38"/>
        <v>0</v>
      </c>
      <c r="BJ172" s="18" t="s">
        <v>94</v>
      </c>
      <c r="BK172" s="166">
        <f t="shared" si="39"/>
        <v>1200</v>
      </c>
      <c r="BL172" s="18" t="s">
        <v>147</v>
      </c>
      <c r="BM172" s="165" t="s">
        <v>400</v>
      </c>
    </row>
    <row r="173" spans="1:65" s="2" customFormat="1" ht="16.5" customHeight="1">
      <c r="A173" s="30"/>
      <c r="B173" s="153"/>
      <c r="C173" s="154" t="s">
        <v>71</v>
      </c>
      <c r="D173" s="154" t="s">
        <v>149</v>
      </c>
      <c r="E173" s="155" t="s">
        <v>1436</v>
      </c>
      <c r="F173" s="156" t="s">
        <v>1437</v>
      </c>
      <c r="G173" s="157" t="s">
        <v>376</v>
      </c>
      <c r="H173" s="158">
        <v>6</v>
      </c>
      <c r="I173" s="159">
        <v>2.64</v>
      </c>
      <c r="J173" s="159">
        <f t="shared" si="30"/>
        <v>15.84</v>
      </c>
      <c r="K173" s="160"/>
      <c r="L173" s="31"/>
      <c r="M173" s="161" t="s">
        <v>1</v>
      </c>
      <c r="N173" s="162" t="s">
        <v>37</v>
      </c>
      <c r="O173" s="163">
        <v>0</v>
      </c>
      <c r="P173" s="163">
        <f t="shared" si="31"/>
        <v>0</v>
      </c>
      <c r="Q173" s="163">
        <v>0</v>
      </c>
      <c r="R173" s="163">
        <f t="shared" si="32"/>
        <v>0</v>
      </c>
      <c r="S173" s="163">
        <v>0</v>
      </c>
      <c r="T173" s="164">
        <f t="shared" si="33"/>
        <v>0</v>
      </c>
      <c r="U173" s="30"/>
      <c r="V173" s="30"/>
      <c r="W173" s="30"/>
      <c r="X173" s="30"/>
      <c r="Y173" s="30"/>
      <c r="Z173" s="30"/>
      <c r="AA173" s="30"/>
      <c r="AB173" s="30"/>
      <c r="AC173" s="30"/>
      <c r="AD173" s="30"/>
      <c r="AE173" s="30"/>
      <c r="AR173" s="165" t="s">
        <v>147</v>
      </c>
      <c r="AT173" s="165" t="s">
        <v>149</v>
      </c>
      <c r="AU173" s="165" t="s">
        <v>79</v>
      </c>
      <c r="AY173" s="18" t="s">
        <v>146</v>
      </c>
      <c r="BE173" s="166">
        <f t="shared" si="34"/>
        <v>0</v>
      </c>
      <c r="BF173" s="166">
        <f t="shared" si="35"/>
        <v>15.84</v>
      </c>
      <c r="BG173" s="166">
        <f t="shared" si="36"/>
        <v>0</v>
      </c>
      <c r="BH173" s="166">
        <f t="shared" si="37"/>
        <v>0</v>
      </c>
      <c r="BI173" s="166">
        <f t="shared" si="38"/>
        <v>0</v>
      </c>
      <c r="BJ173" s="18" t="s">
        <v>94</v>
      </c>
      <c r="BK173" s="166">
        <f t="shared" si="39"/>
        <v>15.84</v>
      </c>
      <c r="BL173" s="18" t="s">
        <v>147</v>
      </c>
      <c r="BM173" s="165" t="s">
        <v>413</v>
      </c>
    </row>
    <row r="174" spans="1:65" s="2" customFormat="1" ht="16.5" customHeight="1">
      <c r="A174" s="30"/>
      <c r="B174" s="153"/>
      <c r="C174" s="154" t="s">
        <v>71</v>
      </c>
      <c r="D174" s="154" t="s">
        <v>149</v>
      </c>
      <c r="E174" s="155" t="s">
        <v>1438</v>
      </c>
      <c r="F174" s="156" t="s">
        <v>1439</v>
      </c>
      <c r="G174" s="157" t="s">
        <v>376</v>
      </c>
      <c r="H174" s="158">
        <v>6</v>
      </c>
      <c r="I174" s="159">
        <v>8.23</v>
      </c>
      <c r="J174" s="159">
        <f t="shared" si="30"/>
        <v>49.38</v>
      </c>
      <c r="K174" s="160"/>
      <c r="L174" s="31"/>
      <c r="M174" s="161" t="s">
        <v>1</v>
      </c>
      <c r="N174" s="162" t="s">
        <v>37</v>
      </c>
      <c r="O174" s="163">
        <v>0</v>
      </c>
      <c r="P174" s="163">
        <f t="shared" si="31"/>
        <v>0</v>
      </c>
      <c r="Q174" s="163">
        <v>0</v>
      </c>
      <c r="R174" s="163">
        <f t="shared" si="32"/>
        <v>0</v>
      </c>
      <c r="S174" s="163">
        <v>0</v>
      </c>
      <c r="T174" s="164">
        <f t="shared" si="33"/>
        <v>0</v>
      </c>
      <c r="U174" s="30"/>
      <c r="V174" s="30"/>
      <c r="W174" s="30"/>
      <c r="X174" s="30"/>
      <c r="Y174" s="30"/>
      <c r="Z174" s="30"/>
      <c r="AA174" s="30"/>
      <c r="AB174" s="30"/>
      <c r="AC174" s="30"/>
      <c r="AD174" s="30"/>
      <c r="AE174" s="30"/>
      <c r="AR174" s="165" t="s">
        <v>147</v>
      </c>
      <c r="AT174" s="165" t="s">
        <v>149</v>
      </c>
      <c r="AU174" s="165" t="s">
        <v>79</v>
      </c>
      <c r="AY174" s="18" t="s">
        <v>146</v>
      </c>
      <c r="BE174" s="166">
        <f t="shared" si="34"/>
        <v>0</v>
      </c>
      <c r="BF174" s="166">
        <f t="shared" si="35"/>
        <v>49.38</v>
      </c>
      <c r="BG174" s="166">
        <f t="shared" si="36"/>
        <v>0</v>
      </c>
      <c r="BH174" s="166">
        <f t="shared" si="37"/>
        <v>0</v>
      </c>
      <c r="BI174" s="166">
        <f t="shared" si="38"/>
        <v>0</v>
      </c>
      <c r="BJ174" s="18" t="s">
        <v>94</v>
      </c>
      <c r="BK174" s="166">
        <f t="shared" si="39"/>
        <v>49.38</v>
      </c>
      <c r="BL174" s="18" t="s">
        <v>147</v>
      </c>
      <c r="BM174" s="165" t="s">
        <v>418</v>
      </c>
    </row>
    <row r="175" spans="1:65" s="2" customFormat="1" ht="16.5" customHeight="1">
      <c r="A175" s="30"/>
      <c r="B175" s="153"/>
      <c r="C175" s="154" t="s">
        <v>71</v>
      </c>
      <c r="D175" s="154" t="s">
        <v>149</v>
      </c>
      <c r="E175" s="155" t="s">
        <v>1440</v>
      </c>
      <c r="F175" s="156" t="s">
        <v>1441</v>
      </c>
      <c r="G175" s="157" t="s">
        <v>376</v>
      </c>
      <c r="H175" s="158">
        <v>6</v>
      </c>
      <c r="I175" s="159">
        <v>5.76</v>
      </c>
      <c r="J175" s="159">
        <f t="shared" si="30"/>
        <v>34.56</v>
      </c>
      <c r="K175" s="160"/>
      <c r="L175" s="31"/>
      <c r="M175" s="161" t="s">
        <v>1</v>
      </c>
      <c r="N175" s="162" t="s">
        <v>37</v>
      </c>
      <c r="O175" s="163">
        <v>0</v>
      </c>
      <c r="P175" s="163">
        <f t="shared" si="31"/>
        <v>0</v>
      </c>
      <c r="Q175" s="163">
        <v>0</v>
      </c>
      <c r="R175" s="163">
        <f t="shared" si="32"/>
        <v>0</v>
      </c>
      <c r="S175" s="163">
        <v>0</v>
      </c>
      <c r="T175" s="164">
        <f t="shared" si="33"/>
        <v>0</v>
      </c>
      <c r="U175" s="30"/>
      <c r="V175" s="30"/>
      <c r="W175" s="30"/>
      <c r="X175" s="30"/>
      <c r="Y175" s="30"/>
      <c r="Z175" s="30"/>
      <c r="AA175" s="30"/>
      <c r="AB175" s="30"/>
      <c r="AC175" s="30"/>
      <c r="AD175" s="30"/>
      <c r="AE175" s="30"/>
      <c r="AR175" s="165" t="s">
        <v>147</v>
      </c>
      <c r="AT175" s="165" t="s">
        <v>149</v>
      </c>
      <c r="AU175" s="165" t="s">
        <v>79</v>
      </c>
      <c r="AY175" s="18" t="s">
        <v>146</v>
      </c>
      <c r="BE175" s="166">
        <f t="shared" si="34"/>
        <v>0</v>
      </c>
      <c r="BF175" s="166">
        <f t="shared" si="35"/>
        <v>34.56</v>
      </c>
      <c r="BG175" s="166">
        <f t="shared" si="36"/>
        <v>0</v>
      </c>
      <c r="BH175" s="166">
        <f t="shared" si="37"/>
        <v>0</v>
      </c>
      <c r="BI175" s="166">
        <f t="shared" si="38"/>
        <v>0</v>
      </c>
      <c r="BJ175" s="18" t="s">
        <v>94</v>
      </c>
      <c r="BK175" s="166">
        <f t="shared" si="39"/>
        <v>34.56</v>
      </c>
      <c r="BL175" s="18" t="s">
        <v>147</v>
      </c>
      <c r="BM175" s="165" t="s">
        <v>432</v>
      </c>
    </row>
    <row r="176" spans="1:65" s="2" customFormat="1" ht="16.5" customHeight="1">
      <c r="A176" s="30"/>
      <c r="B176" s="153"/>
      <c r="C176" s="154" t="s">
        <v>71</v>
      </c>
      <c r="D176" s="154" t="s">
        <v>149</v>
      </c>
      <c r="E176" s="155" t="s">
        <v>1442</v>
      </c>
      <c r="F176" s="156" t="s">
        <v>1443</v>
      </c>
      <c r="G176" s="157" t="s">
        <v>376</v>
      </c>
      <c r="H176" s="158">
        <v>2</v>
      </c>
      <c r="I176" s="159">
        <v>3.47</v>
      </c>
      <c r="J176" s="159">
        <f t="shared" si="30"/>
        <v>6.94</v>
      </c>
      <c r="K176" s="160"/>
      <c r="L176" s="31"/>
      <c r="M176" s="161" t="s">
        <v>1</v>
      </c>
      <c r="N176" s="162" t="s">
        <v>37</v>
      </c>
      <c r="O176" s="163">
        <v>0</v>
      </c>
      <c r="P176" s="163">
        <f t="shared" si="31"/>
        <v>0</v>
      </c>
      <c r="Q176" s="163">
        <v>0</v>
      </c>
      <c r="R176" s="163">
        <f t="shared" si="32"/>
        <v>0</v>
      </c>
      <c r="S176" s="163">
        <v>0</v>
      </c>
      <c r="T176" s="164">
        <f t="shared" si="33"/>
        <v>0</v>
      </c>
      <c r="U176" s="30"/>
      <c r="V176" s="30"/>
      <c r="W176" s="30"/>
      <c r="X176" s="30"/>
      <c r="Y176" s="30"/>
      <c r="Z176" s="30"/>
      <c r="AA176" s="30"/>
      <c r="AB176" s="30"/>
      <c r="AC176" s="30"/>
      <c r="AD176" s="30"/>
      <c r="AE176" s="30"/>
      <c r="AR176" s="165" t="s">
        <v>147</v>
      </c>
      <c r="AT176" s="165" t="s">
        <v>149</v>
      </c>
      <c r="AU176" s="165" t="s">
        <v>79</v>
      </c>
      <c r="AY176" s="18" t="s">
        <v>146</v>
      </c>
      <c r="BE176" s="166">
        <f t="shared" si="34"/>
        <v>0</v>
      </c>
      <c r="BF176" s="166">
        <f t="shared" si="35"/>
        <v>6.94</v>
      </c>
      <c r="BG176" s="166">
        <f t="shared" si="36"/>
        <v>0</v>
      </c>
      <c r="BH176" s="166">
        <f t="shared" si="37"/>
        <v>0</v>
      </c>
      <c r="BI176" s="166">
        <f t="shared" si="38"/>
        <v>0</v>
      </c>
      <c r="BJ176" s="18" t="s">
        <v>94</v>
      </c>
      <c r="BK176" s="166">
        <f t="shared" si="39"/>
        <v>6.94</v>
      </c>
      <c r="BL176" s="18" t="s">
        <v>147</v>
      </c>
      <c r="BM176" s="165" t="s">
        <v>436</v>
      </c>
    </row>
    <row r="177" spans="1:65" s="2" customFormat="1" ht="16.5" customHeight="1">
      <c r="A177" s="30"/>
      <c r="B177" s="153"/>
      <c r="C177" s="154" t="s">
        <v>71</v>
      </c>
      <c r="D177" s="154" t="s">
        <v>149</v>
      </c>
      <c r="E177" s="155" t="s">
        <v>1444</v>
      </c>
      <c r="F177" s="156" t="s">
        <v>1445</v>
      </c>
      <c r="G177" s="157" t="s">
        <v>376</v>
      </c>
      <c r="H177" s="158">
        <v>2</v>
      </c>
      <c r="I177" s="159">
        <v>6.87</v>
      </c>
      <c r="J177" s="159">
        <f t="shared" si="30"/>
        <v>13.74</v>
      </c>
      <c r="K177" s="160"/>
      <c r="L177" s="31"/>
      <c r="M177" s="161" t="s">
        <v>1</v>
      </c>
      <c r="N177" s="162" t="s">
        <v>37</v>
      </c>
      <c r="O177" s="163">
        <v>0</v>
      </c>
      <c r="P177" s="163">
        <f t="shared" si="31"/>
        <v>0</v>
      </c>
      <c r="Q177" s="163">
        <v>0</v>
      </c>
      <c r="R177" s="163">
        <f t="shared" si="32"/>
        <v>0</v>
      </c>
      <c r="S177" s="163">
        <v>0</v>
      </c>
      <c r="T177" s="164">
        <f t="shared" si="33"/>
        <v>0</v>
      </c>
      <c r="U177" s="30"/>
      <c r="V177" s="30"/>
      <c r="W177" s="30"/>
      <c r="X177" s="30"/>
      <c r="Y177" s="30"/>
      <c r="Z177" s="30"/>
      <c r="AA177" s="30"/>
      <c r="AB177" s="30"/>
      <c r="AC177" s="30"/>
      <c r="AD177" s="30"/>
      <c r="AE177" s="30"/>
      <c r="AR177" s="165" t="s">
        <v>147</v>
      </c>
      <c r="AT177" s="165" t="s">
        <v>149</v>
      </c>
      <c r="AU177" s="165" t="s">
        <v>79</v>
      </c>
      <c r="AY177" s="18" t="s">
        <v>146</v>
      </c>
      <c r="BE177" s="166">
        <f t="shared" si="34"/>
        <v>0</v>
      </c>
      <c r="BF177" s="166">
        <f t="shared" si="35"/>
        <v>13.74</v>
      </c>
      <c r="BG177" s="166">
        <f t="shared" si="36"/>
        <v>0</v>
      </c>
      <c r="BH177" s="166">
        <f t="shared" si="37"/>
        <v>0</v>
      </c>
      <c r="BI177" s="166">
        <f t="shared" si="38"/>
        <v>0</v>
      </c>
      <c r="BJ177" s="18" t="s">
        <v>94</v>
      </c>
      <c r="BK177" s="166">
        <f t="shared" si="39"/>
        <v>13.74</v>
      </c>
      <c r="BL177" s="18" t="s">
        <v>147</v>
      </c>
      <c r="BM177" s="165" t="s">
        <v>445</v>
      </c>
    </row>
    <row r="178" spans="1:65" s="2" customFormat="1" ht="16.5" customHeight="1">
      <c r="A178" s="30"/>
      <c r="B178" s="153"/>
      <c r="C178" s="154" t="s">
        <v>71</v>
      </c>
      <c r="D178" s="154" t="s">
        <v>149</v>
      </c>
      <c r="E178" s="155" t="s">
        <v>1446</v>
      </c>
      <c r="F178" s="156" t="s">
        <v>1447</v>
      </c>
      <c r="G178" s="157" t="s">
        <v>376</v>
      </c>
      <c r="H178" s="158">
        <v>50</v>
      </c>
      <c r="I178" s="159">
        <v>6.4</v>
      </c>
      <c r="J178" s="159">
        <f t="shared" si="30"/>
        <v>320</v>
      </c>
      <c r="K178" s="160"/>
      <c r="L178" s="31"/>
      <c r="M178" s="161" t="s">
        <v>1</v>
      </c>
      <c r="N178" s="162" t="s">
        <v>37</v>
      </c>
      <c r="O178" s="163">
        <v>0</v>
      </c>
      <c r="P178" s="163">
        <f t="shared" si="31"/>
        <v>0</v>
      </c>
      <c r="Q178" s="163">
        <v>0</v>
      </c>
      <c r="R178" s="163">
        <f t="shared" si="32"/>
        <v>0</v>
      </c>
      <c r="S178" s="163">
        <v>0</v>
      </c>
      <c r="T178" s="164">
        <f t="shared" si="33"/>
        <v>0</v>
      </c>
      <c r="U178" s="30"/>
      <c r="V178" s="30"/>
      <c r="W178" s="30"/>
      <c r="X178" s="30"/>
      <c r="Y178" s="30"/>
      <c r="Z178" s="30"/>
      <c r="AA178" s="30"/>
      <c r="AB178" s="30"/>
      <c r="AC178" s="30"/>
      <c r="AD178" s="30"/>
      <c r="AE178" s="30"/>
      <c r="AR178" s="165" t="s">
        <v>147</v>
      </c>
      <c r="AT178" s="165" t="s">
        <v>149</v>
      </c>
      <c r="AU178" s="165" t="s">
        <v>79</v>
      </c>
      <c r="AY178" s="18" t="s">
        <v>146</v>
      </c>
      <c r="BE178" s="166">
        <f t="shared" si="34"/>
        <v>0</v>
      </c>
      <c r="BF178" s="166">
        <f t="shared" si="35"/>
        <v>320</v>
      </c>
      <c r="BG178" s="166">
        <f t="shared" si="36"/>
        <v>0</v>
      </c>
      <c r="BH178" s="166">
        <f t="shared" si="37"/>
        <v>0</v>
      </c>
      <c r="BI178" s="166">
        <f t="shared" si="38"/>
        <v>0</v>
      </c>
      <c r="BJ178" s="18" t="s">
        <v>94</v>
      </c>
      <c r="BK178" s="166">
        <f t="shared" si="39"/>
        <v>320</v>
      </c>
      <c r="BL178" s="18" t="s">
        <v>147</v>
      </c>
      <c r="BM178" s="165" t="s">
        <v>448</v>
      </c>
    </row>
    <row r="179" spans="1:65" s="2" customFormat="1" ht="16.5" customHeight="1">
      <c r="A179" s="30"/>
      <c r="B179" s="153"/>
      <c r="C179" s="154" t="s">
        <v>71</v>
      </c>
      <c r="D179" s="154" t="s">
        <v>149</v>
      </c>
      <c r="E179" s="155" t="s">
        <v>1448</v>
      </c>
      <c r="F179" s="156" t="s">
        <v>1449</v>
      </c>
      <c r="G179" s="157" t="s">
        <v>376</v>
      </c>
      <c r="H179" s="158">
        <v>50</v>
      </c>
      <c r="I179" s="159">
        <v>4.51</v>
      </c>
      <c r="J179" s="159">
        <f t="shared" si="30"/>
        <v>225.5</v>
      </c>
      <c r="K179" s="160"/>
      <c r="L179" s="31"/>
      <c r="M179" s="161" t="s">
        <v>1</v>
      </c>
      <c r="N179" s="162" t="s">
        <v>37</v>
      </c>
      <c r="O179" s="163">
        <v>0</v>
      </c>
      <c r="P179" s="163">
        <f t="shared" si="31"/>
        <v>0</v>
      </c>
      <c r="Q179" s="163">
        <v>0</v>
      </c>
      <c r="R179" s="163">
        <f t="shared" si="32"/>
        <v>0</v>
      </c>
      <c r="S179" s="163">
        <v>0</v>
      </c>
      <c r="T179" s="164">
        <f t="shared" si="33"/>
        <v>0</v>
      </c>
      <c r="U179" s="30"/>
      <c r="V179" s="30"/>
      <c r="W179" s="30"/>
      <c r="X179" s="30"/>
      <c r="Y179" s="30"/>
      <c r="Z179" s="30"/>
      <c r="AA179" s="30"/>
      <c r="AB179" s="30"/>
      <c r="AC179" s="30"/>
      <c r="AD179" s="30"/>
      <c r="AE179" s="30"/>
      <c r="AR179" s="165" t="s">
        <v>147</v>
      </c>
      <c r="AT179" s="165" t="s">
        <v>149</v>
      </c>
      <c r="AU179" s="165" t="s">
        <v>79</v>
      </c>
      <c r="AY179" s="18" t="s">
        <v>146</v>
      </c>
      <c r="BE179" s="166">
        <f t="shared" si="34"/>
        <v>0</v>
      </c>
      <c r="BF179" s="166">
        <f t="shared" si="35"/>
        <v>225.5</v>
      </c>
      <c r="BG179" s="166">
        <f t="shared" si="36"/>
        <v>0</v>
      </c>
      <c r="BH179" s="166">
        <f t="shared" si="37"/>
        <v>0</v>
      </c>
      <c r="BI179" s="166">
        <f t="shared" si="38"/>
        <v>0</v>
      </c>
      <c r="BJ179" s="18" t="s">
        <v>94</v>
      </c>
      <c r="BK179" s="166">
        <f t="shared" si="39"/>
        <v>225.5</v>
      </c>
      <c r="BL179" s="18" t="s">
        <v>147</v>
      </c>
      <c r="BM179" s="165" t="s">
        <v>452</v>
      </c>
    </row>
    <row r="180" spans="1:65" s="2" customFormat="1" ht="24.2" customHeight="1">
      <c r="A180" s="30"/>
      <c r="B180" s="153"/>
      <c r="C180" s="154" t="s">
        <v>71</v>
      </c>
      <c r="D180" s="154" t="s">
        <v>149</v>
      </c>
      <c r="E180" s="155" t="s">
        <v>1381</v>
      </c>
      <c r="F180" s="156" t="s">
        <v>1382</v>
      </c>
      <c r="G180" s="157" t="s">
        <v>376</v>
      </c>
      <c r="H180" s="158">
        <v>20</v>
      </c>
      <c r="I180" s="159">
        <v>10.07</v>
      </c>
      <c r="J180" s="159">
        <f t="shared" si="30"/>
        <v>201.4</v>
      </c>
      <c r="K180" s="160"/>
      <c r="L180" s="31"/>
      <c r="M180" s="161" t="s">
        <v>1</v>
      </c>
      <c r="N180" s="162" t="s">
        <v>37</v>
      </c>
      <c r="O180" s="163">
        <v>0.05</v>
      </c>
      <c r="P180" s="163">
        <f t="shared" si="31"/>
        <v>1</v>
      </c>
      <c r="Q180" s="163">
        <v>6.7000000000000002E-4</v>
      </c>
      <c r="R180" s="163">
        <f t="shared" si="32"/>
        <v>1.34E-2</v>
      </c>
      <c r="S180" s="163">
        <v>0</v>
      </c>
      <c r="T180" s="164">
        <f t="shared" si="33"/>
        <v>0</v>
      </c>
      <c r="U180" s="30"/>
      <c r="V180" s="30"/>
      <c r="W180" s="30"/>
      <c r="X180" s="30"/>
      <c r="Y180" s="30"/>
      <c r="Z180" s="30"/>
      <c r="AA180" s="30"/>
      <c r="AB180" s="30"/>
      <c r="AC180" s="30"/>
      <c r="AD180" s="30"/>
      <c r="AE180" s="30"/>
      <c r="AR180" s="165" t="s">
        <v>147</v>
      </c>
      <c r="AT180" s="165" t="s">
        <v>149</v>
      </c>
      <c r="AU180" s="165" t="s">
        <v>79</v>
      </c>
      <c r="AY180" s="18" t="s">
        <v>146</v>
      </c>
      <c r="BE180" s="166">
        <f t="shared" si="34"/>
        <v>0</v>
      </c>
      <c r="BF180" s="166">
        <f t="shared" si="35"/>
        <v>201.4</v>
      </c>
      <c r="BG180" s="166">
        <f t="shared" si="36"/>
        <v>0</v>
      </c>
      <c r="BH180" s="166">
        <f t="shared" si="37"/>
        <v>0</v>
      </c>
      <c r="BI180" s="166">
        <f t="shared" si="38"/>
        <v>0</v>
      </c>
      <c r="BJ180" s="18" t="s">
        <v>94</v>
      </c>
      <c r="BK180" s="166">
        <f t="shared" si="39"/>
        <v>201.4</v>
      </c>
      <c r="BL180" s="18" t="s">
        <v>147</v>
      </c>
      <c r="BM180" s="165" t="s">
        <v>455</v>
      </c>
    </row>
    <row r="181" spans="1:65" s="12" customFormat="1" ht="25.9" customHeight="1">
      <c r="B181" s="141"/>
      <c r="D181" s="142" t="s">
        <v>70</v>
      </c>
      <c r="E181" s="143" t="s">
        <v>1450</v>
      </c>
      <c r="F181" s="143" t="s">
        <v>1451</v>
      </c>
      <c r="J181" s="144">
        <f>BK181</f>
        <v>5646.74</v>
      </c>
      <c r="L181" s="141"/>
      <c r="M181" s="145"/>
      <c r="N181" s="146"/>
      <c r="O181" s="146"/>
      <c r="P181" s="147">
        <f>SUM(P182:P183)</f>
        <v>105.979146</v>
      </c>
      <c r="Q181" s="146"/>
      <c r="R181" s="147">
        <f>SUM(R182:R183)</f>
        <v>27.910690970400001</v>
      </c>
      <c r="S181" s="146"/>
      <c r="T181" s="148">
        <f>SUM(T182:T183)</f>
        <v>0</v>
      </c>
      <c r="AR181" s="142" t="s">
        <v>79</v>
      </c>
      <c r="AT181" s="149" t="s">
        <v>70</v>
      </c>
      <c r="AU181" s="149" t="s">
        <v>71</v>
      </c>
      <c r="AY181" s="142" t="s">
        <v>146</v>
      </c>
      <c r="BK181" s="150">
        <f>SUM(BK182:BK183)</f>
        <v>5646.74</v>
      </c>
    </row>
    <row r="182" spans="1:65" s="2" customFormat="1" ht="37.9" customHeight="1">
      <c r="A182" s="30"/>
      <c r="B182" s="153"/>
      <c r="C182" s="154" t="s">
        <v>71</v>
      </c>
      <c r="D182" s="154" t="s">
        <v>149</v>
      </c>
      <c r="E182" s="155" t="s">
        <v>1452</v>
      </c>
      <c r="F182" s="156" t="s">
        <v>1453</v>
      </c>
      <c r="G182" s="157" t="s">
        <v>376</v>
      </c>
      <c r="H182" s="158">
        <v>120</v>
      </c>
      <c r="I182" s="159">
        <v>16.79</v>
      </c>
      <c r="J182" s="159">
        <f>ROUND(I182*H182,2)</f>
        <v>2014.8</v>
      </c>
      <c r="K182" s="160"/>
      <c r="L182" s="31"/>
      <c r="M182" s="161" t="s">
        <v>1</v>
      </c>
      <c r="N182" s="162" t="s">
        <v>37</v>
      </c>
      <c r="O182" s="163">
        <v>0</v>
      </c>
      <c r="P182" s="163">
        <f>O182*H182</f>
        <v>0</v>
      </c>
      <c r="Q182" s="163">
        <v>0</v>
      </c>
      <c r="R182" s="163">
        <f>Q182*H182</f>
        <v>0</v>
      </c>
      <c r="S182" s="163">
        <v>0</v>
      </c>
      <c r="T182" s="164">
        <f>S182*H182</f>
        <v>0</v>
      </c>
      <c r="U182" s="30"/>
      <c r="V182" s="30"/>
      <c r="W182" s="30"/>
      <c r="X182" s="30"/>
      <c r="Y182" s="30"/>
      <c r="Z182" s="30"/>
      <c r="AA182" s="30"/>
      <c r="AB182" s="30"/>
      <c r="AC182" s="30"/>
      <c r="AD182" s="30"/>
      <c r="AE182" s="30"/>
      <c r="AR182" s="165" t="s">
        <v>147</v>
      </c>
      <c r="AT182" s="165" t="s">
        <v>149</v>
      </c>
      <c r="AU182" s="165" t="s">
        <v>79</v>
      </c>
      <c r="AY182" s="18" t="s">
        <v>146</v>
      </c>
      <c r="BE182" s="166">
        <f>IF(N182="základná",J182,0)</f>
        <v>0</v>
      </c>
      <c r="BF182" s="166">
        <f>IF(N182="znížená",J182,0)</f>
        <v>2014.8</v>
      </c>
      <c r="BG182" s="166">
        <f>IF(N182="zákl. prenesená",J182,0)</f>
        <v>0</v>
      </c>
      <c r="BH182" s="166">
        <f>IF(N182="zníž. prenesená",J182,0)</f>
        <v>0</v>
      </c>
      <c r="BI182" s="166">
        <f>IF(N182="nulová",J182,0)</f>
        <v>0</v>
      </c>
      <c r="BJ182" s="18" t="s">
        <v>94</v>
      </c>
      <c r="BK182" s="166">
        <f>ROUND(I182*H182,2)</f>
        <v>2014.8</v>
      </c>
      <c r="BL182" s="18" t="s">
        <v>147</v>
      </c>
      <c r="BM182" s="165" t="s">
        <v>468</v>
      </c>
    </row>
    <row r="183" spans="1:65" s="2" customFormat="1" ht="24.2" customHeight="1">
      <c r="A183" s="30"/>
      <c r="B183" s="153"/>
      <c r="C183" s="154" t="s">
        <v>71</v>
      </c>
      <c r="D183" s="154" t="s">
        <v>149</v>
      </c>
      <c r="E183" s="155" t="s">
        <v>1454</v>
      </c>
      <c r="F183" s="156" t="s">
        <v>1455</v>
      </c>
      <c r="G183" s="157" t="s">
        <v>1423</v>
      </c>
      <c r="H183" s="158">
        <v>1</v>
      </c>
      <c r="I183" s="159">
        <v>3631.94</v>
      </c>
      <c r="J183" s="159">
        <f>ROUND(I183*H183,2)</f>
        <v>3631.94</v>
      </c>
      <c r="K183" s="160"/>
      <c r="L183" s="31"/>
      <c r="M183" s="161" t="s">
        <v>1</v>
      </c>
      <c r="N183" s="162" t="s">
        <v>37</v>
      </c>
      <c r="O183" s="163">
        <v>105.979146</v>
      </c>
      <c r="P183" s="163">
        <f>O183*H183</f>
        <v>105.979146</v>
      </c>
      <c r="Q183" s="163">
        <v>27.910690970400001</v>
      </c>
      <c r="R183" s="163">
        <f>Q183*H183</f>
        <v>27.910690970400001</v>
      </c>
      <c r="S183" s="163">
        <v>0</v>
      </c>
      <c r="T183" s="164">
        <f>S183*H183</f>
        <v>0</v>
      </c>
      <c r="U183" s="30"/>
      <c r="V183" s="30"/>
      <c r="W183" s="30"/>
      <c r="X183" s="30"/>
      <c r="Y183" s="30"/>
      <c r="Z183" s="30"/>
      <c r="AA183" s="30"/>
      <c r="AB183" s="30"/>
      <c r="AC183" s="30"/>
      <c r="AD183" s="30"/>
      <c r="AE183" s="30"/>
      <c r="AR183" s="165" t="s">
        <v>147</v>
      </c>
      <c r="AT183" s="165" t="s">
        <v>149</v>
      </c>
      <c r="AU183" s="165" t="s">
        <v>79</v>
      </c>
      <c r="AY183" s="18" t="s">
        <v>146</v>
      </c>
      <c r="BE183" s="166">
        <f>IF(N183="základná",J183,0)</f>
        <v>0</v>
      </c>
      <c r="BF183" s="166">
        <f>IF(N183="znížená",J183,0)</f>
        <v>3631.94</v>
      </c>
      <c r="BG183" s="166">
        <f>IF(N183="zákl. prenesená",J183,0)</f>
        <v>0</v>
      </c>
      <c r="BH183" s="166">
        <f>IF(N183="zníž. prenesená",J183,0)</f>
        <v>0</v>
      </c>
      <c r="BI183" s="166">
        <f>IF(N183="nulová",J183,0)</f>
        <v>0</v>
      </c>
      <c r="BJ183" s="18" t="s">
        <v>94</v>
      </c>
      <c r="BK183" s="166">
        <f>ROUND(I183*H183,2)</f>
        <v>3631.94</v>
      </c>
      <c r="BL183" s="18" t="s">
        <v>147</v>
      </c>
      <c r="BM183" s="165" t="s">
        <v>471</v>
      </c>
    </row>
    <row r="184" spans="1:65" s="12" customFormat="1" ht="25.9" customHeight="1">
      <c r="B184" s="141"/>
      <c r="D184" s="142" t="s">
        <v>70</v>
      </c>
      <c r="E184" s="143" t="s">
        <v>1456</v>
      </c>
      <c r="F184" s="143" t="s">
        <v>1457</v>
      </c>
      <c r="J184" s="144">
        <f>BK184</f>
        <v>2880.55</v>
      </c>
      <c r="L184" s="141"/>
      <c r="M184" s="145"/>
      <c r="N184" s="146"/>
      <c r="O184" s="146"/>
      <c r="P184" s="147">
        <f>SUM(P185:P189)</f>
        <v>0</v>
      </c>
      <c r="Q184" s="146"/>
      <c r="R184" s="147">
        <f>SUM(R185:R189)</f>
        <v>0</v>
      </c>
      <c r="S184" s="146"/>
      <c r="T184" s="148">
        <f>SUM(T185:T189)</f>
        <v>0</v>
      </c>
      <c r="AR184" s="142" t="s">
        <v>79</v>
      </c>
      <c r="AT184" s="149" t="s">
        <v>70</v>
      </c>
      <c r="AU184" s="149" t="s">
        <v>71</v>
      </c>
      <c r="AY184" s="142" t="s">
        <v>146</v>
      </c>
      <c r="BK184" s="150">
        <f>SUM(BK185:BK189)</f>
        <v>2880.55</v>
      </c>
    </row>
    <row r="185" spans="1:65" s="2" customFormat="1" ht="16.5" customHeight="1">
      <c r="A185" s="30"/>
      <c r="B185" s="153"/>
      <c r="C185" s="154" t="s">
        <v>71</v>
      </c>
      <c r="D185" s="154" t="s">
        <v>149</v>
      </c>
      <c r="E185" s="155" t="s">
        <v>1458</v>
      </c>
      <c r="F185" s="156" t="s">
        <v>1459</v>
      </c>
      <c r="G185" s="157" t="s">
        <v>1460</v>
      </c>
      <c r="H185" s="158">
        <v>16</v>
      </c>
      <c r="I185" s="159">
        <v>17.63</v>
      </c>
      <c r="J185" s="159">
        <f>ROUND(I185*H185,2)</f>
        <v>282.08</v>
      </c>
      <c r="K185" s="160"/>
      <c r="L185" s="31"/>
      <c r="M185" s="161" t="s">
        <v>1</v>
      </c>
      <c r="N185" s="162" t="s">
        <v>37</v>
      </c>
      <c r="O185" s="163">
        <v>0</v>
      </c>
      <c r="P185" s="163">
        <f>O185*H185</f>
        <v>0</v>
      </c>
      <c r="Q185" s="163">
        <v>0</v>
      </c>
      <c r="R185" s="163">
        <f>Q185*H185</f>
        <v>0</v>
      </c>
      <c r="S185" s="163">
        <v>0</v>
      </c>
      <c r="T185" s="164">
        <f>S185*H185</f>
        <v>0</v>
      </c>
      <c r="U185" s="30"/>
      <c r="V185" s="30"/>
      <c r="W185" s="30"/>
      <c r="X185" s="30"/>
      <c r="Y185" s="30"/>
      <c r="Z185" s="30"/>
      <c r="AA185" s="30"/>
      <c r="AB185" s="30"/>
      <c r="AC185" s="30"/>
      <c r="AD185" s="30"/>
      <c r="AE185" s="30"/>
      <c r="AR185" s="165" t="s">
        <v>147</v>
      </c>
      <c r="AT185" s="165" t="s">
        <v>149</v>
      </c>
      <c r="AU185" s="165" t="s">
        <v>79</v>
      </c>
      <c r="AY185" s="18" t="s">
        <v>146</v>
      </c>
      <c r="BE185" s="166">
        <f>IF(N185="základná",J185,0)</f>
        <v>0</v>
      </c>
      <c r="BF185" s="166">
        <f>IF(N185="znížená",J185,0)</f>
        <v>282.08</v>
      </c>
      <c r="BG185" s="166">
        <f>IF(N185="zákl. prenesená",J185,0)</f>
        <v>0</v>
      </c>
      <c r="BH185" s="166">
        <f>IF(N185="zníž. prenesená",J185,0)</f>
        <v>0</v>
      </c>
      <c r="BI185" s="166">
        <f>IF(N185="nulová",J185,0)</f>
        <v>0</v>
      </c>
      <c r="BJ185" s="18" t="s">
        <v>94</v>
      </c>
      <c r="BK185" s="166">
        <f>ROUND(I185*H185,2)</f>
        <v>282.08</v>
      </c>
      <c r="BL185" s="18" t="s">
        <v>147</v>
      </c>
      <c r="BM185" s="165" t="s">
        <v>475</v>
      </c>
    </row>
    <row r="186" spans="1:65" s="2" customFormat="1" ht="16.5" customHeight="1">
      <c r="A186" s="30"/>
      <c r="B186" s="153"/>
      <c r="C186" s="154" t="s">
        <v>71</v>
      </c>
      <c r="D186" s="154" t="s">
        <v>149</v>
      </c>
      <c r="E186" s="155" t="s">
        <v>1461</v>
      </c>
      <c r="F186" s="156" t="s">
        <v>1462</v>
      </c>
      <c r="G186" s="157" t="s">
        <v>1460</v>
      </c>
      <c r="H186" s="158">
        <v>24</v>
      </c>
      <c r="I186" s="159">
        <v>17.63</v>
      </c>
      <c r="J186" s="159">
        <f>ROUND(I186*H186,2)</f>
        <v>423.12</v>
      </c>
      <c r="K186" s="160"/>
      <c r="L186" s="31"/>
      <c r="M186" s="161" t="s">
        <v>1</v>
      </c>
      <c r="N186" s="162" t="s">
        <v>37</v>
      </c>
      <c r="O186" s="163">
        <v>0</v>
      </c>
      <c r="P186" s="163">
        <f>O186*H186</f>
        <v>0</v>
      </c>
      <c r="Q186" s="163">
        <v>0</v>
      </c>
      <c r="R186" s="163">
        <f>Q186*H186</f>
        <v>0</v>
      </c>
      <c r="S186" s="163">
        <v>0</v>
      </c>
      <c r="T186" s="164">
        <f>S186*H186</f>
        <v>0</v>
      </c>
      <c r="U186" s="30"/>
      <c r="V186" s="30"/>
      <c r="W186" s="30"/>
      <c r="X186" s="30"/>
      <c r="Y186" s="30"/>
      <c r="Z186" s="30"/>
      <c r="AA186" s="30"/>
      <c r="AB186" s="30"/>
      <c r="AC186" s="30"/>
      <c r="AD186" s="30"/>
      <c r="AE186" s="30"/>
      <c r="AR186" s="165" t="s">
        <v>147</v>
      </c>
      <c r="AT186" s="165" t="s">
        <v>149</v>
      </c>
      <c r="AU186" s="165" t="s">
        <v>79</v>
      </c>
      <c r="AY186" s="18" t="s">
        <v>146</v>
      </c>
      <c r="BE186" s="166">
        <f>IF(N186="základná",J186,0)</f>
        <v>0</v>
      </c>
      <c r="BF186" s="166">
        <f>IF(N186="znížená",J186,0)</f>
        <v>423.12</v>
      </c>
      <c r="BG186" s="166">
        <f>IF(N186="zákl. prenesená",J186,0)</f>
        <v>0</v>
      </c>
      <c r="BH186" s="166">
        <f>IF(N186="zníž. prenesená",J186,0)</f>
        <v>0</v>
      </c>
      <c r="BI186" s="166">
        <f>IF(N186="nulová",J186,0)</f>
        <v>0</v>
      </c>
      <c r="BJ186" s="18" t="s">
        <v>94</v>
      </c>
      <c r="BK186" s="166">
        <f>ROUND(I186*H186,2)</f>
        <v>423.12</v>
      </c>
      <c r="BL186" s="18" t="s">
        <v>147</v>
      </c>
      <c r="BM186" s="165" t="s">
        <v>478</v>
      </c>
    </row>
    <row r="187" spans="1:65" s="2" customFormat="1" ht="16.5" customHeight="1">
      <c r="A187" s="30"/>
      <c r="B187" s="153"/>
      <c r="C187" s="154" t="s">
        <v>71</v>
      </c>
      <c r="D187" s="154" t="s">
        <v>149</v>
      </c>
      <c r="E187" s="155" t="s">
        <v>1463</v>
      </c>
      <c r="F187" s="156" t="s">
        <v>1464</v>
      </c>
      <c r="G187" s="157" t="s">
        <v>1460</v>
      </c>
      <c r="H187" s="158">
        <v>24</v>
      </c>
      <c r="I187" s="159">
        <v>17.63</v>
      </c>
      <c r="J187" s="159">
        <f>ROUND(I187*H187,2)</f>
        <v>423.12</v>
      </c>
      <c r="K187" s="160"/>
      <c r="L187" s="31"/>
      <c r="M187" s="161" t="s">
        <v>1</v>
      </c>
      <c r="N187" s="162" t="s">
        <v>37</v>
      </c>
      <c r="O187" s="163">
        <v>0</v>
      </c>
      <c r="P187" s="163">
        <f>O187*H187</f>
        <v>0</v>
      </c>
      <c r="Q187" s="163">
        <v>0</v>
      </c>
      <c r="R187" s="163">
        <f>Q187*H187</f>
        <v>0</v>
      </c>
      <c r="S187" s="163">
        <v>0</v>
      </c>
      <c r="T187" s="164">
        <f>S187*H187</f>
        <v>0</v>
      </c>
      <c r="U187" s="30"/>
      <c r="V187" s="30"/>
      <c r="W187" s="30"/>
      <c r="X187" s="30"/>
      <c r="Y187" s="30"/>
      <c r="Z187" s="30"/>
      <c r="AA187" s="30"/>
      <c r="AB187" s="30"/>
      <c r="AC187" s="30"/>
      <c r="AD187" s="30"/>
      <c r="AE187" s="30"/>
      <c r="AR187" s="165" t="s">
        <v>147</v>
      </c>
      <c r="AT187" s="165" t="s">
        <v>149</v>
      </c>
      <c r="AU187" s="165" t="s">
        <v>79</v>
      </c>
      <c r="AY187" s="18" t="s">
        <v>146</v>
      </c>
      <c r="BE187" s="166">
        <f>IF(N187="základná",J187,0)</f>
        <v>0</v>
      </c>
      <c r="BF187" s="166">
        <f>IF(N187="znížená",J187,0)</f>
        <v>423.12</v>
      </c>
      <c r="BG187" s="166">
        <f>IF(N187="zákl. prenesená",J187,0)</f>
        <v>0</v>
      </c>
      <c r="BH187" s="166">
        <f>IF(N187="zníž. prenesená",J187,0)</f>
        <v>0</v>
      </c>
      <c r="BI187" s="166">
        <f>IF(N187="nulová",J187,0)</f>
        <v>0</v>
      </c>
      <c r="BJ187" s="18" t="s">
        <v>94</v>
      </c>
      <c r="BK187" s="166">
        <f>ROUND(I187*H187,2)</f>
        <v>423.12</v>
      </c>
      <c r="BL187" s="18" t="s">
        <v>147</v>
      </c>
      <c r="BM187" s="165" t="s">
        <v>485</v>
      </c>
    </row>
    <row r="188" spans="1:65" s="2" customFormat="1" ht="16.5" customHeight="1">
      <c r="A188" s="30"/>
      <c r="B188" s="153"/>
      <c r="C188" s="154" t="s">
        <v>71</v>
      </c>
      <c r="D188" s="154" t="s">
        <v>149</v>
      </c>
      <c r="E188" s="155" t="s">
        <v>1465</v>
      </c>
      <c r="F188" s="156" t="s">
        <v>1466</v>
      </c>
      <c r="G188" s="157" t="s">
        <v>1460</v>
      </c>
      <c r="H188" s="158">
        <v>24</v>
      </c>
      <c r="I188" s="159">
        <v>17.63</v>
      </c>
      <c r="J188" s="159">
        <f>ROUND(I188*H188,2)</f>
        <v>423.12</v>
      </c>
      <c r="K188" s="160"/>
      <c r="L188" s="31"/>
      <c r="M188" s="161" t="s">
        <v>1</v>
      </c>
      <c r="N188" s="162" t="s">
        <v>37</v>
      </c>
      <c r="O188" s="163">
        <v>0</v>
      </c>
      <c r="P188" s="163">
        <f>O188*H188</f>
        <v>0</v>
      </c>
      <c r="Q188" s="163">
        <v>0</v>
      </c>
      <c r="R188" s="163">
        <f>Q188*H188</f>
        <v>0</v>
      </c>
      <c r="S188" s="163">
        <v>0</v>
      </c>
      <c r="T188" s="164">
        <f>S188*H188</f>
        <v>0</v>
      </c>
      <c r="U188" s="30"/>
      <c r="V188" s="30"/>
      <c r="W188" s="30"/>
      <c r="X188" s="30"/>
      <c r="Y188" s="30"/>
      <c r="Z188" s="30"/>
      <c r="AA188" s="30"/>
      <c r="AB188" s="30"/>
      <c r="AC188" s="30"/>
      <c r="AD188" s="30"/>
      <c r="AE188" s="30"/>
      <c r="AR188" s="165" t="s">
        <v>147</v>
      </c>
      <c r="AT188" s="165" t="s">
        <v>149</v>
      </c>
      <c r="AU188" s="165" t="s">
        <v>79</v>
      </c>
      <c r="AY188" s="18" t="s">
        <v>146</v>
      </c>
      <c r="BE188" s="166">
        <f>IF(N188="základná",J188,0)</f>
        <v>0</v>
      </c>
      <c r="BF188" s="166">
        <f>IF(N188="znížená",J188,0)</f>
        <v>423.12</v>
      </c>
      <c r="BG188" s="166">
        <f>IF(N188="zákl. prenesená",J188,0)</f>
        <v>0</v>
      </c>
      <c r="BH188" s="166">
        <f>IF(N188="zníž. prenesená",J188,0)</f>
        <v>0</v>
      </c>
      <c r="BI188" s="166">
        <f>IF(N188="nulová",J188,0)</f>
        <v>0</v>
      </c>
      <c r="BJ188" s="18" t="s">
        <v>94</v>
      </c>
      <c r="BK188" s="166">
        <f>ROUND(I188*H188,2)</f>
        <v>423.12</v>
      </c>
      <c r="BL188" s="18" t="s">
        <v>147</v>
      </c>
      <c r="BM188" s="165" t="s">
        <v>502</v>
      </c>
    </row>
    <row r="189" spans="1:65" s="2" customFormat="1" ht="24.2" customHeight="1">
      <c r="A189" s="30"/>
      <c r="B189" s="153"/>
      <c r="C189" s="154" t="s">
        <v>71</v>
      </c>
      <c r="D189" s="154" t="s">
        <v>149</v>
      </c>
      <c r="E189" s="155" t="s">
        <v>1467</v>
      </c>
      <c r="F189" s="156" t="s">
        <v>1468</v>
      </c>
      <c r="G189" s="157" t="s">
        <v>412</v>
      </c>
      <c r="H189" s="158">
        <v>3</v>
      </c>
      <c r="I189" s="159">
        <v>443.03530021</v>
      </c>
      <c r="J189" s="159">
        <f>ROUND(I189*H189,2)</f>
        <v>1329.11</v>
      </c>
      <c r="K189" s="160"/>
      <c r="L189" s="31"/>
      <c r="M189" s="205" t="s">
        <v>1</v>
      </c>
      <c r="N189" s="206" t="s">
        <v>37</v>
      </c>
      <c r="O189" s="207">
        <v>0</v>
      </c>
      <c r="P189" s="207">
        <f>O189*H189</f>
        <v>0</v>
      </c>
      <c r="Q189" s="207">
        <v>0</v>
      </c>
      <c r="R189" s="207">
        <f>Q189*H189</f>
        <v>0</v>
      </c>
      <c r="S189" s="207">
        <v>0</v>
      </c>
      <c r="T189" s="208">
        <f>S189*H189</f>
        <v>0</v>
      </c>
      <c r="U189" s="30"/>
      <c r="V189" s="30"/>
      <c r="W189" s="30"/>
      <c r="X189" s="30"/>
      <c r="Y189" s="30"/>
      <c r="Z189" s="30"/>
      <c r="AA189" s="30"/>
      <c r="AB189" s="30"/>
      <c r="AC189" s="30"/>
      <c r="AD189" s="30"/>
      <c r="AE189" s="30"/>
      <c r="AR189" s="165" t="s">
        <v>147</v>
      </c>
      <c r="AT189" s="165" t="s">
        <v>149</v>
      </c>
      <c r="AU189" s="165" t="s">
        <v>79</v>
      </c>
      <c r="AY189" s="18" t="s">
        <v>146</v>
      </c>
      <c r="BE189" s="166">
        <f>IF(N189="základná",J189,0)</f>
        <v>0</v>
      </c>
      <c r="BF189" s="166">
        <f>IF(N189="znížená",J189,0)</f>
        <v>1329.11</v>
      </c>
      <c r="BG189" s="166">
        <f>IF(N189="zákl. prenesená",J189,0)</f>
        <v>0</v>
      </c>
      <c r="BH189" s="166">
        <f>IF(N189="zníž. prenesená",J189,0)</f>
        <v>0</v>
      </c>
      <c r="BI189" s="166">
        <f>IF(N189="nulová",J189,0)</f>
        <v>0</v>
      </c>
      <c r="BJ189" s="18" t="s">
        <v>94</v>
      </c>
      <c r="BK189" s="166">
        <f>ROUND(I189*H189,2)</f>
        <v>1329.11</v>
      </c>
      <c r="BL189" s="18" t="s">
        <v>147</v>
      </c>
      <c r="BM189" s="165" t="s">
        <v>527</v>
      </c>
    </row>
    <row r="190" spans="1:65" s="2" customFormat="1" ht="6.95" customHeight="1">
      <c r="A190" s="30"/>
      <c r="B190" s="48"/>
      <c r="C190" s="49"/>
      <c r="D190" s="49"/>
      <c r="E190" s="49"/>
      <c r="F190" s="49"/>
      <c r="G190" s="49"/>
      <c r="H190" s="49"/>
      <c r="I190" s="49"/>
      <c r="J190" s="49"/>
      <c r="K190" s="49"/>
      <c r="L190" s="31"/>
      <c r="M190" s="30"/>
      <c r="O190" s="30"/>
      <c r="P190" s="30"/>
      <c r="Q190" s="30"/>
      <c r="R190" s="30"/>
      <c r="S190" s="30"/>
      <c r="T190" s="30"/>
      <c r="U190" s="30"/>
      <c r="V190" s="30"/>
      <c r="W190" s="30"/>
      <c r="X190" s="30"/>
      <c r="Y190" s="30"/>
      <c r="Z190" s="30"/>
      <c r="AA190" s="30"/>
      <c r="AB190" s="30"/>
      <c r="AC190" s="30"/>
      <c r="AD190" s="30"/>
      <c r="AE190" s="30"/>
    </row>
  </sheetData>
  <autoFilter ref="C126:K189" xr:uid="{00000000-0009-0000-0000-000006000000}"/>
  <mergeCells count="11">
    <mergeCell ref="L2:V2"/>
    <mergeCell ref="E87:H87"/>
    <mergeCell ref="E89:H89"/>
    <mergeCell ref="E115:H115"/>
    <mergeCell ref="E117:H117"/>
    <mergeCell ref="E119:H119"/>
    <mergeCell ref="E7:H7"/>
    <mergeCell ref="E9:H9"/>
    <mergeCell ref="E11:H11"/>
    <mergeCell ref="E29:H29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M125"/>
  <sheetViews>
    <sheetView showGridLines="0" workbookViewId="0">
      <selection activeCell="J111" sqref="J111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99"/>
    </row>
    <row r="2" spans="1:46" s="1" customFormat="1" ht="36.950000000000003" customHeight="1">
      <c r="L2" s="237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8" t="s">
        <v>101</v>
      </c>
    </row>
    <row r="3" spans="1:46" s="1" customFormat="1" ht="6.95" hidden="1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71</v>
      </c>
    </row>
    <row r="4" spans="1:46" s="1" customFormat="1" ht="24.95" hidden="1" customHeight="1">
      <c r="B4" s="21"/>
      <c r="D4" s="22" t="s">
        <v>112</v>
      </c>
      <c r="L4" s="21"/>
      <c r="M4" s="100" t="s">
        <v>9</v>
      </c>
      <c r="AT4" s="18" t="s">
        <v>3</v>
      </c>
    </row>
    <row r="5" spans="1:46" s="1" customFormat="1" ht="6.95" hidden="1" customHeight="1">
      <c r="B5" s="21"/>
      <c r="L5" s="21"/>
    </row>
    <row r="6" spans="1:46" s="1" customFormat="1" ht="12" hidden="1" customHeight="1">
      <c r="B6" s="21"/>
      <c r="D6" s="27" t="s">
        <v>13</v>
      </c>
      <c r="L6" s="21"/>
    </row>
    <row r="7" spans="1:46" s="1" customFormat="1" ht="26.25" hidden="1" customHeight="1">
      <c r="B7" s="21"/>
      <c r="E7" s="253" t="str">
        <f>'Rekapitulácia stavby'!K6</f>
        <v>Rekonštrukcia budovy škôlky - MŠ J. Halašu v Trenčíne - navýšenie rozpočtu</v>
      </c>
      <c r="F7" s="254"/>
      <c r="G7" s="254"/>
      <c r="H7" s="254"/>
      <c r="L7" s="21"/>
    </row>
    <row r="8" spans="1:46" s="2" customFormat="1" ht="12" hidden="1" customHeight="1">
      <c r="A8" s="30"/>
      <c r="B8" s="31"/>
      <c r="C8" s="30"/>
      <c r="D8" s="27" t="s">
        <v>113</v>
      </c>
      <c r="E8" s="30"/>
      <c r="F8" s="30"/>
      <c r="G8" s="30"/>
      <c r="H8" s="30"/>
      <c r="I8" s="30"/>
      <c r="J8" s="30"/>
      <c r="K8" s="30"/>
      <c r="L8" s="43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hidden="1" customHeight="1">
      <c r="A9" s="30"/>
      <c r="B9" s="31"/>
      <c r="C9" s="30"/>
      <c r="D9" s="30"/>
      <c r="E9" s="217" t="s">
        <v>1469</v>
      </c>
      <c r="F9" s="255"/>
      <c r="G9" s="255"/>
      <c r="H9" s="255"/>
      <c r="I9" s="30"/>
      <c r="J9" s="30"/>
      <c r="K9" s="30"/>
      <c r="L9" s="43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1.25" hidden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3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hidden="1" customHeight="1">
      <c r="A11" s="30"/>
      <c r="B11" s="31"/>
      <c r="C11" s="30"/>
      <c r="D11" s="27" t="s">
        <v>15</v>
      </c>
      <c r="E11" s="30"/>
      <c r="F11" s="25" t="s">
        <v>1</v>
      </c>
      <c r="G11" s="30"/>
      <c r="H11" s="30"/>
      <c r="I11" s="27" t="s">
        <v>16</v>
      </c>
      <c r="J11" s="25" t="s">
        <v>1</v>
      </c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hidden="1" customHeight="1">
      <c r="A12" s="30"/>
      <c r="B12" s="31"/>
      <c r="C12" s="30"/>
      <c r="D12" s="27" t="s">
        <v>17</v>
      </c>
      <c r="E12" s="30"/>
      <c r="F12" s="25" t="s">
        <v>18</v>
      </c>
      <c r="G12" s="30"/>
      <c r="H12" s="30"/>
      <c r="I12" s="27" t="s">
        <v>19</v>
      </c>
      <c r="J12" s="56">
        <f>'Rekapitulácia stavby'!AN8</f>
        <v>0</v>
      </c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hidden="1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hidden="1" customHeight="1">
      <c r="A14" s="30"/>
      <c r="B14" s="31"/>
      <c r="C14" s="30"/>
      <c r="D14" s="27" t="s">
        <v>20</v>
      </c>
      <c r="E14" s="30"/>
      <c r="F14" s="30"/>
      <c r="G14" s="30"/>
      <c r="H14" s="30"/>
      <c r="I14" s="27" t="s">
        <v>21</v>
      </c>
      <c r="J14" s="25" t="s">
        <v>1</v>
      </c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hidden="1" customHeight="1">
      <c r="A15" s="30"/>
      <c r="B15" s="31"/>
      <c r="C15" s="30"/>
      <c r="D15" s="30"/>
      <c r="E15" s="25" t="s">
        <v>22</v>
      </c>
      <c r="F15" s="30"/>
      <c r="G15" s="30"/>
      <c r="H15" s="30"/>
      <c r="I15" s="27" t="s">
        <v>23</v>
      </c>
      <c r="J15" s="25" t="s">
        <v>1</v>
      </c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hidden="1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hidden="1" customHeight="1">
      <c r="A17" s="30"/>
      <c r="B17" s="31"/>
      <c r="C17" s="30"/>
      <c r="D17" s="27" t="s">
        <v>24</v>
      </c>
      <c r="E17" s="30"/>
      <c r="F17" s="30"/>
      <c r="G17" s="30"/>
      <c r="H17" s="30"/>
      <c r="I17" s="27" t="s">
        <v>21</v>
      </c>
      <c r="J17" s="25" t="s">
        <v>1</v>
      </c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hidden="1" customHeight="1">
      <c r="A18" s="30"/>
      <c r="B18" s="31"/>
      <c r="C18" s="30"/>
      <c r="D18" s="30"/>
      <c r="E18" s="25" t="s">
        <v>25</v>
      </c>
      <c r="F18" s="30"/>
      <c r="G18" s="30"/>
      <c r="H18" s="30"/>
      <c r="I18" s="27" t="s">
        <v>23</v>
      </c>
      <c r="J18" s="25" t="s">
        <v>1</v>
      </c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hidden="1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hidden="1" customHeight="1">
      <c r="A20" s="30"/>
      <c r="B20" s="31"/>
      <c r="C20" s="30"/>
      <c r="D20" s="27" t="s">
        <v>26</v>
      </c>
      <c r="E20" s="30"/>
      <c r="F20" s="30"/>
      <c r="G20" s="30"/>
      <c r="H20" s="30"/>
      <c r="I20" s="27" t="s">
        <v>21</v>
      </c>
      <c r="J20" s="25" t="str">
        <f>IF('Rekapitulácia stavby'!AN16="","",'Rekapitulácia stavby'!AN16)</f>
        <v/>
      </c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hidden="1" customHeight="1">
      <c r="A21" s="30"/>
      <c r="B21" s="31"/>
      <c r="C21" s="30"/>
      <c r="D21" s="30"/>
      <c r="E21" s="25" t="str">
        <f>IF('Rekapitulácia stavby'!E17="","",'Rekapitulácia stavby'!E17)</f>
        <v xml:space="preserve"> </v>
      </c>
      <c r="F21" s="30"/>
      <c r="G21" s="30"/>
      <c r="H21" s="30"/>
      <c r="I21" s="27" t="s">
        <v>23</v>
      </c>
      <c r="J21" s="25" t="str">
        <f>IF('Rekapitulácia stavby'!AN17="","",'Rekapitulácia stavby'!AN17)</f>
        <v/>
      </c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hidden="1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hidden="1" customHeight="1">
      <c r="A23" s="30"/>
      <c r="B23" s="31"/>
      <c r="C23" s="30"/>
      <c r="D23" s="27" t="s">
        <v>29</v>
      </c>
      <c r="E23" s="30"/>
      <c r="F23" s="30"/>
      <c r="G23" s="30"/>
      <c r="H23" s="30"/>
      <c r="I23" s="27" t="s">
        <v>21</v>
      </c>
      <c r="J23" s="25" t="str">
        <f>IF('Rekapitulácia stavby'!AN19="","",'Rekapitulácia stavby'!AN19)</f>
        <v/>
      </c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hidden="1" customHeight="1">
      <c r="A24" s="30"/>
      <c r="B24" s="31"/>
      <c r="C24" s="30"/>
      <c r="D24" s="30"/>
      <c r="E24" s="25" t="str">
        <f>IF('Rekapitulácia stavby'!E20="","",'Rekapitulácia stavby'!E20)</f>
        <v xml:space="preserve"> </v>
      </c>
      <c r="F24" s="30"/>
      <c r="G24" s="30"/>
      <c r="H24" s="30"/>
      <c r="I24" s="27" t="s">
        <v>23</v>
      </c>
      <c r="J24" s="25" t="str">
        <f>IF('Rekapitulácia stavby'!AN20="","",'Rekapitulácia stavby'!AN20)</f>
        <v/>
      </c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hidden="1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hidden="1" customHeight="1">
      <c r="A26" s="30"/>
      <c r="B26" s="31"/>
      <c r="C26" s="30"/>
      <c r="D26" s="27" t="s">
        <v>30</v>
      </c>
      <c r="E26" s="30"/>
      <c r="F26" s="30"/>
      <c r="G26" s="30"/>
      <c r="H26" s="30"/>
      <c r="I26" s="30"/>
      <c r="J26" s="30"/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hidden="1" customHeight="1">
      <c r="A27" s="101"/>
      <c r="B27" s="102"/>
      <c r="C27" s="101"/>
      <c r="D27" s="101"/>
      <c r="E27" s="223" t="s">
        <v>1</v>
      </c>
      <c r="F27" s="223"/>
      <c r="G27" s="223"/>
      <c r="H27" s="223"/>
      <c r="I27" s="101"/>
      <c r="J27" s="101"/>
      <c r="K27" s="101"/>
      <c r="L27" s="103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</row>
    <row r="28" spans="1:31" s="2" customFormat="1" ht="6.95" hidden="1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hidden="1" customHeight="1">
      <c r="A29" s="30"/>
      <c r="B29" s="31"/>
      <c r="C29" s="30"/>
      <c r="D29" s="67"/>
      <c r="E29" s="67"/>
      <c r="F29" s="67"/>
      <c r="G29" s="67"/>
      <c r="H29" s="67"/>
      <c r="I29" s="67"/>
      <c r="J29" s="67"/>
      <c r="K29" s="67"/>
      <c r="L29" s="43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hidden="1" customHeight="1">
      <c r="A30" s="30"/>
      <c r="B30" s="31"/>
      <c r="C30" s="30"/>
      <c r="D30" s="104" t="s">
        <v>31</v>
      </c>
      <c r="E30" s="30"/>
      <c r="F30" s="30"/>
      <c r="G30" s="30"/>
      <c r="H30" s="30"/>
      <c r="I30" s="30"/>
      <c r="J30" s="72">
        <f>ROUND(J117, 2)</f>
        <v>6528.29</v>
      </c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hidden="1" customHeight="1">
      <c r="A31" s="30"/>
      <c r="B31" s="31"/>
      <c r="C31" s="30"/>
      <c r="D31" s="67"/>
      <c r="E31" s="67"/>
      <c r="F31" s="67"/>
      <c r="G31" s="67"/>
      <c r="H31" s="67"/>
      <c r="I31" s="67"/>
      <c r="J31" s="67"/>
      <c r="K31" s="67"/>
      <c r="L31" s="43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hidden="1" customHeight="1">
      <c r="A32" s="30"/>
      <c r="B32" s="31"/>
      <c r="C32" s="30"/>
      <c r="D32" s="30"/>
      <c r="E32" s="30"/>
      <c r="F32" s="34" t="s">
        <v>33</v>
      </c>
      <c r="G32" s="30"/>
      <c r="H32" s="30"/>
      <c r="I32" s="34" t="s">
        <v>32</v>
      </c>
      <c r="J32" s="34" t="s">
        <v>34</v>
      </c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hidden="1" customHeight="1">
      <c r="A33" s="30"/>
      <c r="B33" s="31"/>
      <c r="C33" s="30"/>
      <c r="D33" s="105" t="s">
        <v>35</v>
      </c>
      <c r="E33" s="36" t="s">
        <v>36</v>
      </c>
      <c r="F33" s="106">
        <f>ROUND((SUM(BE117:BE124)),  2)</f>
        <v>0</v>
      </c>
      <c r="G33" s="107"/>
      <c r="H33" s="107"/>
      <c r="I33" s="108">
        <v>0.2</v>
      </c>
      <c r="J33" s="106">
        <f>ROUND(((SUM(BE117:BE124))*I33),  2)</f>
        <v>0</v>
      </c>
      <c r="K33" s="30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hidden="1" customHeight="1">
      <c r="A34" s="30"/>
      <c r="B34" s="31"/>
      <c r="C34" s="30"/>
      <c r="D34" s="30"/>
      <c r="E34" s="36" t="s">
        <v>37</v>
      </c>
      <c r="F34" s="109">
        <f>ROUND((SUM(BF117:BF124)),  2)</f>
        <v>6528.29</v>
      </c>
      <c r="G34" s="30"/>
      <c r="H34" s="30"/>
      <c r="I34" s="110">
        <v>0.2</v>
      </c>
      <c r="J34" s="109">
        <f>ROUND(((SUM(BF117:BF124))*I34),  2)</f>
        <v>1305.6600000000001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7" t="s">
        <v>38</v>
      </c>
      <c r="F35" s="109">
        <f>ROUND((SUM(BG117:BG124)),  2)</f>
        <v>0</v>
      </c>
      <c r="G35" s="30"/>
      <c r="H35" s="30"/>
      <c r="I35" s="110">
        <v>0.2</v>
      </c>
      <c r="J35" s="109">
        <f>0</f>
        <v>0</v>
      </c>
      <c r="K35" s="30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7" t="s">
        <v>39</v>
      </c>
      <c r="F36" s="109">
        <f>ROUND((SUM(BH117:BH124)),  2)</f>
        <v>0</v>
      </c>
      <c r="G36" s="30"/>
      <c r="H36" s="30"/>
      <c r="I36" s="110">
        <v>0.2</v>
      </c>
      <c r="J36" s="109">
        <f>0</f>
        <v>0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36" t="s">
        <v>40</v>
      </c>
      <c r="F37" s="106">
        <f>ROUND((SUM(BI117:BI124)),  2)</f>
        <v>0</v>
      </c>
      <c r="G37" s="107"/>
      <c r="H37" s="107"/>
      <c r="I37" s="108">
        <v>0</v>
      </c>
      <c r="J37" s="106">
        <f>0</f>
        <v>0</v>
      </c>
      <c r="K37" s="30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hidden="1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hidden="1" customHeight="1">
      <c r="A39" s="30"/>
      <c r="B39" s="31"/>
      <c r="C39" s="111"/>
      <c r="D39" s="112" t="s">
        <v>41</v>
      </c>
      <c r="E39" s="61"/>
      <c r="F39" s="61"/>
      <c r="G39" s="113" t="s">
        <v>42</v>
      </c>
      <c r="H39" s="114" t="s">
        <v>43</v>
      </c>
      <c r="I39" s="61"/>
      <c r="J39" s="115">
        <f>SUM(J30:J37)</f>
        <v>7833.95</v>
      </c>
      <c r="K39" s="116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hidden="1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hidden="1" customHeight="1">
      <c r="B41" s="21"/>
      <c r="L41" s="21"/>
    </row>
    <row r="42" spans="1:31" s="1" customFormat="1" ht="14.45" hidden="1" customHeight="1">
      <c r="B42" s="21"/>
      <c r="L42" s="21"/>
    </row>
    <row r="43" spans="1:31" s="1" customFormat="1" ht="14.45" hidden="1" customHeight="1">
      <c r="B43" s="21"/>
      <c r="L43" s="21"/>
    </row>
    <row r="44" spans="1:31" s="1" customFormat="1" ht="14.45" hidden="1" customHeight="1">
      <c r="B44" s="21"/>
      <c r="L44" s="21"/>
    </row>
    <row r="45" spans="1:31" s="1" customFormat="1" ht="14.45" hidden="1" customHeight="1">
      <c r="B45" s="21"/>
      <c r="L45" s="21"/>
    </row>
    <row r="46" spans="1:31" s="1" customFormat="1" ht="14.45" hidden="1" customHeight="1">
      <c r="B46" s="21"/>
      <c r="L46" s="21"/>
    </row>
    <row r="47" spans="1:31" s="1" customFormat="1" ht="14.45" hidden="1" customHeight="1">
      <c r="B47" s="21"/>
      <c r="L47" s="21"/>
    </row>
    <row r="48" spans="1:31" s="1" customFormat="1" ht="14.45" hidden="1" customHeight="1">
      <c r="B48" s="21"/>
      <c r="L48" s="21"/>
    </row>
    <row r="49" spans="1:31" s="1" customFormat="1" ht="14.45" hidden="1" customHeight="1">
      <c r="B49" s="21"/>
      <c r="L49" s="21"/>
    </row>
    <row r="50" spans="1:31" s="2" customFormat="1" ht="14.45" hidden="1" customHeight="1">
      <c r="B50" s="43"/>
      <c r="D50" s="44" t="s">
        <v>44</v>
      </c>
      <c r="E50" s="45"/>
      <c r="F50" s="45"/>
      <c r="G50" s="44" t="s">
        <v>45</v>
      </c>
      <c r="H50" s="45"/>
      <c r="I50" s="45"/>
      <c r="J50" s="45"/>
      <c r="K50" s="45"/>
      <c r="L50" s="43"/>
    </row>
    <row r="51" spans="1:31" ht="11.25" hidden="1">
      <c r="B51" s="21"/>
      <c r="L51" s="21"/>
    </row>
    <row r="52" spans="1:31" ht="11.25" hidden="1">
      <c r="B52" s="21"/>
      <c r="L52" s="21"/>
    </row>
    <row r="53" spans="1:31" ht="11.25" hidden="1">
      <c r="B53" s="21"/>
      <c r="L53" s="21"/>
    </row>
    <row r="54" spans="1:31" ht="11.25" hidden="1">
      <c r="B54" s="21"/>
      <c r="L54" s="21"/>
    </row>
    <row r="55" spans="1:31" ht="11.25" hidden="1">
      <c r="B55" s="21"/>
      <c r="L55" s="21"/>
    </row>
    <row r="56" spans="1:31" ht="11.25" hidden="1">
      <c r="B56" s="21"/>
      <c r="L56" s="21"/>
    </row>
    <row r="57" spans="1:31" ht="11.25" hidden="1">
      <c r="B57" s="21"/>
      <c r="L57" s="21"/>
    </row>
    <row r="58" spans="1:31" ht="11.25" hidden="1">
      <c r="B58" s="21"/>
      <c r="L58" s="21"/>
    </row>
    <row r="59" spans="1:31" ht="11.25" hidden="1">
      <c r="B59" s="21"/>
      <c r="L59" s="21"/>
    </row>
    <row r="60" spans="1:31" ht="11.25" hidden="1">
      <c r="B60" s="21"/>
      <c r="L60" s="21"/>
    </row>
    <row r="61" spans="1:31" s="2" customFormat="1" ht="12.75" hidden="1">
      <c r="A61" s="30"/>
      <c r="B61" s="31"/>
      <c r="C61" s="30"/>
      <c r="D61" s="46" t="s">
        <v>46</v>
      </c>
      <c r="E61" s="33"/>
      <c r="F61" s="117" t="s">
        <v>47</v>
      </c>
      <c r="G61" s="46" t="s">
        <v>46</v>
      </c>
      <c r="H61" s="33"/>
      <c r="I61" s="33"/>
      <c r="J61" s="118" t="s">
        <v>47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1.25" hidden="1">
      <c r="B62" s="21"/>
      <c r="L62" s="21"/>
    </row>
    <row r="63" spans="1:31" ht="11.25" hidden="1">
      <c r="B63" s="21"/>
      <c r="L63" s="21"/>
    </row>
    <row r="64" spans="1:31" ht="11.25" hidden="1">
      <c r="B64" s="21"/>
      <c r="L64" s="21"/>
    </row>
    <row r="65" spans="1:31" s="2" customFormat="1" ht="12.75" hidden="1">
      <c r="A65" s="30"/>
      <c r="B65" s="31"/>
      <c r="C65" s="30"/>
      <c r="D65" s="44" t="s">
        <v>48</v>
      </c>
      <c r="E65" s="47"/>
      <c r="F65" s="47"/>
      <c r="G65" s="44" t="s">
        <v>49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1.25" hidden="1">
      <c r="B66" s="21"/>
      <c r="L66" s="21"/>
    </row>
    <row r="67" spans="1:31" ht="11.25" hidden="1">
      <c r="B67" s="21"/>
      <c r="L67" s="21"/>
    </row>
    <row r="68" spans="1:31" ht="11.25" hidden="1">
      <c r="B68" s="21"/>
      <c r="L68" s="21"/>
    </row>
    <row r="69" spans="1:31" ht="11.25" hidden="1">
      <c r="B69" s="21"/>
      <c r="L69" s="21"/>
    </row>
    <row r="70" spans="1:31" ht="11.25" hidden="1">
      <c r="B70" s="21"/>
      <c r="L70" s="21"/>
    </row>
    <row r="71" spans="1:31" ht="11.25" hidden="1">
      <c r="B71" s="21"/>
      <c r="L71" s="21"/>
    </row>
    <row r="72" spans="1:31" ht="11.25" hidden="1">
      <c r="B72" s="21"/>
      <c r="L72" s="21"/>
    </row>
    <row r="73" spans="1:31" ht="11.25" hidden="1">
      <c r="B73" s="21"/>
      <c r="L73" s="21"/>
    </row>
    <row r="74" spans="1:31" ht="11.25" hidden="1">
      <c r="B74" s="21"/>
      <c r="L74" s="21"/>
    </row>
    <row r="75" spans="1:31" ht="11.25" hidden="1">
      <c r="B75" s="21"/>
      <c r="L75" s="21"/>
    </row>
    <row r="76" spans="1:31" s="2" customFormat="1" ht="12.75" hidden="1">
      <c r="A76" s="30"/>
      <c r="B76" s="31"/>
      <c r="C76" s="30"/>
      <c r="D76" s="46" t="s">
        <v>46</v>
      </c>
      <c r="E76" s="33"/>
      <c r="F76" s="117" t="s">
        <v>47</v>
      </c>
      <c r="G76" s="46" t="s">
        <v>46</v>
      </c>
      <c r="H76" s="33"/>
      <c r="I76" s="33"/>
      <c r="J76" s="118" t="s">
        <v>47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hidden="1" customHeight="1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ht="11.25" hidden="1"/>
    <row r="79" spans="1:31" ht="11.25" hidden="1"/>
    <row r="80" spans="1:31" ht="11.25" hidden="1"/>
    <row r="81" spans="1:47" s="2" customFormat="1" ht="6.95" hidden="1" customHeight="1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hidden="1" customHeight="1">
      <c r="A82" s="30"/>
      <c r="B82" s="31"/>
      <c r="C82" s="22" t="s">
        <v>115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hidden="1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hidden="1" customHeight="1">
      <c r="A84" s="30"/>
      <c r="B84" s="31"/>
      <c r="C84" s="27" t="s">
        <v>13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26.25" hidden="1" customHeight="1">
      <c r="A85" s="30"/>
      <c r="B85" s="31"/>
      <c r="C85" s="30"/>
      <c r="D85" s="30"/>
      <c r="E85" s="253" t="str">
        <f>E7</f>
        <v>Rekonštrukcia budovy škôlky - MŠ J. Halašu v Trenčíne - navýšenie rozpočtu</v>
      </c>
      <c r="F85" s="254"/>
      <c r="G85" s="254"/>
      <c r="H85" s="254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hidden="1" customHeight="1">
      <c r="A86" s="30"/>
      <c r="B86" s="31"/>
      <c r="C86" s="27" t="s">
        <v>113</v>
      </c>
      <c r="D86" s="30"/>
      <c r="E86" s="30"/>
      <c r="F86" s="30"/>
      <c r="G86" s="30"/>
      <c r="H86" s="30"/>
      <c r="I86" s="30"/>
      <c r="J86" s="30"/>
      <c r="K86" s="30"/>
      <c r="L86" s="43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hidden="1" customHeight="1">
      <c r="A87" s="30"/>
      <c r="B87" s="31"/>
      <c r="C87" s="30"/>
      <c r="D87" s="30"/>
      <c r="E87" s="217" t="str">
        <f>E9</f>
        <v>07 - Technológia kuchyne</v>
      </c>
      <c r="F87" s="255"/>
      <c r="G87" s="255"/>
      <c r="H87" s="255"/>
      <c r="I87" s="30"/>
      <c r="J87" s="30"/>
      <c r="K87" s="30"/>
      <c r="L87" s="43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hidden="1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3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hidden="1" customHeight="1">
      <c r="A89" s="30"/>
      <c r="B89" s="31"/>
      <c r="C89" s="27" t="s">
        <v>17</v>
      </c>
      <c r="D89" s="30"/>
      <c r="E89" s="30"/>
      <c r="F89" s="25" t="str">
        <f>F12</f>
        <v>Trenčín</v>
      </c>
      <c r="G89" s="30"/>
      <c r="H89" s="30"/>
      <c r="I89" s="27" t="s">
        <v>19</v>
      </c>
      <c r="J89" s="56">
        <f>IF(J12="","",J12)</f>
        <v>0</v>
      </c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hidden="1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hidden="1" customHeight="1">
      <c r="A91" s="30"/>
      <c r="B91" s="31"/>
      <c r="C91" s="27" t="s">
        <v>20</v>
      </c>
      <c r="D91" s="30"/>
      <c r="E91" s="30"/>
      <c r="F91" s="25" t="str">
        <f>E15</f>
        <v>Mesto Trenčín</v>
      </c>
      <c r="G91" s="30"/>
      <c r="H91" s="30"/>
      <c r="I91" s="27" t="s">
        <v>26</v>
      </c>
      <c r="J91" s="28" t="str">
        <f>E21</f>
        <v xml:space="preserve"> </v>
      </c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hidden="1" customHeight="1">
      <c r="A92" s="30"/>
      <c r="B92" s="31"/>
      <c r="C92" s="27" t="s">
        <v>24</v>
      </c>
      <c r="D92" s="30"/>
      <c r="E92" s="30"/>
      <c r="F92" s="25" t="str">
        <f>IF(E18="","",E18)</f>
        <v xml:space="preserve">SOAR sk, a.s., Žilina </v>
      </c>
      <c r="G92" s="30"/>
      <c r="H92" s="30"/>
      <c r="I92" s="27" t="s">
        <v>29</v>
      </c>
      <c r="J92" s="28" t="str">
        <f>E24</f>
        <v xml:space="preserve"> </v>
      </c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hidden="1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hidden="1" customHeight="1">
      <c r="A94" s="30"/>
      <c r="B94" s="31"/>
      <c r="C94" s="119" t="s">
        <v>116</v>
      </c>
      <c r="D94" s="111"/>
      <c r="E94" s="111"/>
      <c r="F94" s="111"/>
      <c r="G94" s="111"/>
      <c r="H94" s="111"/>
      <c r="I94" s="111"/>
      <c r="J94" s="120" t="s">
        <v>117</v>
      </c>
      <c r="K94" s="111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hidden="1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hidden="1" customHeight="1">
      <c r="A96" s="30"/>
      <c r="B96" s="31"/>
      <c r="C96" s="121" t="s">
        <v>118</v>
      </c>
      <c r="D96" s="30"/>
      <c r="E96" s="30"/>
      <c r="F96" s="30"/>
      <c r="G96" s="30"/>
      <c r="H96" s="30"/>
      <c r="I96" s="30"/>
      <c r="J96" s="72">
        <f>J117</f>
        <v>6528.29</v>
      </c>
      <c r="K96" s="30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119</v>
      </c>
    </row>
    <row r="97" spans="1:31" s="9" customFormat="1" ht="24.95" hidden="1" customHeight="1">
      <c r="B97" s="122"/>
      <c r="D97" s="123" t="s">
        <v>1335</v>
      </c>
      <c r="E97" s="124"/>
      <c r="F97" s="124"/>
      <c r="G97" s="124"/>
      <c r="H97" s="124"/>
      <c r="I97" s="124"/>
      <c r="J97" s="125">
        <f>J118</f>
        <v>6528.29</v>
      </c>
      <c r="L97" s="122"/>
    </row>
    <row r="98" spans="1:31" s="2" customFormat="1" ht="21.75" hidden="1" customHeight="1">
      <c r="A98" s="30"/>
      <c r="B98" s="31"/>
      <c r="C98" s="30"/>
      <c r="D98" s="30"/>
      <c r="E98" s="30"/>
      <c r="F98" s="30"/>
      <c r="G98" s="30"/>
      <c r="H98" s="30"/>
      <c r="I98" s="30"/>
      <c r="J98" s="30"/>
      <c r="K98" s="30"/>
      <c r="L98" s="43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2" customFormat="1" ht="6.95" hidden="1" customHeight="1">
      <c r="A99" s="30"/>
      <c r="B99" s="48"/>
      <c r="C99" s="49"/>
      <c r="D99" s="49"/>
      <c r="E99" s="49"/>
      <c r="F99" s="49"/>
      <c r="G99" s="49"/>
      <c r="H99" s="49"/>
      <c r="I99" s="49"/>
      <c r="J99" s="49"/>
      <c r="K99" s="49"/>
      <c r="L99" s="43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31" ht="11.25" hidden="1"/>
    <row r="101" spans="1:31" ht="11.25" hidden="1"/>
    <row r="102" spans="1:31" ht="11.25" hidden="1"/>
    <row r="103" spans="1:31" s="2" customFormat="1" ht="6.95" customHeight="1">
      <c r="A103" s="30"/>
      <c r="B103" s="50"/>
      <c r="C103" s="51"/>
      <c r="D103" s="51"/>
      <c r="E103" s="51"/>
      <c r="F103" s="51"/>
      <c r="G103" s="51"/>
      <c r="H103" s="51"/>
      <c r="I103" s="51"/>
      <c r="J103" s="51"/>
      <c r="K103" s="51"/>
      <c r="L103" s="43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31" s="2" customFormat="1" ht="24.95" customHeight="1">
      <c r="A104" s="30"/>
      <c r="B104" s="31"/>
      <c r="C104" s="22" t="s">
        <v>132</v>
      </c>
      <c r="D104" s="30"/>
      <c r="E104" s="30"/>
      <c r="F104" s="30"/>
      <c r="G104" s="30"/>
      <c r="H104" s="30"/>
      <c r="I104" s="30"/>
      <c r="J104" s="30"/>
      <c r="K104" s="30"/>
      <c r="L104" s="43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2" customFormat="1" ht="6.95" customHeight="1">
      <c r="A105" s="30"/>
      <c r="B105" s="31"/>
      <c r="C105" s="30"/>
      <c r="D105" s="30"/>
      <c r="E105" s="30"/>
      <c r="F105" s="30"/>
      <c r="G105" s="30"/>
      <c r="H105" s="30"/>
      <c r="I105" s="30"/>
      <c r="J105" s="30"/>
      <c r="K105" s="30"/>
      <c r="L105" s="43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2" customFormat="1" ht="12" customHeight="1">
      <c r="A106" s="30"/>
      <c r="B106" s="31"/>
      <c r="C106" s="27" t="s">
        <v>13</v>
      </c>
      <c r="D106" s="30"/>
      <c r="E106" s="30"/>
      <c r="F106" s="30"/>
      <c r="G106" s="30"/>
      <c r="H106" s="30"/>
      <c r="I106" s="30"/>
      <c r="J106" s="30"/>
      <c r="K106" s="30"/>
      <c r="L106" s="43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26.25" customHeight="1">
      <c r="A107" s="30"/>
      <c r="B107" s="31"/>
      <c r="C107" s="30"/>
      <c r="D107" s="30"/>
      <c r="E107" s="253" t="str">
        <f>E7</f>
        <v>Rekonštrukcia budovy škôlky - MŠ J. Halašu v Trenčíne - navýšenie rozpočtu</v>
      </c>
      <c r="F107" s="254"/>
      <c r="G107" s="254"/>
      <c r="H107" s="254"/>
      <c r="I107" s="30"/>
      <c r="J107" s="30"/>
      <c r="K107" s="30"/>
      <c r="L107" s="43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12" customHeight="1">
      <c r="A108" s="30"/>
      <c r="B108" s="31"/>
      <c r="C108" s="27" t="s">
        <v>113</v>
      </c>
      <c r="D108" s="30"/>
      <c r="E108" s="30"/>
      <c r="F108" s="30"/>
      <c r="G108" s="30"/>
      <c r="H108" s="30"/>
      <c r="I108" s="30"/>
      <c r="J108" s="30"/>
      <c r="K108" s="30"/>
      <c r="L108" s="43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16.5" customHeight="1">
      <c r="A109" s="30"/>
      <c r="B109" s="31"/>
      <c r="C109" s="30"/>
      <c r="D109" s="30"/>
      <c r="E109" s="217" t="str">
        <f>E9</f>
        <v>07 - Technológia kuchyne</v>
      </c>
      <c r="F109" s="255"/>
      <c r="G109" s="255"/>
      <c r="H109" s="255"/>
      <c r="I109" s="30"/>
      <c r="J109" s="30"/>
      <c r="K109" s="30"/>
      <c r="L109" s="43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6.95" customHeight="1">
      <c r="A110" s="30"/>
      <c r="B110" s="31"/>
      <c r="C110" s="30"/>
      <c r="D110" s="30"/>
      <c r="E110" s="30"/>
      <c r="F110" s="30"/>
      <c r="G110" s="30"/>
      <c r="H110" s="30"/>
      <c r="I110" s="30"/>
      <c r="J110" s="30"/>
      <c r="K110" s="30"/>
      <c r="L110" s="43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2" customHeight="1">
      <c r="A111" s="30"/>
      <c r="B111" s="31"/>
      <c r="C111" s="27" t="s">
        <v>17</v>
      </c>
      <c r="D111" s="30"/>
      <c r="E111" s="30"/>
      <c r="F111" s="25" t="str">
        <f>F12</f>
        <v>Trenčín</v>
      </c>
      <c r="G111" s="30"/>
      <c r="H111" s="30"/>
      <c r="I111" s="27" t="s">
        <v>19</v>
      </c>
      <c r="J111" s="56"/>
      <c r="K111" s="30"/>
      <c r="L111" s="43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6.95" customHeight="1">
      <c r="A112" s="30"/>
      <c r="B112" s="31"/>
      <c r="C112" s="30"/>
      <c r="D112" s="30"/>
      <c r="E112" s="30"/>
      <c r="F112" s="30"/>
      <c r="G112" s="30"/>
      <c r="H112" s="30"/>
      <c r="I112" s="30"/>
      <c r="J112" s="30"/>
      <c r="K112" s="30"/>
      <c r="L112" s="43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15.2" customHeight="1">
      <c r="A113" s="30"/>
      <c r="B113" s="31"/>
      <c r="C113" s="27" t="s">
        <v>20</v>
      </c>
      <c r="D113" s="30"/>
      <c r="E113" s="30"/>
      <c r="F113" s="25" t="str">
        <f>E15</f>
        <v>Mesto Trenčín</v>
      </c>
      <c r="G113" s="30"/>
      <c r="H113" s="30"/>
      <c r="I113" s="27" t="s">
        <v>26</v>
      </c>
      <c r="J113" s="28" t="str">
        <f>E21</f>
        <v xml:space="preserve"> </v>
      </c>
      <c r="K113" s="30"/>
      <c r="L113" s="43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5.2" customHeight="1">
      <c r="A114" s="30"/>
      <c r="B114" s="31"/>
      <c r="C114" s="27" t="s">
        <v>24</v>
      </c>
      <c r="D114" s="30"/>
      <c r="E114" s="30"/>
      <c r="F114" s="25" t="str">
        <f>IF(E18="","",E18)</f>
        <v xml:space="preserve">SOAR sk, a.s., Žilina </v>
      </c>
      <c r="G114" s="30"/>
      <c r="H114" s="30"/>
      <c r="I114" s="27" t="s">
        <v>29</v>
      </c>
      <c r="J114" s="28" t="str">
        <f>E24</f>
        <v xml:space="preserve"> </v>
      </c>
      <c r="K114" s="30"/>
      <c r="L114" s="43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10.35" customHeight="1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43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11" customFormat="1" ht="29.25" customHeight="1">
      <c r="A116" s="130"/>
      <c r="B116" s="131"/>
      <c r="C116" s="132" t="s">
        <v>133</v>
      </c>
      <c r="D116" s="133" t="s">
        <v>56</v>
      </c>
      <c r="E116" s="133" t="s">
        <v>52</v>
      </c>
      <c r="F116" s="133" t="s">
        <v>53</v>
      </c>
      <c r="G116" s="133" t="s">
        <v>134</v>
      </c>
      <c r="H116" s="133" t="s">
        <v>135</v>
      </c>
      <c r="I116" s="133" t="s">
        <v>136</v>
      </c>
      <c r="J116" s="134" t="s">
        <v>117</v>
      </c>
      <c r="K116" s="135" t="s">
        <v>137</v>
      </c>
      <c r="L116" s="136"/>
      <c r="M116" s="63" t="s">
        <v>1</v>
      </c>
      <c r="N116" s="64" t="s">
        <v>35</v>
      </c>
      <c r="O116" s="64" t="s">
        <v>138</v>
      </c>
      <c r="P116" s="64" t="s">
        <v>139</v>
      </c>
      <c r="Q116" s="64" t="s">
        <v>140</v>
      </c>
      <c r="R116" s="64" t="s">
        <v>141</v>
      </c>
      <c r="S116" s="64" t="s">
        <v>142</v>
      </c>
      <c r="T116" s="65" t="s">
        <v>143</v>
      </c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</row>
    <row r="117" spans="1:65" s="2" customFormat="1" ht="22.9" customHeight="1">
      <c r="A117" s="30"/>
      <c r="B117" s="31"/>
      <c r="C117" s="70" t="s">
        <v>118</v>
      </c>
      <c r="D117" s="30"/>
      <c r="E117" s="30"/>
      <c r="F117" s="30"/>
      <c r="G117" s="30"/>
      <c r="H117" s="30"/>
      <c r="I117" s="30"/>
      <c r="J117" s="137">
        <f>BK117</f>
        <v>6528.29</v>
      </c>
      <c r="K117" s="30"/>
      <c r="L117" s="31"/>
      <c r="M117" s="66"/>
      <c r="N117" s="57"/>
      <c r="O117" s="67"/>
      <c r="P117" s="138">
        <f>P118</f>
        <v>0</v>
      </c>
      <c r="Q117" s="67"/>
      <c r="R117" s="138">
        <f>R118</f>
        <v>0</v>
      </c>
      <c r="S117" s="67"/>
      <c r="T117" s="139">
        <f>T118</f>
        <v>0</v>
      </c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T117" s="18" t="s">
        <v>70</v>
      </c>
      <c r="AU117" s="18" t="s">
        <v>119</v>
      </c>
      <c r="BK117" s="140">
        <f>BK118</f>
        <v>6528.29</v>
      </c>
    </row>
    <row r="118" spans="1:65" s="12" customFormat="1" ht="25.9" customHeight="1">
      <c r="B118" s="141"/>
      <c r="D118" s="142" t="s">
        <v>70</v>
      </c>
      <c r="E118" s="143" t="s">
        <v>1336</v>
      </c>
      <c r="F118" s="143" t="s">
        <v>1337</v>
      </c>
      <c r="J118" s="144">
        <f>BK118</f>
        <v>6528.29</v>
      </c>
      <c r="L118" s="141"/>
      <c r="M118" s="145"/>
      <c r="N118" s="146"/>
      <c r="O118" s="146"/>
      <c r="P118" s="147">
        <f>SUM(P119:P124)</f>
        <v>0</v>
      </c>
      <c r="Q118" s="146"/>
      <c r="R118" s="147">
        <f>SUM(R119:R124)</f>
        <v>0</v>
      </c>
      <c r="S118" s="146"/>
      <c r="T118" s="148">
        <f>SUM(T119:T124)</f>
        <v>0</v>
      </c>
      <c r="AR118" s="142" t="s">
        <v>147</v>
      </c>
      <c r="AT118" s="149" t="s">
        <v>70</v>
      </c>
      <c r="AU118" s="149" t="s">
        <v>71</v>
      </c>
      <c r="AY118" s="142" t="s">
        <v>146</v>
      </c>
      <c r="BK118" s="150">
        <f>SUM(BK119:BK124)</f>
        <v>6528.29</v>
      </c>
    </row>
    <row r="119" spans="1:65" s="2" customFormat="1" ht="24.2" customHeight="1">
      <c r="A119" s="30"/>
      <c r="B119" s="153"/>
      <c r="C119" s="154" t="s">
        <v>79</v>
      </c>
      <c r="D119" s="154" t="s">
        <v>149</v>
      </c>
      <c r="E119" s="155" t="s">
        <v>1470</v>
      </c>
      <c r="F119" s="156" t="s">
        <v>1471</v>
      </c>
      <c r="G119" s="157" t="s">
        <v>632</v>
      </c>
      <c r="H119" s="158">
        <v>1</v>
      </c>
      <c r="I119" s="159">
        <v>1343.04</v>
      </c>
      <c r="J119" s="159">
        <f t="shared" ref="J119:J124" si="0">ROUND(I119*H119,2)</f>
        <v>1343.04</v>
      </c>
      <c r="K119" s="160"/>
      <c r="L119" s="31"/>
      <c r="M119" s="161" t="s">
        <v>1</v>
      </c>
      <c r="N119" s="162" t="s">
        <v>37</v>
      </c>
      <c r="O119" s="163">
        <v>0</v>
      </c>
      <c r="P119" s="163">
        <f t="shared" ref="P119:P124" si="1">O119*H119</f>
        <v>0</v>
      </c>
      <c r="Q119" s="163">
        <v>0</v>
      </c>
      <c r="R119" s="163">
        <f t="shared" ref="R119:R124" si="2">Q119*H119</f>
        <v>0</v>
      </c>
      <c r="S119" s="163">
        <v>0</v>
      </c>
      <c r="T119" s="164">
        <f t="shared" ref="T119:T124" si="3">S119*H119</f>
        <v>0</v>
      </c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R119" s="165" t="s">
        <v>981</v>
      </c>
      <c r="AT119" s="165" t="s">
        <v>149</v>
      </c>
      <c r="AU119" s="165" t="s">
        <v>79</v>
      </c>
      <c r="AY119" s="18" t="s">
        <v>146</v>
      </c>
      <c r="BE119" s="166">
        <f t="shared" ref="BE119:BE124" si="4">IF(N119="základná",J119,0)</f>
        <v>0</v>
      </c>
      <c r="BF119" s="166">
        <f t="shared" ref="BF119:BF124" si="5">IF(N119="znížená",J119,0)</f>
        <v>1343.04</v>
      </c>
      <c r="BG119" s="166">
        <f t="shared" ref="BG119:BG124" si="6">IF(N119="zákl. prenesená",J119,0)</f>
        <v>0</v>
      </c>
      <c r="BH119" s="166">
        <f t="shared" ref="BH119:BH124" si="7">IF(N119="zníž. prenesená",J119,0)</f>
        <v>0</v>
      </c>
      <c r="BI119" s="166">
        <f t="shared" ref="BI119:BI124" si="8">IF(N119="nulová",J119,0)</f>
        <v>0</v>
      </c>
      <c r="BJ119" s="18" t="s">
        <v>94</v>
      </c>
      <c r="BK119" s="166">
        <f t="shared" ref="BK119:BK124" si="9">ROUND(I119*H119,2)</f>
        <v>1343.04</v>
      </c>
      <c r="BL119" s="18" t="s">
        <v>981</v>
      </c>
      <c r="BM119" s="165" t="s">
        <v>94</v>
      </c>
    </row>
    <row r="120" spans="1:65" s="2" customFormat="1" ht="21.75" customHeight="1">
      <c r="A120" s="30"/>
      <c r="B120" s="153"/>
      <c r="C120" s="154" t="s">
        <v>94</v>
      </c>
      <c r="D120" s="154" t="s">
        <v>149</v>
      </c>
      <c r="E120" s="155" t="s">
        <v>1472</v>
      </c>
      <c r="F120" s="156" t="s">
        <v>1473</v>
      </c>
      <c r="G120" s="157" t="s">
        <v>632</v>
      </c>
      <c r="H120" s="158">
        <v>1</v>
      </c>
      <c r="I120" s="159">
        <v>386.12</v>
      </c>
      <c r="J120" s="159">
        <f t="shared" si="0"/>
        <v>386.12</v>
      </c>
      <c r="K120" s="160"/>
      <c r="L120" s="31"/>
      <c r="M120" s="161" t="s">
        <v>1</v>
      </c>
      <c r="N120" s="162" t="s">
        <v>37</v>
      </c>
      <c r="O120" s="163">
        <v>0</v>
      </c>
      <c r="P120" s="163">
        <f t="shared" si="1"/>
        <v>0</v>
      </c>
      <c r="Q120" s="163">
        <v>0</v>
      </c>
      <c r="R120" s="163">
        <f t="shared" si="2"/>
        <v>0</v>
      </c>
      <c r="S120" s="163">
        <v>0</v>
      </c>
      <c r="T120" s="164">
        <f t="shared" si="3"/>
        <v>0</v>
      </c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  <c r="AR120" s="165" t="s">
        <v>981</v>
      </c>
      <c r="AT120" s="165" t="s">
        <v>149</v>
      </c>
      <c r="AU120" s="165" t="s">
        <v>79</v>
      </c>
      <c r="AY120" s="18" t="s">
        <v>146</v>
      </c>
      <c r="BE120" s="166">
        <f t="shared" si="4"/>
        <v>0</v>
      </c>
      <c r="BF120" s="166">
        <f t="shared" si="5"/>
        <v>386.12</v>
      </c>
      <c r="BG120" s="166">
        <f t="shared" si="6"/>
        <v>0</v>
      </c>
      <c r="BH120" s="166">
        <f t="shared" si="7"/>
        <v>0</v>
      </c>
      <c r="BI120" s="166">
        <f t="shared" si="8"/>
        <v>0</v>
      </c>
      <c r="BJ120" s="18" t="s">
        <v>94</v>
      </c>
      <c r="BK120" s="166">
        <f t="shared" si="9"/>
        <v>386.12</v>
      </c>
      <c r="BL120" s="18" t="s">
        <v>981</v>
      </c>
      <c r="BM120" s="165" t="s">
        <v>147</v>
      </c>
    </row>
    <row r="121" spans="1:65" s="2" customFormat="1" ht="24.2" customHeight="1">
      <c r="A121" s="30"/>
      <c r="B121" s="153"/>
      <c r="C121" s="154" t="s">
        <v>162</v>
      </c>
      <c r="D121" s="154" t="s">
        <v>149</v>
      </c>
      <c r="E121" s="155" t="s">
        <v>1474</v>
      </c>
      <c r="F121" s="156" t="s">
        <v>1475</v>
      </c>
      <c r="G121" s="157" t="s">
        <v>632</v>
      </c>
      <c r="H121" s="158">
        <v>2</v>
      </c>
      <c r="I121" s="159">
        <v>1510.92</v>
      </c>
      <c r="J121" s="159">
        <f t="shared" si="0"/>
        <v>3021.84</v>
      </c>
      <c r="K121" s="160"/>
      <c r="L121" s="31"/>
      <c r="M121" s="161" t="s">
        <v>1</v>
      </c>
      <c r="N121" s="162" t="s">
        <v>37</v>
      </c>
      <c r="O121" s="163">
        <v>0</v>
      </c>
      <c r="P121" s="163">
        <f t="shared" si="1"/>
        <v>0</v>
      </c>
      <c r="Q121" s="163">
        <v>0</v>
      </c>
      <c r="R121" s="163">
        <f t="shared" si="2"/>
        <v>0</v>
      </c>
      <c r="S121" s="163">
        <v>0</v>
      </c>
      <c r="T121" s="164">
        <f t="shared" si="3"/>
        <v>0</v>
      </c>
      <c r="U121" s="30"/>
      <c r="V121" s="30"/>
      <c r="W121" s="30"/>
      <c r="X121" s="30"/>
      <c r="Y121" s="30"/>
      <c r="Z121" s="30"/>
      <c r="AA121" s="30"/>
      <c r="AB121" s="30"/>
      <c r="AC121" s="30"/>
      <c r="AD121" s="30"/>
      <c r="AE121" s="30"/>
      <c r="AR121" s="165" t="s">
        <v>981</v>
      </c>
      <c r="AT121" s="165" t="s">
        <v>149</v>
      </c>
      <c r="AU121" s="165" t="s">
        <v>79</v>
      </c>
      <c r="AY121" s="18" t="s">
        <v>146</v>
      </c>
      <c r="BE121" s="166">
        <f t="shared" si="4"/>
        <v>0</v>
      </c>
      <c r="BF121" s="166">
        <f t="shared" si="5"/>
        <v>3021.84</v>
      </c>
      <c r="BG121" s="166">
        <f t="shared" si="6"/>
        <v>0</v>
      </c>
      <c r="BH121" s="166">
        <f t="shared" si="7"/>
        <v>0</v>
      </c>
      <c r="BI121" s="166">
        <f t="shared" si="8"/>
        <v>0</v>
      </c>
      <c r="BJ121" s="18" t="s">
        <v>94</v>
      </c>
      <c r="BK121" s="166">
        <f t="shared" si="9"/>
        <v>3021.84</v>
      </c>
      <c r="BL121" s="18" t="s">
        <v>981</v>
      </c>
      <c r="BM121" s="165" t="s">
        <v>165</v>
      </c>
    </row>
    <row r="122" spans="1:65" s="2" customFormat="1" ht="21.75" customHeight="1">
      <c r="A122" s="30"/>
      <c r="B122" s="153"/>
      <c r="C122" s="154" t="s">
        <v>147</v>
      </c>
      <c r="D122" s="154" t="s">
        <v>149</v>
      </c>
      <c r="E122" s="155" t="s">
        <v>1476</v>
      </c>
      <c r="F122" s="156" t="s">
        <v>1473</v>
      </c>
      <c r="G122" s="157" t="s">
        <v>632</v>
      </c>
      <c r="H122" s="158">
        <v>1</v>
      </c>
      <c r="I122" s="159">
        <v>430.89</v>
      </c>
      <c r="J122" s="159">
        <f t="shared" si="0"/>
        <v>430.89</v>
      </c>
      <c r="K122" s="160"/>
      <c r="L122" s="31"/>
      <c r="M122" s="161" t="s">
        <v>1</v>
      </c>
      <c r="N122" s="162" t="s">
        <v>37</v>
      </c>
      <c r="O122" s="163">
        <v>0</v>
      </c>
      <c r="P122" s="163">
        <f t="shared" si="1"/>
        <v>0</v>
      </c>
      <c r="Q122" s="163">
        <v>0</v>
      </c>
      <c r="R122" s="163">
        <f t="shared" si="2"/>
        <v>0</v>
      </c>
      <c r="S122" s="163">
        <v>0</v>
      </c>
      <c r="T122" s="164">
        <f t="shared" si="3"/>
        <v>0</v>
      </c>
      <c r="U122" s="30"/>
      <c r="V122" s="30"/>
      <c r="W122" s="30"/>
      <c r="X122" s="30"/>
      <c r="Y122" s="30"/>
      <c r="Z122" s="30"/>
      <c r="AA122" s="30"/>
      <c r="AB122" s="30"/>
      <c r="AC122" s="30"/>
      <c r="AD122" s="30"/>
      <c r="AE122" s="30"/>
      <c r="AR122" s="165" t="s">
        <v>981</v>
      </c>
      <c r="AT122" s="165" t="s">
        <v>149</v>
      </c>
      <c r="AU122" s="165" t="s">
        <v>79</v>
      </c>
      <c r="AY122" s="18" t="s">
        <v>146</v>
      </c>
      <c r="BE122" s="166">
        <f t="shared" si="4"/>
        <v>0</v>
      </c>
      <c r="BF122" s="166">
        <f t="shared" si="5"/>
        <v>430.89</v>
      </c>
      <c r="BG122" s="166">
        <f t="shared" si="6"/>
        <v>0</v>
      </c>
      <c r="BH122" s="166">
        <f t="shared" si="7"/>
        <v>0</v>
      </c>
      <c r="BI122" s="166">
        <f t="shared" si="8"/>
        <v>0</v>
      </c>
      <c r="BJ122" s="18" t="s">
        <v>94</v>
      </c>
      <c r="BK122" s="166">
        <f t="shared" si="9"/>
        <v>430.89</v>
      </c>
      <c r="BL122" s="18" t="s">
        <v>981</v>
      </c>
      <c r="BM122" s="165" t="s">
        <v>169</v>
      </c>
    </row>
    <row r="123" spans="1:65" s="2" customFormat="1" ht="24.2" customHeight="1">
      <c r="A123" s="30"/>
      <c r="B123" s="153"/>
      <c r="C123" s="154" t="s">
        <v>172</v>
      </c>
      <c r="D123" s="154" t="s">
        <v>149</v>
      </c>
      <c r="E123" s="155" t="s">
        <v>1477</v>
      </c>
      <c r="F123" s="156" t="s">
        <v>1478</v>
      </c>
      <c r="G123" s="157" t="s">
        <v>632</v>
      </c>
      <c r="H123" s="158">
        <v>2</v>
      </c>
      <c r="I123" s="159">
        <v>558.48</v>
      </c>
      <c r="J123" s="159">
        <f t="shared" si="0"/>
        <v>1116.96</v>
      </c>
      <c r="K123" s="160"/>
      <c r="L123" s="31"/>
      <c r="M123" s="161" t="s">
        <v>1</v>
      </c>
      <c r="N123" s="162" t="s">
        <v>37</v>
      </c>
      <c r="O123" s="163">
        <v>0</v>
      </c>
      <c r="P123" s="163">
        <f t="shared" si="1"/>
        <v>0</v>
      </c>
      <c r="Q123" s="163">
        <v>0</v>
      </c>
      <c r="R123" s="163">
        <f t="shared" si="2"/>
        <v>0</v>
      </c>
      <c r="S123" s="163">
        <v>0</v>
      </c>
      <c r="T123" s="164">
        <f t="shared" si="3"/>
        <v>0</v>
      </c>
      <c r="U123" s="30"/>
      <c r="V123" s="30"/>
      <c r="W123" s="30"/>
      <c r="X123" s="30"/>
      <c r="Y123" s="30"/>
      <c r="Z123" s="30"/>
      <c r="AA123" s="30"/>
      <c r="AB123" s="30"/>
      <c r="AC123" s="30"/>
      <c r="AD123" s="30"/>
      <c r="AE123" s="30"/>
      <c r="AR123" s="165" t="s">
        <v>981</v>
      </c>
      <c r="AT123" s="165" t="s">
        <v>149</v>
      </c>
      <c r="AU123" s="165" t="s">
        <v>79</v>
      </c>
      <c r="AY123" s="18" t="s">
        <v>146</v>
      </c>
      <c r="BE123" s="166">
        <f t="shared" si="4"/>
        <v>0</v>
      </c>
      <c r="BF123" s="166">
        <f t="shared" si="5"/>
        <v>1116.96</v>
      </c>
      <c r="BG123" s="166">
        <f t="shared" si="6"/>
        <v>0</v>
      </c>
      <c r="BH123" s="166">
        <f t="shared" si="7"/>
        <v>0</v>
      </c>
      <c r="BI123" s="166">
        <f t="shared" si="8"/>
        <v>0</v>
      </c>
      <c r="BJ123" s="18" t="s">
        <v>94</v>
      </c>
      <c r="BK123" s="166">
        <f t="shared" si="9"/>
        <v>1116.96</v>
      </c>
      <c r="BL123" s="18" t="s">
        <v>981</v>
      </c>
      <c r="BM123" s="165" t="s">
        <v>107</v>
      </c>
    </row>
    <row r="124" spans="1:65" s="2" customFormat="1" ht="21.75" customHeight="1">
      <c r="A124" s="30"/>
      <c r="B124" s="153"/>
      <c r="C124" s="154" t="s">
        <v>165</v>
      </c>
      <c r="D124" s="154" t="s">
        <v>149</v>
      </c>
      <c r="E124" s="155" t="s">
        <v>1479</v>
      </c>
      <c r="F124" s="156" t="s">
        <v>1480</v>
      </c>
      <c r="G124" s="157" t="s">
        <v>632</v>
      </c>
      <c r="H124" s="158">
        <v>1</v>
      </c>
      <c r="I124" s="159">
        <v>229.44</v>
      </c>
      <c r="J124" s="159">
        <f t="shared" si="0"/>
        <v>229.44</v>
      </c>
      <c r="K124" s="160"/>
      <c r="L124" s="31"/>
      <c r="M124" s="205" t="s">
        <v>1</v>
      </c>
      <c r="N124" s="206" t="s">
        <v>37</v>
      </c>
      <c r="O124" s="207">
        <v>0</v>
      </c>
      <c r="P124" s="207">
        <f t="shared" si="1"/>
        <v>0</v>
      </c>
      <c r="Q124" s="207">
        <v>0</v>
      </c>
      <c r="R124" s="207">
        <f t="shared" si="2"/>
        <v>0</v>
      </c>
      <c r="S124" s="207">
        <v>0</v>
      </c>
      <c r="T124" s="208">
        <f t="shared" si="3"/>
        <v>0</v>
      </c>
      <c r="U124" s="30"/>
      <c r="V124" s="30"/>
      <c r="W124" s="30"/>
      <c r="X124" s="30"/>
      <c r="Y124" s="30"/>
      <c r="Z124" s="30"/>
      <c r="AA124" s="30"/>
      <c r="AB124" s="30"/>
      <c r="AC124" s="30"/>
      <c r="AD124" s="30"/>
      <c r="AE124" s="30"/>
      <c r="AR124" s="165" t="s">
        <v>981</v>
      </c>
      <c r="AT124" s="165" t="s">
        <v>149</v>
      </c>
      <c r="AU124" s="165" t="s">
        <v>79</v>
      </c>
      <c r="AY124" s="18" t="s">
        <v>146</v>
      </c>
      <c r="BE124" s="166">
        <f t="shared" si="4"/>
        <v>0</v>
      </c>
      <c r="BF124" s="166">
        <f t="shared" si="5"/>
        <v>229.44</v>
      </c>
      <c r="BG124" s="166">
        <f t="shared" si="6"/>
        <v>0</v>
      </c>
      <c r="BH124" s="166">
        <f t="shared" si="7"/>
        <v>0</v>
      </c>
      <c r="BI124" s="166">
        <f t="shared" si="8"/>
        <v>0</v>
      </c>
      <c r="BJ124" s="18" t="s">
        <v>94</v>
      </c>
      <c r="BK124" s="166">
        <f t="shared" si="9"/>
        <v>229.44</v>
      </c>
      <c r="BL124" s="18" t="s">
        <v>981</v>
      </c>
      <c r="BM124" s="165" t="s">
        <v>199</v>
      </c>
    </row>
    <row r="125" spans="1:65" s="2" customFormat="1" ht="6.95" customHeight="1">
      <c r="A125" s="30"/>
      <c r="B125" s="48"/>
      <c r="C125" s="49"/>
      <c r="D125" s="49"/>
      <c r="E125" s="49"/>
      <c r="F125" s="49"/>
      <c r="G125" s="49"/>
      <c r="H125" s="49"/>
      <c r="I125" s="49"/>
      <c r="J125" s="49"/>
      <c r="K125" s="49"/>
      <c r="L125" s="31"/>
      <c r="M125" s="30"/>
      <c r="O125" s="30"/>
      <c r="P125" s="30"/>
      <c r="Q125" s="30"/>
      <c r="R125" s="30"/>
      <c r="S125" s="30"/>
      <c r="T125" s="30"/>
      <c r="U125" s="30"/>
      <c r="V125" s="30"/>
      <c r="W125" s="30"/>
      <c r="X125" s="30"/>
      <c r="Y125" s="30"/>
      <c r="Z125" s="30"/>
      <c r="AA125" s="30"/>
      <c r="AB125" s="30"/>
      <c r="AC125" s="30"/>
      <c r="AD125" s="30"/>
      <c r="AE125" s="30"/>
    </row>
  </sheetData>
  <autoFilter ref="C116:K124" xr:uid="{00000000-0009-0000-0000-000007000000}"/>
  <mergeCells count="8">
    <mergeCell ref="E107:H107"/>
    <mergeCell ref="E109:H109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BM120"/>
  <sheetViews>
    <sheetView showGridLines="0" workbookViewId="0">
      <selection activeCell="J111" sqref="J111"/>
    </sheetView>
  </sheetViews>
  <sheetFormatPr defaultRowHeight="15"/>
  <cols>
    <col min="1" max="1" width="8.33203125" style="1" customWidth="1"/>
    <col min="2" max="2" width="1.1640625" style="1" customWidth="1"/>
    <col min="3" max="3" width="4.1640625" style="1" customWidth="1"/>
    <col min="4" max="4" width="4.33203125" style="1" customWidth="1"/>
    <col min="5" max="5" width="17.1640625" style="1" customWidth="1"/>
    <col min="6" max="6" width="50.83203125" style="1" customWidth="1"/>
    <col min="7" max="7" width="7.5" style="1" customWidth="1"/>
    <col min="8" max="8" width="14" style="1" customWidth="1"/>
    <col min="9" max="9" width="15.83203125" style="1" customWidth="1"/>
    <col min="10" max="10" width="22.33203125" style="1" customWidth="1"/>
    <col min="11" max="11" width="22.33203125" style="1" hidden="1" customWidth="1"/>
    <col min="12" max="12" width="9.33203125" style="1" customWidth="1"/>
    <col min="13" max="13" width="10.83203125" style="1" hidden="1" customWidth="1"/>
    <col min="14" max="14" width="9.33203125" style="1" hidden="1"/>
    <col min="15" max="20" width="14.1640625" style="1" hidden="1" customWidth="1"/>
    <col min="21" max="21" width="16.33203125" style="1" hidden="1" customWidth="1"/>
    <col min="22" max="22" width="12.33203125" style="1" customWidth="1"/>
    <col min="23" max="23" width="16.33203125" style="1" customWidth="1"/>
    <col min="24" max="24" width="12.33203125" style="1" customWidth="1"/>
    <col min="25" max="25" width="15" style="1" customWidth="1"/>
    <col min="26" max="26" width="11" style="1" customWidth="1"/>
    <col min="27" max="27" width="15" style="1" customWidth="1"/>
    <col min="28" max="28" width="16.33203125" style="1" customWidth="1"/>
    <col min="29" max="29" width="11" style="1" customWidth="1"/>
    <col min="30" max="30" width="15" style="1" customWidth="1"/>
    <col min="31" max="31" width="16.33203125" style="1" customWidth="1"/>
    <col min="44" max="65" width="9.33203125" style="1" hidden="1"/>
  </cols>
  <sheetData>
    <row r="1" spans="1:46" ht="11.25">
      <c r="A1" s="99"/>
    </row>
    <row r="2" spans="1:46" s="1" customFormat="1" ht="36.950000000000003" customHeight="1">
      <c r="L2" s="237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8" t="s">
        <v>104</v>
      </c>
    </row>
    <row r="3" spans="1:46" s="1" customFormat="1" ht="6.95" hidden="1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1"/>
      <c r="AT3" s="18" t="s">
        <v>71</v>
      </c>
    </row>
    <row r="4" spans="1:46" s="1" customFormat="1" ht="24.95" hidden="1" customHeight="1">
      <c r="B4" s="21"/>
      <c r="D4" s="22" t="s">
        <v>112</v>
      </c>
      <c r="L4" s="21"/>
      <c r="M4" s="100" t="s">
        <v>9</v>
      </c>
      <c r="AT4" s="18" t="s">
        <v>3</v>
      </c>
    </row>
    <row r="5" spans="1:46" s="1" customFormat="1" ht="6.95" hidden="1" customHeight="1">
      <c r="B5" s="21"/>
      <c r="L5" s="21"/>
    </row>
    <row r="6" spans="1:46" s="1" customFormat="1" ht="12" hidden="1" customHeight="1">
      <c r="B6" s="21"/>
      <c r="D6" s="27" t="s">
        <v>13</v>
      </c>
      <c r="L6" s="21"/>
    </row>
    <row r="7" spans="1:46" s="1" customFormat="1" ht="26.25" hidden="1" customHeight="1">
      <c r="B7" s="21"/>
      <c r="E7" s="253" t="str">
        <f>'Rekapitulácia stavby'!K6</f>
        <v>Rekonštrukcia budovy škôlky - MŠ J. Halašu v Trenčíne - navýšenie rozpočtu</v>
      </c>
      <c r="F7" s="254"/>
      <c r="G7" s="254"/>
      <c r="H7" s="254"/>
      <c r="L7" s="21"/>
    </row>
    <row r="8" spans="1:46" s="2" customFormat="1" ht="12" hidden="1" customHeight="1">
      <c r="A8" s="30"/>
      <c r="B8" s="31"/>
      <c r="C8" s="30"/>
      <c r="D8" s="27" t="s">
        <v>113</v>
      </c>
      <c r="E8" s="30"/>
      <c r="F8" s="30"/>
      <c r="G8" s="30"/>
      <c r="H8" s="30"/>
      <c r="I8" s="30"/>
      <c r="J8" s="30"/>
      <c r="K8" s="30"/>
      <c r="L8" s="43"/>
      <c r="S8" s="30"/>
      <c r="T8" s="30"/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</row>
    <row r="9" spans="1:46" s="2" customFormat="1" ht="16.5" hidden="1" customHeight="1">
      <c r="A9" s="30"/>
      <c r="B9" s="31"/>
      <c r="C9" s="30"/>
      <c r="D9" s="30"/>
      <c r="E9" s="217" t="s">
        <v>1481</v>
      </c>
      <c r="F9" s="255"/>
      <c r="G9" s="255"/>
      <c r="H9" s="255"/>
      <c r="I9" s="30"/>
      <c r="J9" s="30"/>
      <c r="K9" s="30"/>
      <c r="L9" s="43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</row>
    <row r="10" spans="1:46" s="2" customFormat="1" ht="11.25" hidden="1">
      <c r="A10" s="30"/>
      <c r="B10" s="31"/>
      <c r="C10" s="30"/>
      <c r="D10" s="30"/>
      <c r="E10" s="30"/>
      <c r="F10" s="30"/>
      <c r="G10" s="30"/>
      <c r="H10" s="30"/>
      <c r="I10" s="30"/>
      <c r="J10" s="30"/>
      <c r="K10" s="30"/>
      <c r="L10" s="43"/>
      <c r="S10" s="30"/>
      <c r="T10" s="30"/>
      <c r="U10" s="30"/>
      <c r="V10" s="30"/>
      <c r="W10" s="30"/>
      <c r="X10" s="30"/>
      <c r="Y10" s="30"/>
      <c r="Z10" s="30"/>
      <c r="AA10" s="30"/>
      <c r="AB10" s="30"/>
      <c r="AC10" s="30"/>
      <c r="AD10" s="30"/>
      <c r="AE10" s="30"/>
    </row>
    <row r="11" spans="1:46" s="2" customFormat="1" ht="12" hidden="1" customHeight="1">
      <c r="A11" s="30"/>
      <c r="B11" s="31"/>
      <c r="C11" s="30"/>
      <c r="D11" s="27" t="s">
        <v>15</v>
      </c>
      <c r="E11" s="30"/>
      <c r="F11" s="25" t="s">
        <v>1</v>
      </c>
      <c r="G11" s="30"/>
      <c r="H11" s="30"/>
      <c r="I11" s="27" t="s">
        <v>16</v>
      </c>
      <c r="J11" s="25" t="s">
        <v>1</v>
      </c>
      <c r="K11" s="30"/>
      <c r="L11" s="43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</row>
    <row r="12" spans="1:46" s="2" customFormat="1" ht="12" hidden="1" customHeight="1">
      <c r="A12" s="30"/>
      <c r="B12" s="31"/>
      <c r="C12" s="30"/>
      <c r="D12" s="27" t="s">
        <v>17</v>
      </c>
      <c r="E12" s="30"/>
      <c r="F12" s="25" t="s">
        <v>18</v>
      </c>
      <c r="G12" s="30"/>
      <c r="H12" s="30"/>
      <c r="I12" s="27" t="s">
        <v>19</v>
      </c>
      <c r="J12" s="56">
        <f>'Rekapitulácia stavby'!AN8</f>
        <v>0</v>
      </c>
      <c r="K12" s="30"/>
      <c r="L12" s="43"/>
      <c r="S12" s="30"/>
      <c r="T12" s="30"/>
      <c r="U12" s="30"/>
      <c r="V12" s="30"/>
      <c r="W12" s="30"/>
      <c r="X12" s="30"/>
      <c r="Y12" s="30"/>
      <c r="Z12" s="30"/>
      <c r="AA12" s="30"/>
      <c r="AB12" s="30"/>
      <c r="AC12" s="30"/>
      <c r="AD12" s="30"/>
      <c r="AE12" s="30"/>
    </row>
    <row r="13" spans="1:46" s="2" customFormat="1" ht="10.9" hidden="1" customHeight="1">
      <c r="A13" s="30"/>
      <c r="B13" s="31"/>
      <c r="C13" s="30"/>
      <c r="D13" s="30"/>
      <c r="E13" s="30"/>
      <c r="F13" s="30"/>
      <c r="G13" s="30"/>
      <c r="H13" s="30"/>
      <c r="I13" s="30"/>
      <c r="J13" s="30"/>
      <c r="K13" s="30"/>
      <c r="L13" s="43"/>
      <c r="S13" s="30"/>
      <c r="T13" s="30"/>
      <c r="U13" s="30"/>
      <c r="V13" s="30"/>
      <c r="W13" s="30"/>
      <c r="X13" s="30"/>
      <c r="Y13" s="30"/>
      <c r="Z13" s="30"/>
      <c r="AA13" s="30"/>
      <c r="AB13" s="30"/>
      <c r="AC13" s="30"/>
      <c r="AD13" s="30"/>
      <c r="AE13" s="30"/>
    </row>
    <row r="14" spans="1:46" s="2" customFormat="1" ht="12" hidden="1" customHeight="1">
      <c r="A14" s="30"/>
      <c r="B14" s="31"/>
      <c r="C14" s="30"/>
      <c r="D14" s="27" t="s">
        <v>20</v>
      </c>
      <c r="E14" s="30"/>
      <c r="F14" s="30"/>
      <c r="G14" s="30"/>
      <c r="H14" s="30"/>
      <c r="I14" s="27" t="s">
        <v>21</v>
      </c>
      <c r="J14" s="25" t="s">
        <v>1</v>
      </c>
      <c r="K14" s="30"/>
      <c r="L14" s="43"/>
      <c r="S14" s="30"/>
      <c r="T14" s="30"/>
      <c r="U14" s="30"/>
      <c r="V14" s="30"/>
      <c r="W14" s="30"/>
      <c r="X14" s="30"/>
      <c r="Y14" s="30"/>
      <c r="Z14" s="30"/>
      <c r="AA14" s="30"/>
      <c r="AB14" s="30"/>
      <c r="AC14" s="30"/>
      <c r="AD14" s="30"/>
      <c r="AE14" s="30"/>
    </row>
    <row r="15" spans="1:46" s="2" customFormat="1" ht="18" hidden="1" customHeight="1">
      <c r="A15" s="30"/>
      <c r="B15" s="31"/>
      <c r="C15" s="30"/>
      <c r="D15" s="30"/>
      <c r="E15" s="25" t="s">
        <v>22</v>
      </c>
      <c r="F15" s="30"/>
      <c r="G15" s="30"/>
      <c r="H15" s="30"/>
      <c r="I15" s="27" t="s">
        <v>23</v>
      </c>
      <c r="J15" s="25" t="s">
        <v>1</v>
      </c>
      <c r="K15" s="30"/>
      <c r="L15" s="43"/>
      <c r="S15" s="30"/>
      <c r="T15" s="30"/>
      <c r="U15" s="30"/>
      <c r="V15" s="30"/>
      <c r="W15" s="30"/>
      <c r="X15" s="30"/>
      <c r="Y15" s="30"/>
      <c r="Z15" s="30"/>
      <c r="AA15" s="30"/>
      <c r="AB15" s="30"/>
      <c r="AC15" s="30"/>
      <c r="AD15" s="30"/>
      <c r="AE15" s="30"/>
    </row>
    <row r="16" spans="1:46" s="2" customFormat="1" ht="6.95" hidden="1" customHeight="1">
      <c r="A16" s="30"/>
      <c r="B16" s="31"/>
      <c r="C16" s="30"/>
      <c r="D16" s="30"/>
      <c r="E16" s="30"/>
      <c r="F16" s="30"/>
      <c r="G16" s="30"/>
      <c r="H16" s="30"/>
      <c r="I16" s="30"/>
      <c r="J16" s="30"/>
      <c r="K16" s="30"/>
      <c r="L16" s="43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30"/>
      <c r="AD16" s="30"/>
      <c r="AE16" s="30"/>
    </row>
    <row r="17" spans="1:31" s="2" customFormat="1" ht="12" hidden="1" customHeight="1">
      <c r="A17" s="30"/>
      <c r="B17" s="31"/>
      <c r="C17" s="30"/>
      <c r="D17" s="27" t="s">
        <v>24</v>
      </c>
      <c r="E17" s="30"/>
      <c r="F17" s="30"/>
      <c r="G17" s="30"/>
      <c r="H17" s="30"/>
      <c r="I17" s="27" t="s">
        <v>21</v>
      </c>
      <c r="J17" s="25" t="s">
        <v>1</v>
      </c>
      <c r="K17" s="30"/>
      <c r="L17" s="43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</row>
    <row r="18" spans="1:31" s="2" customFormat="1" ht="18" hidden="1" customHeight="1">
      <c r="A18" s="30"/>
      <c r="B18" s="31"/>
      <c r="C18" s="30"/>
      <c r="D18" s="30"/>
      <c r="E18" s="25" t="s">
        <v>25</v>
      </c>
      <c r="F18" s="30"/>
      <c r="G18" s="30"/>
      <c r="H18" s="30"/>
      <c r="I18" s="27" t="s">
        <v>23</v>
      </c>
      <c r="J18" s="25" t="s">
        <v>1</v>
      </c>
      <c r="K18" s="30"/>
      <c r="L18" s="43"/>
      <c r="S18" s="30"/>
      <c r="T18" s="30"/>
      <c r="U18" s="30"/>
      <c r="V18" s="30"/>
      <c r="W18" s="30"/>
      <c r="X18" s="30"/>
      <c r="Y18" s="30"/>
      <c r="Z18" s="30"/>
      <c r="AA18" s="30"/>
      <c r="AB18" s="30"/>
      <c r="AC18" s="30"/>
      <c r="AD18" s="30"/>
      <c r="AE18" s="30"/>
    </row>
    <row r="19" spans="1:31" s="2" customFormat="1" ht="6.95" hidden="1" customHeight="1">
      <c r="A19" s="30"/>
      <c r="B19" s="31"/>
      <c r="C19" s="30"/>
      <c r="D19" s="30"/>
      <c r="E19" s="30"/>
      <c r="F19" s="30"/>
      <c r="G19" s="30"/>
      <c r="H19" s="30"/>
      <c r="I19" s="30"/>
      <c r="J19" s="30"/>
      <c r="K19" s="30"/>
      <c r="L19" s="43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</row>
    <row r="20" spans="1:31" s="2" customFormat="1" ht="12" hidden="1" customHeight="1">
      <c r="A20" s="30"/>
      <c r="B20" s="31"/>
      <c r="C20" s="30"/>
      <c r="D20" s="27" t="s">
        <v>26</v>
      </c>
      <c r="E20" s="30"/>
      <c r="F20" s="30"/>
      <c r="G20" s="30"/>
      <c r="H20" s="30"/>
      <c r="I20" s="27" t="s">
        <v>21</v>
      </c>
      <c r="J20" s="25" t="str">
        <f>IF('Rekapitulácia stavby'!AN16="","",'Rekapitulácia stavby'!AN16)</f>
        <v/>
      </c>
      <c r="K20" s="30"/>
      <c r="L20" s="43"/>
      <c r="S20" s="30"/>
      <c r="T20" s="30"/>
      <c r="U20" s="30"/>
      <c r="V20" s="30"/>
      <c r="W20" s="30"/>
      <c r="X20" s="30"/>
      <c r="Y20" s="30"/>
      <c r="Z20" s="30"/>
      <c r="AA20" s="30"/>
      <c r="AB20" s="30"/>
      <c r="AC20" s="30"/>
      <c r="AD20" s="30"/>
      <c r="AE20" s="30"/>
    </row>
    <row r="21" spans="1:31" s="2" customFormat="1" ht="18" hidden="1" customHeight="1">
      <c r="A21" s="30"/>
      <c r="B21" s="31"/>
      <c r="C21" s="30"/>
      <c r="D21" s="30"/>
      <c r="E21" s="25" t="str">
        <f>IF('Rekapitulácia stavby'!E17="","",'Rekapitulácia stavby'!E17)</f>
        <v xml:space="preserve"> </v>
      </c>
      <c r="F21" s="30"/>
      <c r="G21" s="30"/>
      <c r="H21" s="30"/>
      <c r="I21" s="27" t="s">
        <v>23</v>
      </c>
      <c r="J21" s="25" t="str">
        <f>IF('Rekapitulácia stavby'!AN17="","",'Rekapitulácia stavby'!AN17)</f>
        <v/>
      </c>
      <c r="K21" s="30"/>
      <c r="L21" s="43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</row>
    <row r="22" spans="1:31" s="2" customFormat="1" ht="6.95" hidden="1" customHeight="1">
      <c r="A22" s="30"/>
      <c r="B22" s="31"/>
      <c r="C22" s="30"/>
      <c r="D22" s="30"/>
      <c r="E22" s="30"/>
      <c r="F22" s="30"/>
      <c r="G22" s="30"/>
      <c r="H22" s="30"/>
      <c r="I22" s="30"/>
      <c r="J22" s="30"/>
      <c r="K22" s="30"/>
      <c r="L22" s="43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</row>
    <row r="23" spans="1:31" s="2" customFormat="1" ht="12" hidden="1" customHeight="1">
      <c r="A23" s="30"/>
      <c r="B23" s="31"/>
      <c r="C23" s="30"/>
      <c r="D23" s="27" t="s">
        <v>29</v>
      </c>
      <c r="E23" s="30"/>
      <c r="F23" s="30"/>
      <c r="G23" s="30"/>
      <c r="H23" s="30"/>
      <c r="I23" s="27" t="s">
        <v>21</v>
      </c>
      <c r="J23" s="25" t="str">
        <f>IF('Rekapitulácia stavby'!AN19="","",'Rekapitulácia stavby'!AN19)</f>
        <v/>
      </c>
      <c r="K23" s="30"/>
      <c r="L23" s="43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</row>
    <row r="24" spans="1:31" s="2" customFormat="1" ht="18" hidden="1" customHeight="1">
      <c r="A24" s="30"/>
      <c r="B24" s="31"/>
      <c r="C24" s="30"/>
      <c r="D24" s="30"/>
      <c r="E24" s="25" t="str">
        <f>IF('Rekapitulácia stavby'!E20="","",'Rekapitulácia stavby'!E20)</f>
        <v xml:space="preserve"> </v>
      </c>
      <c r="F24" s="30"/>
      <c r="G24" s="30"/>
      <c r="H24" s="30"/>
      <c r="I24" s="27" t="s">
        <v>23</v>
      </c>
      <c r="J24" s="25" t="str">
        <f>IF('Rekapitulácia stavby'!AN20="","",'Rekapitulácia stavby'!AN20)</f>
        <v/>
      </c>
      <c r="K24" s="30"/>
      <c r="L24" s="43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:31" s="2" customFormat="1" ht="6.95" hidden="1" customHeight="1">
      <c r="A25" s="30"/>
      <c r="B25" s="31"/>
      <c r="C25" s="30"/>
      <c r="D25" s="30"/>
      <c r="E25" s="30"/>
      <c r="F25" s="30"/>
      <c r="G25" s="30"/>
      <c r="H25" s="30"/>
      <c r="I25" s="30"/>
      <c r="J25" s="30"/>
      <c r="K25" s="30"/>
      <c r="L25" s="43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:31" s="2" customFormat="1" ht="12" hidden="1" customHeight="1">
      <c r="A26" s="30"/>
      <c r="B26" s="31"/>
      <c r="C26" s="30"/>
      <c r="D26" s="27" t="s">
        <v>30</v>
      </c>
      <c r="E26" s="30"/>
      <c r="F26" s="30"/>
      <c r="G26" s="30"/>
      <c r="H26" s="30"/>
      <c r="I26" s="30"/>
      <c r="J26" s="30"/>
      <c r="K26" s="30"/>
      <c r="L26" s="43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:31" s="8" customFormat="1" ht="16.5" hidden="1" customHeight="1">
      <c r="A27" s="101"/>
      <c r="B27" s="102"/>
      <c r="C27" s="101"/>
      <c r="D27" s="101"/>
      <c r="E27" s="223" t="s">
        <v>1</v>
      </c>
      <c r="F27" s="223"/>
      <c r="G27" s="223"/>
      <c r="H27" s="223"/>
      <c r="I27" s="101"/>
      <c r="J27" s="101"/>
      <c r="K27" s="101"/>
      <c r="L27" s="103"/>
      <c r="S27" s="101"/>
      <c r="T27" s="101"/>
      <c r="U27" s="101"/>
      <c r="V27" s="101"/>
      <c r="W27" s="101"/>
      <c r="X27" s="101"/>
      <c r="Y27" s="101"/>
      <c r="Z27" s="101"/>
      <c r="AA27" s="101"/>
      <c r="AB27" s="101"/>
      <c r="AC27" s="101"/>
      <c r="AD27" s="101"/>
      <c r="AE27" s="101"/>
    </row>
    <row r="28" spans="1:31" s="2" customFormat="1" ht="6.95" hidden="1" customHeight="1">
      <c r="A28" s="30"/>
      <c r="B28" s="31"/>
      <c r="C28" s="30"/>
      <c r="D28" s="30"/>
      <c r="E28" s="30"/>
      <c r="F28" s="30"/>
      <c r="G28" s="30"/>
      <c r="H28" s="30"/>
      <c r="I28" s="30"/>
      <c r="J28" s="30"/>
      <c r="K28" s="30"/>
      <c r="L28" s="43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:31" s="2" customFormat="1" ht="6.95" hidden="1" customHeight="1">
      <c r="A29" s="30"/>
      <c r="B29" s="31"/>
      <c r="C29" s="30"/>
      <c r="D29" s="67"/>
      <c r="E29" s="67"/>
      <c r="F29" s="67"/>
      <c r="G29" s="67"/>
      <c r="H29" s="67"/>
      <c r="I29" s="67"/>
      <c r="J29" s="67"/>
      <c r="K29" s="67"/>
      <c r="L29" s="43"/>
      <c r="S29" s="30"/>
      <c r="T29" s="30"/>
      <c r="U29" s="30"/>
      <c r="V29" s="30"/>
      <c r="W29" s="30"/>
      <c r="X29" s="30"/>
      <c r="Y29" s="30"/>
      <c r="Z29" s="30"/>
      <c r="AA29" s="30"/>
      <c r="AB29" s="30"/>
      <c r="AC29" s="30"/>
      <c r="AD29" s="30"/>
      <c r="AE29" s="30"/>
    </row>
    <row r="30" spans="1:31" s="2" customFormat="1" ht="25.35" hidden="1" customHeight="1">
      <c r="A30" s="30"/>
      <c r="B30" s="31"/>
      <c r="C30" s="30"/>
      <c r="D30" s="104" t="s">
        <v>31</v>
      </c>
      <c r="E30" s="30"/>
      <c r="F30" s="30"/>
      <c r="G30" s="30"/>
      <c r="H30" s="30"/>
      <c r="I30" s="30"/>
      <c r="J30" s="72">
        <f>ROUND(J117, 2)</f>
        <v>0</v>
      </c>
      <c r="K30" s="30"/>
      <c r="L30" s="43"/>
      <c r="S30" s="30"/>
      <c r="T30" s="30"/>
      <c r="U30" s="30"/>
      <c r="V30" s="30"/>
      <c r="W30" s="30"/>
      <c r="X30" s="30"/>
      <c r="Y30" s="30"/>
      <c r="Z30" s="30"/>
      <c r="AA30" s="30"/>
      <c r="AB30" s="30"/>
      <c r="AC30" s="30"/>
      <c r="AD30" s="30"/>
      <c r="AE30" s="30"/>
    </row>
    <row r="31" spans="1:31" s="2" customFormat="1" ht="6.95" hidden="1" customHeight="1">
      <c r="A31" s="30"/>
      <c r="B31" s="31"/>
      <c r="C31" s="30"/>
      <c r="D31" s="67"/>
      <c r="E31" s="67"/>
      <c r="F31" s="67"/>
      <c r="G31" s="67"/>
      <c r="H31" s="67"/>
      <c r="I31" s="67"/>
      <c r="J31" s="67"/>
      <c r="K31" s="67"/>
      <c r="L31" s="43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:31" s="2" customFormat="1" ht="14.45" hidden="1" customHeight="1">
      <c r="A32" s="30"/>
      <c r="B32" s="31"/>
      <c r="C32" s="30"/>
      <c r="D32" s="30"/>
      <c r="E32" s="30"/>
      <c r="F32" s="34" t="s">
        <v>33</v>
      </c>
      <c r="G32" s="30"/>
      <c r="H32" s="30"/>
      <c r="I32" s="34" t="s">
        <v>32</v>
      </c>
      <c r="J32" s="34" t="s">
        <v>34</v>
      </c>
      <c r="K32" s="30"/>
      <c r="L32" s="43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:31" s="2" customFormat="1" ht="14.45" hidden="1" customHeight="1">
      <c r="A33" s="30"/>
      <c r="B33" s="31"/>
      <c r="C33" s="30"/>
      <c r="D33" s="105" t="s">
        <v>35</v>
      </c>
      <c r="E33" s="36" t="s">
        <v>36</v>
      </c>
      <c r="F33" s="106">
        <f>ROUND((SUM(BE117:BE119)),  2)</f>
        <v>0</v>
      </c>
      <c r="G33" s="107"/>
      <c r="H33" s="107"/>
      <c r="I33" s="108">
        <v>0.2</v>
      </c>
      <c r="J33" s="106">
        <f>ROUND(((SUM(BE117:BE119))*I33),  2)</f>
        <v>0</v>
      </c>
      <c r="K33" s="30"/>
      <c r="L33" s="43"/>
      <c r="S33" s="30"/>
      <c r="T33" s="30"/>
      <c r="U33" s="30"/>
      <c r="V33" s="30"/>
      <c r="W33" s="30"/>
      <c r="X33" s="30"/>
      <c r="Y33" s="30"/>
      <c r="Z33" s="30"/>
      <c r="AA33" s="30"/>
      <c r="AB33" s="30"/>
      <c r="AC33" s="30"/>
      <c r="AD33" s="30"/>
      <c r="AE33" s="30"/>
    </row>
    <row r="34" spans="1:31" s="2" customFormat="1" ht="14.45" hidden="1" customHeight="1">
      <c r="A34" s="30"/>
      <c r="B34" s="31"/>
      <c r="C34" s="30"/>
      <c r="D34" s="30"/>
      <c r="E34" s="36" t="s">
        <v>37</v>
      </c>
      <c r="F34" s="106">
        <f>ROUND((SUM(BF117:BF119)),  2)</f>
        <v>0</v>
      </c>
      <c r="G34" s="107"/>
      <c r="H34" s="107"/>
      <c r="I34" s="108">
        <v>0.2</v>
      </c>
      <c r="J34" s="106">
        <f>ROUND(((SUM(BF117:BF119))*I34),  2)</f>
        <v>0</v>
      </c>
      <c r="K34" s="30"/>
      <c r="L34" s="43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:31" s="2" customFormat="1" ht="14.45" hidden="1" customHeight="1">
      <c r="A35" s="30"/>
      <c r="B35" s="31"/>
      <c r="C35" s="30"/>
      <c r="D35" s="30"/>
      <c r="E35" s="27" t="s">
        <v>38</v>
      </c>
      <c r="F35" s="109">
        <f>ROUND((SUM(BG117:BG119)),  2)</f>
        <v>0</v>
      </c>
      <c r="G35" s="30"/>
      <c r="H35" s="30"/>
      <c r="I35" s="110">
        <v>0.2</v>
      </c>
      <c r="J35" s="109">
        <f>0</f>
        <v>0</v>
      </c>
      <c r="K35" s="30"/>
      <c r="L35" s="43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:31" s="2" customFormat="1" ht="14.45" hidden="1" customHeight="1">
      <c r="A36" s="30"/>
      <c r="B36" s="31"/>
      <c r="C36" s="30"/>
      <c r="D36" s="30"/>
      <c r="E36" s="27" t="s">
        <v>39</v>
      </c>
      <c r="F36" s="109">
        <f>ROUND((SUM(BH117:BH119)),  2)</f>
        <v>0</v>
      </c>
      <c r="G36" s="30"/>
      <c r="H36" s="30"/>
      <c r="I36" s="110">
        <v>0.2</v>
      </c>
      <c r="J36" s="109">
        <f>0</f>
        <v>0</v>
      </c>
      <c r="K36" s="30"/>
      <c r="L36" s="43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:31" s="2" customFormat="1" ht="14.45" hidden="1" customHeight="1">
      <c r="A37" s="30"/>
      <c r="B37" s="31"/>
      <c r="C37" s="30"/>
      <c r="D37" s="30"/>
      <c r="E37" s="36" t="s">
        <v>40</v>
      </c>
      <c r="F37" s="106">
        <f>ROUND((SUM(BI117:BI119)),  2)</f>
        <v>0</v>
      </c>
      <c r="G37" s="107"/>
      <c r="H37" s="107"/>
      <c r="I37" s="108">
        <v>0</v>
      </c>
      <c r="J37" s="106">
        <f>0</f>
        <v>0</v>
      </c>
      <c r="K37" s="30"/>
      <c r="L37" s="43"/>
      <c r="S37" s="30"/>
      <c r="T37" s="30"/>
      <c r="U37" s="30"/>
      <c r="V37" s="30"/>
      <c r="W37" s="30"/>
      <c r="X37" s="30"/>
      <c r="Y37" s="30"/>
      <c r="Z37" s="30"/>
      <c r="AA37" s="30"/>
      <c r="AB37" s="30"/>
      <c r="AC37" s="30"/>
      <c r="AD37" s="30"/>
      <c r="AE37" s="30"/>
    </row>
    <row r="38" spans="1:31" s="2" customFormat="1" ht="6.95" hidden="1" customHeight="1">
      <c r="A38" s="30"/>
      <c r="B38" s="31"/>
      <c r="C38" s="30"/>
      <c r="D38" s="30"/>
      <c r="E38" s="30"/>
      <c r="F38" s="30"/>
      <c r="G38" s="30"/>
      <c r="H38" s="30"/>
      <c r="I38" s="30"/>
      <c r="J38" s="30"/>
      <c r="K38" s="30"/>
      <c r="L38" s="43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:31" s="2" customFormat="1" ht="25.35" hidden="1" customHeight="1">
      <c r="A39" s="30"/>
      <c r="B39" s="31"/>
      <c r="C39" s="111"/>
      <c r="D39" s="112" t="s">
        <v>41</v>
      </c>
      <c r="E39" s="61"/>
      <c r="F39" s="61"/>
      <c r="G39" s="113" t="s">
        <v>42</v>
      </c>
      <c r="H39" s="114" t="s">
        <v>43</v>
      </c>
      <c r="I39" s="61"/>
      <c r="J39" s="115">
        <f>SUM(J30:J37)</f>
        <v>0</v>
      </c>
      <c r="K39" s="116"/>
      <c r="L39" s="43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:31" s="2" customFormat="1" ht="14.45" hidden="1" customHeight="1">
      <c r="A40" s="30"/>
      <c r="B40" s="31"/>
      <c r="C40" s="30"/>
      <c r="D40" s="30"/>
      <c r="E40" s="30"/>
      <c r="F40" s="30"/>
      <c r="G40" s="30"/>
      <c r="H40" s="30"/>
      <c r="I40" s="30"/>
      <c r="J40" s="30"/>
      <c r="K40" s="30"/>
      <c r="L40" s="43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:31" s="1" customFormat="1" ht="14.45" hidden="1" customHeight="1">
      <c r="B41" s="21"/>
      <c r="L41" s="21"/>
    </row>
    <row r="42" spans="1:31" s="1" customFormat="1" ht="14.45" hidden="1" customHeight="1">
      <c r="B42" s="21"/>
      <c r="L42" s="21"/>
    </row>
    <row r="43" spans="1:31" s="1" customFormat="1" ht="14.45" hidden="1" customHeight="1">
      <c r="B43" s="21"/>
      <c r="L43" s="21"/>
    </row>
    <row r="44" spans="1:31" s="1" customFormat="1" ht="14.45" hidden="1" customHeight="1">
      <c r="B44" s="21"/>
      <c r="L44" s="21"/>
    </row>
    <row r="45" spans="1:31" s="1" customFormat="1" ht="14.45" hidden="1" customHeight="1">
      <c r="B45" s="21"/>
      <c r="L45" s="21"/>
    </row>
    <row r="46" spans="1:31" s="1" customFormat="1" ht="14.45" hidden="1" customHeight="1">
      <c r="B46" s="21"/>
      <c r="L46" s="21"/>
    </row>
    <row r="47" spans="1:31" s="1" customFormat="1" ht="14.45" hidden="1" customHeight="1">
      <c r="B47" s="21"/>
      <c r="L47" s="21"/>
    </row>
    <row r="48" spans="1:31" s="1" customFormat="1" ht="14.45" hidden="1" customHeight="1">
      <c r="B48" s="21"/>
      <c r="L48" s="21"/>
    </row>
    <row r="49" spans="1:31" s="1" customFormat="1" ht="14.45" hidden="1" customHeight="1">
      <c r="B49" s="21"/>
      <c r="L49" s="21"/>
    </row>
    <row r="50" spans="1:31" s="2" customFormat="1" ht="14.45" hidden="1" customHeight="1">
      <c r="B50" s="43"/>
      <c r="D50" s="44" t="s">
        <v>44</v>
      </c>
      <c r="E50" s="45"/>
      <c r="F50" s="45"/>
      <c r="G50" s="44" t="s">
        <v>45</v>
      </c>
      <c r="H50" s="45"/>
      <c r="I50" s="45"/>
      <c r="J50" s="45"/>
      <c r="K50" s="45"/>
      <c r="L50" s="43"/>
    </row>
    <row r="51" spans="1:31" ht="11.25" hidden="1">
      <c r="B51" s="21"/>
      <c r="L51" s="21"/>
    </row>
    <row r="52" spans="1:31" ht="11.25" hidden="1">
      <c r="B52" s="21"/>
      <c r="L52" s="21"/>
    </row>
    <row r="53" spans="1:31" ht="11.25" hidden="1">
      <c r="B53" s="21"/>
      <c r="L53" s="21"/>
    </row>
    <row r="54" spans="1:31" ht="11.25" hidden="1">
      <c r="B54" s="21"/>
      <c r="L54" s="21"/>
    </row>
    <row r="55" spans="1:31" ht="11.25" hidden="1">
      <c r="B55" s="21"/>
      <c r="L55" s="21"/>
    </row>
    <row r="56" spans="1:31" ht="11.25" hidden="1">
      <c r="B56" s="21"/>
      <c r="L56" s="21"/>
    </row>
    <row r="57" spans="1:31" ht="11.25" hidden="1">
      <c r="B57" s="21"/>
      <c r="L57" s="21"/>
    </row>
    <row r="58" spans="1:31" ht="11.25" hidden="1">
      <c r="B58" s="21"/>
      <c r="L58" s="21"/>
    </row>
    <row r="59" spans="1:31" ht="11.25" hidden="1">
      <c r="B59" s="21"/>
      <c r="L59" s="21"/>
    </row>
    <row r="60" spans="1:31" ht="11.25" hidden="1">
      <c r="B60" s="21"/>
      <c r="L60" s="21"/>
    </row>
    <row r="61" spans="1:31" s="2" customFormat="1" ht="12.75" hidden="1">
      <c r="A61" s="30"/>
      <c r="B61" s="31"/>
      <c r="C61" s="30"/>
      <c r="D61" s="46" t="s">
        <v>46</v>
      </c>
      <c r="E61" s="33"/>
      <c r="F61" s="117" t="s">
        <v>47</v>
      </c>
      <c r="G61" s="46" t="s">
        <v>46</v>
      </c>
      <c r="H61" s="33"/>
      <c r="I61" s="33"/>
      <c r="J61" s="118" t="s">
        <v>47</v>
      </c>
      <c r="K61" s="33"/>
      <c r="L61" s="43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</row>
    <row r="62" spans="1:31" ht="11.25" hidden="1">
      <c r="B62" s="21"/>
      <c r="L62" s="21"/>
    </row>
    <row r="63" spans="1:31" ht="11.25" hidden="1">
      <c r="B63" s="21"/>
      <c r="L63" s="21"/>
    </row>
    <row r="64" spans="1:31" ht="11.25" hidden="1">
      <c r="B64" s="21"/>
      <c r="L64" s="21"/>
    </row>
    <row r="65" spans="1:31" s="2" customFormat="1" ht="12.75" hidden="1">
      <c r="A65" s="30"/>
      <c r="B65" s="31"/>
      <c r="C65" s="30"/>
      <c r="D65" s="44" t="s">
        <v>48</v>
      </c>
      <c r="E65" s="47"/>
      <c r="F65" s="47"/>
      <c r="G65" s="44" t="s">
        <v>49</v>
      </c>
      <c r="H65" s="47"/>
      <c r="I65" s="47"/>
      <c r="J65" s="47"/>
      <c r="K65" s="47"/>
      <c r="L65" s="43"/>
      <c r="S65" s="30"/>
      <c r="T65" s="30"/>
      <c r="U65" s="30"/>
      <c r="V65" s="30"/>
      <c r="W65" s="30"/>
      <c r="X65" s="30"/>
      <c r="Y65" s="30"/>
      <c r="Z65" s="30"/>
      <c r="AA65" s="30"/>
      <c r="AB65" s="30"/>
      <c r="AC65" s="30"/>
      <c r="AD65" s="30"/>
      <c r="AE65" s="30"/>
    </row>
    <row r="66" spans="1:31" ht="11.25" hidden="1">
      <c r="B66" s="21"/>
      <c r="L66" s="21"/>
    </row>
    <row r="67" spans="1:31" ht="11.25" hidden="1">
      <c r="B67" s="21"/>
      <c r="L67" s="21"/>
    </row>
    <row r="68" spans="1:31" ht="11.25" hidden="1">
      <c r="B68" s="21"/>
      <c r="L68" s="21"/>
    </row>
    <row r="69" spans="1:31" ht="11.25" hidden="1">
      <c r="B69" s="21"/>
      <c r="L69" s="21"/>
    </row>
    <row r="70" spans="1:31" ht="11.25" hidden="1">
      <c r="B70" s="21"/>
      <c r="L70" s="21"/>
    </row>
    <row r="71" spans="1:31" ht="11.25" hidden="1">
      <c r="B71" s="21"/>
      <c r="L71" s="21"/>
    </row>
    <row r="72" spans="1:31" ht="11.25" hidden="1">
      <c r="B72" s="21"/>
      <c r="L72" s="21"/>
    </row>
    <row r="73" spans="1:31" ht="11.25" hidden="1">
      <c r="B73" s="21"/>
      <c r="L73" s="21"/>
    </row>
    <row r="74" spans="1:31" ht="11.25" hidden="1">
      <c r="B74" s="21"/>
      <c r="L74" s="21"/>
    </row>
    <row r="75" spans="1:31" ht="11.25" hidden="1">
      <c r="B75" s="21"/>
      <c r="L75" s="21"/>
    </row>
    <row r="76" spans="1:31" s="2" customFormat="1" ht="12.75" hidden="1">
      <c r="A76" s="30"/>
      <c r="B76" s="31"/>
      <c r="C76" s="30"/>
      <c r="D76" s="46" t="s">
        <v>46</v>
      </c>
      <c r="E76" s="33"/>
      <c r="F76" s="117" t="s">
        <v>47</v>
      </c>
      <c r="G76" s="46" t="s">
        <v>46</v>
      </c>
      <c r="H76" s="33"/>
      <c r="I76" s="33"/>
      <c r="J76" s="118" t="s">
        <v>47</v>
      </c>
      <c r="K76" s="33"/>
      <c r="L76" s="43"/>
      <c r="S76" s="30"/>
      <c r="T76" s="30"/>
      <c r="U76" s="30"/>
      <c r="V76" s="30"/>
      <c r="W76" s="30"/>
      <c r="X76" s="30"/>
      <c r="Y76" s="30"/>
      <c r="Z76" s="30"/>
      <c r="AA76" s="30"/>
      <c r="AB76" s="30"/>
      <c r="AC76" s="30"/>
      <c r="AD76" s="30"/>
      <c r="AE76" s="30"/>
    </row>
    <row r="77" spans="1:31" s="2" customFormat="1" ht="14.45" hidden="1" customHeight="1">
      <c r="A77" s="30"/>
      <c r="B77" s="48"/>
      <c r="C77" s="49"/>
      <c r="D77" s="49"/>
      <c r="E77" s="49"/>
      <c r="F77" s="49"/>
      <c r="G77" s="49"/>
      <c r="H77" s="49"/>
      <c r="I77" s="49"/>
      <c r="J77" s="49"/>
      <c r="K77" s="49"/>
      <c r="L77" s="43"/>
      <c r="S77" s="30"/>
      <c r="T77" s="30"/>
      <c r="U77" s="30"/>
      <c r="V77" s="30"/>
      <c r="W77" s="30"/>
      <c r="X77" s="30"/>
      <c r="Y77" s="30"/>
      <c r="Z77" s="30"/>
      <c r="AA77" s="30"/>
      <c r="AB77" s="30"/>
      <c r="AC77" s="30"/>
      <c r="AD77" s="30"/>
      <c r="AE77" s="30"/>
    </row>
    <row r="78" spans="1:31" ht="11.25" hidden="1"/>
    <row r="79" spans="1:31" ht="11.25" hidden="1"/>
    <row r="80" spans="1:31" ht="11.25" hidden="1"/>
    <row r="81" spans="1:47" s="2" customFormat="1" ht="6.95" hidden="1" customHeight="1">
      <c r="A81" s="30"/>
      <c r="B81" s="50"/>
      <c r="C81" s="51"/>
      <c r="D81" s="51"/>
      <c r="E81" s="51"/>
      <c r="F81" s="51"/>
      <c r="G81" s="51"/>
      <c r="H81" s="51"/>
      <c r="I81" s="51"/>
      <c r="J81" s="51"/>
      <c r="K81" s="51"/>
      <c r="L81" s="43"/>
      <c r="S81" s="30"/>
      <c r="T81" s="30"/>
      <c r="U81" s="30"/>
      <c r="V81" s="30"/>
      <c r="W81" s="30"/>
      <c r="X81" s="30"/>
      <c r="Y81" s="30"/>
      <c r="Z81" s="30"/>
      <c r="AA81" s="30"/>
      <c r="AB81" s="30"/>
      <c r="AC81" s="30"/>
      <c r="AD81" s="30"/>
      <c r="AE81" s="30"/>
    </row>
    <row r="82" spans="1:47" s="2" customFormat="1" ht="24.95" hidden="1" customHeight="1">
      <c r="A82" s="30"/>
      <c r="B82" s="31"/>
      <c r="C82" s="22" t="s">
        <v>115</v>
      </c>
      <c r="D82" s="30"/>
      <c r="E82" s="30"/>
      <c r="F82" s="30"/>
      <c r="G82" s="30"/>
      <c r="H82" s="30"/>
      <c r="I82" s="30"/>
      <c r="J82" s="30"/>
      <c r="K82" s="30"/>
      <c r="L82" s="43"/>
      <c r="S82" s="30"/>
      <c r="T82" s="30"/>
      <c r="U82" s="30"/>
      <c r="V82" s="30"/>
      <c r="W82" s="30"/>
      <c r="X82" s="30"/>
      <c r="Y82" s="30"/>
      <c r="Z82" s="30"/>
      <c r="AA82" s="30"/>
      <c r="AB82" s="30"/>
      <c r="AC82" s="30"/>
      <c r="AD82" s="30"/>
      <c r="AE82" s="30"/>
    </row>
    <row r="83" spans="1:47" s="2" customFormat="1" ht="6.95" hidden="1" customHeight="1">
      <c r="A83" s="30"/>
      <c r="B83" s="31"/>
      <c r="C83" s="30"/>
      <c r="D83" s="30"/>
      <c r="E83" s="30"/>
      <c r="F83" s="30"/>
      <c r="G83" s="30"/>
      <c r="H83" s="30"/>
      <c r="I83" s="30"/>
      <c r="J83" s="30"/>
      <c r="K83" s="30"/>
      <c r="L83" s="43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</row>
    <row r="84" spans="1:47" s="2" customFormat="1" ht="12" hidden="1" customHeight="1">
      <c r="A84" s="30"/>
      <c r="B84" s="31"/>
      <c r="C84" s="27" t="s">
        <v>13</v>
      </c>
      <c r="D84" s="30"/>
      <c r="E84" s="30"/>
      <c r="F84" s="30"/>
      <c r="G84" s="30"/>
      <c r="H84" s="30"/>
      <c r="I84" s="30"/>
      <c r="J84" s="30"/>
      <c r="K84" s="30"/>
      <c r="L84" s="43"/>
      <c r="S84" s="30"/>
      <c r="T84" s="30"/>
      <c r="U84" s="30"/>
      <c r="V84" s="30"/>
      <c r="W84" s="30"/>
      <c r="X84" s="30"/>
      <c r="Y84" s="30"/>
      <c r="Z84" s="30"/>
      <c r="AA84" s="30"/>
      <c r="AB84" s="30"/>
      <c r="AC84" s="30"/>
      <c r="AD84" s="30"/>
      <c r="AE84" s="30"/>
    </row>
    <row r="85" spans="1:47" s="2" customFormat="1" ht="26.25" hidden="1" customHeight="1">
      <c r="A85" s="30"/>
      <c r="B85" s="31"/>
      <c r="C85" s="30"/>
      <c r="D85" s="30"/>
      <c r="E85" s="253" t="str">
        <f>E7</f>
        <v>Rekonštrukcia budovy škôlky - MŠ J. Halašu v Trenčíne - navýšenie rozpočtu</v>
      </c>
      <c r="F85" s="254"/>
      <c r="G85" s="254"/>
      <c r="H85" s="254"/>
      <c r="I85" s="30"/>
      <c r="J85" s="30"/>
      <c r="K85" s="30"/>
      <c r="L85" s="43"/>
      <c r="S85" s="30"/>
      <c r="T85" s="30"/>
      <c r="U85" s="30"/>
      <c r="V85" s="30"/>
      <c r="W85" s="30"/>
      <c r="X85" s="30"/>
      <c r="Y85" s="30"/>
      <c r="Z85" s="30"/>
      <c r="AA85" s="30"/>
      <c r="AB85" s="30"/>
      <c r="AC85" s="30"/>
      <c r="AD85" s="30"/>
      <c r="AE85" s="30"/>
    </row>
    <row r="86" spans="1:47" s="2" customFormat="1" ht="12" hidden="1" customHeight="1">
      <c r="A86" s="30"/>
      <c r="B86" s="31"/>
      <c r="C86" s="27" t="s">
        <v>113</v>
      </c>
      <c r="D86" s="30"/>
      <c r="E86" s="30"/>
      <c r="F86" s="30"/>
      <c r="G86" s="30"/>
      <c r="H86" s="30"/>
      <c r="I86" s="30"/>
      <c r="J86" s="30"/>
      <c r="K86" s="30"/>
      <c r="L86" s="43"/>
      <c r="S86" s="30"/>
      <c r="T86" s="30"/>
      <c r="U86" s="30"/>
      <c r="V86" s="30"/>
      <c r="W86" s="30"/>
      <c r="X86" s="30"/>
      <c r="Y86" s="30"/>
      <c r="Z86" s="30"/>
      <c r="AA86" s="30"/>
      <c r="AB86" s="30"/>
      <c r="AC86" s="30"/>
      <c r="AD86" s="30"/>
      <c r="AE86" s="30"/>
    </row>
    <row r="87" spans="1:47" s="2" customFormat="1" ht="16.5" hidden="1" customHeight="1">
      <c r="A87" s="30"/>
      <c r="B87" s="31"/>
      <c r="C87" s="30"/>
      <c r="D87" s="30"/>
      <c r="E87" s="217" t="str">
        <f>E9</f>
        <v>09 - Vykurovanie</v>
      </c>
      <c r="F87" s="255"/>
      <c r="G87" s="255"/>
      <c r="H87" s="255"/>
      <c r="I87" s="30"/>
      <c r="J87" s="30"/>
      <c r="K87" s="30"/>
      <c r="L87" s="43"/>
      <c r="S87" s="30"/>
      <c r="T87" s="30"/>
      <c r="U87" s="30"/>
      <c r="V87" s="30"/>
      <c r="W87" s="30"/>
      <c r="X87" s="30"/>
      <c r="Y87" s="30"/>
      <c r="Z87" s="30"/>
      <c r="AA87" s="30"/>
      <c r="AB87" s="30"/>
      <c r="AC87" s="30"/>
      <c r="AD87" s="30"/>
      <c r="AE87" s="30"/>
    </row>
    <row r="88" spans="1:47" s="2" customFormat="1" ht="6.95" hidden="1" customHeight="1">
      <c r="A88" s="30"/>
      <c r="B88" s="31"/>
      <c r="C88" s="30"/>
      <c r="D88" s="30"/>
      <c r="E88" s="30"/>
      <c r="F88" s="30"/>
      <c r="G88" s="30"/>
      <c r="H88" s="30"/>
      <c r="I88" s="30"/>
      <c r="J88" s="30"/>
      <c r="K88" s="30"/>
      <c r="L88" s="43"/>
      <c r="S88" s="30"/>
      <c r="T88" s="30"/>
      <c r="U88" s="30"/>
      <c r="V88" s="30"/>
      <c r="W88" s="30"/>
      <c r="X88" s="30"/>
      <c r="Y88" s="30"/>
      <c r="Z88" s="30"/>
      <c r="AA88" s="30"/>
      <c r="AB88" s="30"/>
      <c r="AC88" s="30"/>
      <c r="AD88" s="30"/>
      <c r="AE88" s="30"/>
    </row>
    <row r="89" spans="1:47" s="2" customFormat="1" ht="12" hidden="1" customHeight="1">
      <c r="A89" s="30"/>
      <c r="B89" s="31"/>
      <c r="C89" s="27" t="s">
        <v>17</v>
      </c>
      <c r="D89" s="30"/>
      <c r="E89" s="30"/>
      <c r="F89" s="25" t="str">
        <f>F12</f>
        <v>Trenčín</v>
      </c>
      <c r="G89" s="30"/>
      <c r="H89" s="30"/>
      <c r="I89" s="27" t="s">
        <v>19</v>
      </c>
      <c r="J89" s="56">
        <f>IF(J12="","",J12)</f>
        <v>0</v>
      </c>
      <c r="K89" s="30"/>
      <c r="L89" s="43"/>
      <c r="S89" s="30"/>
      <c r="T89" s="30"/>
      <c r="U89" s="30"/>
      <c r="V89" s="30"/>
      <c r="W89" s="30"/>
      <c r="X89" s="30"/>
      <c r="Y89" s="30"/>
      <c r="Z89" s="30"/>
      <c r="AA89" s="30"/>
      <c r="AB89" s="30"/>
      <c r="AC89" s="30"/>
      <c r="AD89" s="30"/>
      <c r="AE89" s="30"/>
    </row>
    <row r="90" spans="1:47" s="2" customFormat="1" ht="6.95" hidden="1" customHeight="1">
      <c r="A90" s="30"/>
      <c r="B90" s="31"/>
      <c r="C90" s="30"/>
      <c r="D90" s="30"/>
      <c r="E90" s="30"/>
      <c r="F90" s="30"/>
      <c r="G90" s="30"/>
      <c r="H90" s="30"/>
      <c r="I90" s="30"/>
      <c r="J90" s="30"/>
      <c r="K90" s="30"/>
      <c r="L90" s="43"/>
      <c r="S90" s="30"/>
      <c r="T90" s="30"/>
      <c r="U90" s="30"/>
      <c r="V90" s="30"/>
      <c r="W90" s="30"/>
      <c r="X90" s="30"/>
      <c r="Y90" s="30"/>
      <c r="Z90" s="30"/>
      <c r="AA90" s="30"/>
      <c r="AB90" s="30"/>
      <c r="AC90" s="30"/>
      <c r="AD90" s="30"/>
      <c r="AE90" s="30"/>
    </row>
    <row r="91" spans="1:47" s="2" customFormat="1" ht="15.2" hidden="1" customHeight="1">
      <c r="A91" s="30"/>
      <c r="B91" s="31"/>
      <c r="C91" s="27" t="s">
        <v>20</v>
      </c>
      <c r="D91" s="30"/>
      <c r="E91" s="30"/>
      <c r="F91" s="25" t="str">
        <f>E15</f>
        <v>Mesto Trenčín</v>
      </c>
      <c r="G91" s="30"/>
      <c r="H91" s="30"/>
      <c r="I91" s="27" t="s">
        <v>26</v>
      </c>
      <c r="J91" s="28" t="str">
        <f>E21</f>
        <v xml:space="preserve"> </v>
      </c>
      <c r="K91" s="30"/>
      <c r="L91" s="43"/>
      <c r="S91" s="30"/>
      <c r="T91" s="30"/>
      <c r="U91" s="30"/>
      <c r="V91" s="30"/>
      <c r="W91" s="30"/>
      <c r="X91" s="30"/>
      <c r="Y91" s="30"/>
      <c r="Z91" s="30"/>
      <c r="AA91" s="30"/>
      <c r="AB91" s="30"/>
      <c r="AC91" s="30"/>
      <c r="AD91" s="30"/>
      <c r="AE91" s="30"/>
    </row>
    <row r="92" spans="1:47" s="2" customFormat="1" ht="15.2" hidden="1" customHeight="1">
      <c r="A92" s="30"/>
      <c r="B92" s="31"/>
      <c r="C92" s="27" t="s">
        <v>24</v>
      </c>
      <c r="D92" s="30"/>
      <c r="E92" s="30"/>
      <c r="F92" s="25" t="str">
        <f>IF(E18="","",E18)</f>
        <v xml:space="preserve">SOAR sk, a.s., Žilina </v>
      </c>
      <c r="G92" s="30"/>
      <c r="H92" s="30"/>
      <c r="I92" s="27" t="s">
        <v>29</v>
      </c>
      <c r="J92" s="28" t="str">
        <f>E24</f>
        <v xml:space="preserve"> </v>
      </c>
      <c r="K92" s="30"/>
      <c r="L92" s="43"/>
      <c r="S92" s="30"/>
      <c r="T92" s="30"/>
      <c r="U92" s="30"/>
      <c r="V92" s="30"/>
      <c r="W92" s="30"/>
      <c r="X92" s="30"/>
      <c r="Y92" s="30"/>
      <c r="Z92" s="30"/>
      <c r="AA92" s="30"/>
      <c r="AB92" s="30"/>
      <c r="AC92" s="30"/>
      <c r="AD92" s="30"/>
      <c r="AE92" s="30"/>
    </row>
    <row r="93" spans="1:47" s="2" customFormat="1" ht="10.35" hidden="1" customHeight="1">
      <c r="A93" s="30"/>
      <c r="B93" s="31"/>
      <c r="C93" s="30"/>
      <c r="D93" s="30"/>
      <c r="E93" s="30"/>
      <c r="F93" s="30"/>
      <c r="G93" s="30"/>
      <c r="H93" s="30"/>
      <c r="I93" s="30"/>
      <c r="J93" s="30"/>
      <c r="K93" s="30"/>
      <c r="L93" s="43"/>
      <c r="S93" s="30"/>
      <c r="T93" s="30"/>
      <c r="U93" s="30"/>
      <c r="V93" s="30"/>
      <c r="W93" s="30"/>
      <c r="X93" s="30"/>
      <c r="Y93" s="30"/>
      <c r="Z93" s="30"/>
      <c r="AA93" s="30"/>
      <c r="AB93" s="30"/>
      <c r="AC93" s="30"/>
      <c r="AD93" s="30"/>
      <c r="AE93" s="30"/>
    </row>
    <row r="94" spans="1:47" s="2" customFormat="1" ht="29.25" hidden="1" customHeight="1">
      <c r="A94" s="30"/>
      <c r="B94" s="31"/>
      <c r="C94" s="119" t="s">
        <v>116</v>
      </c>
      <c r="D94" s="111"/>
      <c r="E94" s="111"/>
      <c r="F94" s="111"/>
      <c r="G94" s="111"/>
      <c r="H94" s="111"/>
      <c r="I94" s="111"/>
      <c r="J94" s="120" t="s">
        <v>117</v>
      </c>
      <c r="K94" s="111"/>
      <c r="L94" s="43"/>
      <c r="S94" s="30"/>
      <c r="T94" s="30"/>
      <c r="U94" s="30"/>
      <c r="V94" s="30"/>
      <c r="W94" s="30"/>
      <c r="X94" s="30"/>
      <c r="Y94" s="30"/>
      <c r="Z94" s="30"/>
      <c r="AA94" s="30"/>
      <c r="AB94" s="30"/>
      <c r="AC94" s="30"/>
      <c r="AD94" s="30"/>
      <c r="AE94" s="30"/>
    </row>
    <row r="95" spans="1:47" s="2" customFormat="1" ht="10.35" hidden="1" customHeight="1">
      <c r="A95" s="30"/>
      <c r="B95" s="31"/>
      <c r="C95" s="30"/>
      <c r="D95" s="30"/>
      <c r="E95" s="30"/>
      <c r="F95" s="30"/>
      <c r="G95" s="30"/>
      <c r="H95" s="30"/>
      <c r="I95" s="30"/>
      <c r="J95" s="30"/>
      <c r="K95" s="30"/>
      <c r="L95" s="43"/>
      <c r="S95" s="30"/>
      <c r="T95" s="30"/>
      <c r="U95" s="30"/>
      <c r="V95" s="30"/>
      <c r="W95" s="30"/>
      <c r="X95" s="30"/>
      <c r="Y95" s="30"/>
      <c r="Z95" s="30"/>
      <c r="AA95" s="30"/>
      <c r="AB95" s="30"/>
      <c r="AC95" s="30"/>
      <c r="AD95" s="30"/>
      <c r="AE95" s="30"/>
    </row>
    <row r="96" spans="1:47" s="2" customFormat="1" ht="22.9" hidden="1" customHeight="1">
      <c r="A96" s="30"/>
      <c r="B96" s="31"/>
      <c r="C96" s="121" t="s">
        <v>118</v>
      </c>
      <c r="D96" s="30"/>
      <c r="E96" s="30"/>
      <c r="F96" s="30"/>
      <c r="G96" s="30"/>
      <c r="H96" s="30"/>
      <c r="I96" s="30"/>
      <c r="J96" s="72">
        <f>J117</f>
        <v>0</v>
      </c>
      <c r="K96" s="30"/>
      <c r="L96" s="43"/>
      <c r="S96" s="30"/>
      <c r="T96" s="30"/>
      <c r="U96" s="30"/>
      <c r="V96" s="30"/>
      <c r="W96" s="30"/>
      <c r="X96" s="30"/>
      <c r="Y96" s="30"/>
      <c r="Z96" s="30"/>
      <c r="AA96" s="30"/>
      <c r="AB96" s="30"/>
      <c r="AC96" s="30"/>
      <c r="AD96" s="30"/>
      <c r="AE96" s="30"/>
      <c r="AU96" s="18" t="s">
        <v>119</v>
      </c>
    </row>
    <row r="97" spans="1:31" s="9" customFormat="1" ht="24.95" hidden="1" customHeight="1">
      <c r="B97" s="122"/>
      <c r="D97" s="123" t="s">
        <v>1335</v>
      </c>
      <c r="E97" s="124"/>
      <c r="F97" s="124"/>
      <c r="G97" s="124"/>
      <c r="H97" s="124"/>
      <c r="I97" s="124"/>
      <c r="J97" s="125">
        <f>J118</f>
        <v>0</v>
      </c>
      <c r="L97" s="122"/>
    </row>
    <row r="98" spans="1:31" s="2" customFormat="1" ht="21.75" hidden="1" customHeight="1">
      <c r="A98" s="30"/>
      <c r="B98" s="31"/>
      <c r="C98" s="30"/>
      <c r="D98" s="30"/>
      <c r="E98" s="30"/>
      <c r="F98" s="30"/>
      <c r="G98" s="30"/>
      <c r="H98" s="30"/>
      <c r="I98" s="30"/>
      <c r="J98" s="30"/>
      <c r="K98" s="30"/>
      <c r="L98" s="43"/>
      <c r="S98" s="30"/>
      <c r="T98" s="30"/>
      <c r="U98" s="30"/>
      <c r="V98" s="30"/>
      <c r="W98" s="30"/>
      <c r="X98" s="30"/>
      <c r="Y98" s="30"/>
      <c r="Z98" s="30"/>
      <c r="AA98" s="30"/>
      <c r="AB98" s="30"/>
      <c r="AC98" s="30"/>
      <c r="AD98" s="30"/>
      <c r="AE98" s="30"/>
    </row>
    <row r="99" spans="1:31" s="2" customFormat="1" ht="6.95" hidden="1" customHeight="1">
      <c r="A99" s="30"/>
      <c r="B99" s="48"/>
      <c r="C99" s="49"/>
      <c r="D99" s="49"/>
      <c r="E99" s="49"/>
      <c r="F99" s="49"/>
      <c r="G99" s="49"/>
      <c r="H99" s="49"/>
      <c r="I99" s="49"/>
      <c r="J99" s="49"/>
      <c r="K99" s="49"/>
      <c r="L99" s="43"/>
      <c r="S99" s="30"/>
      <c r="T99" s="30"/>
      <c r="U99" s="30"/>
      <c r="V99" s="30"/>
      <c r="W99" s="30"/>
      <c r="X99" s="30"/>
      <c r="Y99" s="30"/>
      <c r="Z99" s="30"/>
      <c r="AA99" s="30"/>
      <c r="AB99" s="30"/>
      <c r="AC99" s="30"/>
      <c r="AD99" s="30"/>
      <c r="AE99" s="30"/>
    </row>
    <row r="100" spans="1:31" ht="11.25" hidden="1"/>
    <row r="101" spans="1:31" ht="11.25" hidden="1"/>
    <row r="102" spans="1:31" ht="11.25" hidden="1"/>
    <row r="103" spans="1:31" s="2" customFormat="1" ht="6.95" customHeight="1">
      <c r="A103" s="30"/>
      <c r="B103" s="50"/>
      <c r="C103" s="51"/>
      <c r="D103" s="51"/>
      <c r="E103" s="51"/>
      <c r="F103" s="51"/>
      <c r="G103" s="51"/>
      <c r="H103" s="51"/>
      <c r="I103" s="51"/>
      <c r="J103" s="51"/>
      <c r="K103" s="51"/>
      <c r="L103" s="43"/>
      <c r="S103" s="30"/>
      <c r="T103" s="30"/>
      <c r="U103" s="30"/>
      <c r="V103" s="30"/>
      <c r="W103" s="30"/>
      <c r="X103" s="30"/>
      <c r="Y103" s="30"/>
      <c r="Z103" s="30"/>
      <c r="AA103" s="30"/>
      <c r="AB103" s="30"/>
      <c r="AC103" s="30"/>
      <c r="AD103" s="30"/>
      <c r="AE103" s="30"/>
    </row>
    <row r="104" spans="1:31" s="2" customFormat="1" ht="24.95" customHeight="1">
      <c r="A104" s="30"/>
      <c r="B104" s="31"/>
      <c r="C104" s="22" t="s">
        <v>132</v>
      </c>
      <c r="D104" s="30"/>
      <c r="E104" s="30"/>
      <c r="F104" s="30"/>
      <c r="G104" s="30"/>
      <c r="H104" s="30"/>
      <c r="I104" s="30"/>
      <c r="J104" s="30"/>
      <c r="K104" s="30"/>
      <c r="L104" s="43"/>
      <c r="S104" s="30"/>
      <c r="T104" s="30"/>
      <c r="U104" s="30"/>
      <c r="V104" s="30"/>
      <c r="W104" s="30"/>
      <c r="X104" s="30"/>
      <c r="Y104" s="30"/>
      <c r="Z104" s="30"/>
      <c r="AA104" s="30"/>
      <c r="AB104" s="30"/>
      <c r="AC104" s="30"/>
      <c r="AD104" s="30"/>
      <c r="AE104" s="30"/>
    </row>
    <row r="105" spans="1:31" s="2" customFormat="1" ht="6.95" customHeight="1">
      <c r="A105" s="30"/>
      <c r="B105" s="31"/>
      <c r="C105" s="30"/>
      <c r="D105" s="30"/>
      <c r="E105" s="30"/>
      <c r="F105" s="30"/>
      <c r="G105" s="30"/>
      <c r="H105" s="30"/>
      <c r="I105" s="30"/>
      <c r="J105" s="30"/>
      <c r="K105" s="30"/>
      <c r="L105" s="43"/>
      <c r="S105" s="30"/>
      <c r="T105" s="30"/>
      <c r="U105" s="30"/>
      <c r="V105" s="30"/>
      <c r="W105" s="30"/>
      <c r="X105" s="30"/>
      <c r="Y105" s="30"/>
      <c r="Z105" s="30"/>
      <c r="AA105" s="30"/>
      <c r="AB105" s="30"/>
      <c r="AC105" s="30"/>
      <c r="AD105" s="30"/>
      <c r="AE105" s="30"/>
    </row>
    <row r="106" spans="1:31" s="2" customFormat="1" ht="12" customHeight="1">
      <c r="A106" s="30"/>
      <c r="B106" s="31"/>
      <c r="C106" s="27" t="s">
        <v>13</v>
      </c>
      <c r="D106" s="30"/>
      <c r="E106" s="30"/>
      <c r="F106" s="30"/>
      <c r="G106" s="30"/>
      <c r="H106" s="30"/>
      <c r="I106" s="30"/>
      <c r="J106" s="30"/>
      <c r="K106" s="30"/>
      <c r="L106" s="43"/>
      <c r="S106" s="30"/>
      <c r="T106" s="30"/>
      <c r="U106" s="30"/>
      <c r="V106" s="30"/>
      <c r="W106" s="30"/>
      <c r="X106" s="30"/>
      <c r="Y106" s="30"/>
      <c r="Z106" s="30"/>
      <c r="AA106" s="30"/>
      <c r="AB106" s="30"/>
      <c r="AC106" s="30"/>
      <c r="AD106" s="30"/>
      <c r="AE106" s="30"/>
    </row>
    <row r="107" spans="1:31" s="2" customFormat="1" ht="26.25" customHeight="1">
      <c r="A107" s="30"/>
      <c r="B107" s="31"/>
      <c r="C107" s="30"/>
      <c r="D107" s="30"/>
      <c r="E107" s="253" t="str">
        <f>E7</f>
        <v>Rekonštrukcia budovy škôlky - MŠ J. Halašu v Trenčíne - navýšenie rozpočtu</v>
      </c>
      <c r="F107" s="254"/>
      <c r="G107" s="254"/>
      <c r="H107" s="254"/>
      <c r="I107" s="30"/>
      <c r="J107" s="30"/>
      <c r="K107" s="30"/>
      <c r="L107" s="43"/>
      <c r="S107" s="30"/>
      <c r="T107" s="30"/>
      <c r="U107" s="30"/>
      <c r="V107" s="30"/>
      <c r="W107" s="30"/>
      <c r="X107" s="30"/>
      <c r="Y107" s="30"/>
      <c r="Z107" s="30"/>
      <c r="AA107" s="30"/>
      <c r="AB107" s="30"/>
      <c r="AC107" s="30"/>
      <c r="AD107" s="30"/>
      <c r="AE107" s="30"/>
    </row>
    <row r="108" spans="1:31" s="2" customFormat="1" ht="12" customHeight="1">
      <c r="A108" s="30"/>
      <c r="B108" s="31"/>
      <c r="C108" s="27" t="s">
        <v>113</v>
      </c>
      <c r="D108" s="30"/>
      <c r="E108" s="30"/>
      <c r="F108" s="30"/>
      <c r="G108" s="30"/>
      <c r="H108" s="30"/>
      <c r="I108" s="30"/>
      <c r="J108" s="30"/>
      <c r="K108" s="30"/>
      <c r="L108" s="43"/>
      <c r="S108" s="30"/>
      <c r="T108" s="30"/>
      <c r="U108" s="30"/>
      <c r="V108" s="30"/>
      <c r="W108" s="30"/>
      <c r="X108" s="30"/>
      <c r="Y108" s="30"/>
      <c r="Z108" s="30"/>
      <c r="AA108" s="30"/>
      <c r="AB108" s="30"/>
      <c r="AC108" s="30"/>
      <c r="AD108" s="30"/>
      <c r="AE108" s="30"/>
    </row>
    <row r="109" spans="1:31" s="2" customFormat="1" ht="16.5" customHeight="1">
      <c r="A109" s="30"/>
      <c r="B109" s="31"/>
      <c r="C109" s="30"/>
      <c r="D109" s="30"/>
      <c r="E109" s="217" t="str">
        <f>E9</f>
        <v>09 - Vykurovanie</v>
      </c>
      <c r="F109" s="255"/>
      <c r="G109" s="255"/>
      <c r="H109" s="255"/>
      <c r="I109" s="30"/>
      <c r="J109" s="30"/>
      <c r="K109" s="30"/>
      <c r="L109" s="43"/>
      <c r="S109" s="30"/>
      <c r="T109" s="30"/>
      <c r="U109" s="30"/>
      <c r="V109" s="30"/>
      <c r="W109" s="30"/>
      <c r="X109" s="30"/>
      <c r="Y109" s="30"/>
      <c r="Z109" s="30"/>
      <c r="AA109" s="30"/>
      <c r="AB109" s="30"/>
      <c r="AC109" s="30"/>
      <c r="AD109" s="30"/>
      <c r="AE109" s="30"/>
    </row>
    <row r="110" spans="1:31" s="2" customFormat="1" ht="6.95" customHeight="1">
      <c r="A110" s="30"/>
      <c r="B110" s="31"/>
      <c r="C110" s="30"/>
      <c r="D110" s="30"/>
      <c r="E110" s="30"/>
      <c r="F110" s="30"/>
      <c r="G110" s="30"/>
      <c r="H110" s="30"/>
      <c r="I110" s="30"/>
      <c r="J110" s="30"/>
      <c r="K110" s="30"/>
      <c r="L110" s="43"/>
      <c r="S110" s="30"/>
      <c r="T110" s="30"/>
      <c r="U110" s="30"/>
      <c r="V110" s="30"/>
      <c r="W110" s="30"/>
      <c r="X110" s="30"/>
      <c r="Y110" s="30"/>
      <c r="Z110" s="30"/>
      <c r="AA110" s="30"/>
      <c r="AB110" s="30"/>
      <c r="AC110" s="30"/>
      <c r="AD110" s="30"/>
      <c r="AE110" s="30"/>
    </row>
    <row r="111" spans="1:31" s="2" customFormat="1" ht="12" customHeight="1">
      <c r="A111" s="30"/>
      <c r="B111" s="31"/>
      <c r="C111" s="27" t="s">
        <v>17</v>
      </c>
      <c r="D111" s="30"/>
      <c r="E111" s="30"/>
      <c r="F111" s="25" t="str">
        <f>F12</f>
        <v>Trenčín</v>
      </c>
      <c r="G111" s="30"/>
      <c r="H111" s="30"/>
      <c r="I111" s="27" t="s">
        <v>19</v>
      </c>
      <c r="J111" s="56"/>
      <c r="K111" s="30"/>
      <c r="L111" s="43"/>
      <c r="S111" s="30"/>
      <c r="T111" s="30"/>
      <c r="U111" s="30"/>
      <c r="V111" s="30"/>
      <c r="W111" s="30"/>
      <c r="X111" s="30"/>
      <c r="Y111" s="30"/>
      <c r="Z111" s="30"/>
      <c r="AA111" s="30"/>
      <c r="AB111" s="30"/>
      <c r="AC111" s="30"/>
      <c r="AD111" s="30"/>
      <c r="AE111" s="30"/>
    </row>
    <row r="112" spans="1:31" s="2" customFormat="1" ht="6.95" customHeight="1">
      <c r="A112" s="30"/>
      <c r="B112" s="31"/>
      <c r="C112" s="30"/>
      <c r="D112" s="30"/>
      <c r="E112" s="30"/>
      <c r="F112" s="30"/>
      <c r="G112" s="30"/>
      <c r="H112" s="30"/>
      <c r="I112" s="30"/>
      <c r="J112" s="30"/>
      <c r="K112" s="30"/>
      <c r="L112" s="43"/>
      <c r="S112" s="30"/>
      <c r="T112" s="30"/>
      <c r="U112" s="30"/>
      <c r="V112" s="30"/>
      <c r="W112" s="30"/>
      <c r="X112" s="30"/>
      <c r="Y112" s="30"/>
      <c r="Z112" s="30"/>
      <c r="AA112" s="30"/>
      <c r="AB112" s="30"/>
      <c r="AC112" s="30"/>
      <c r="AD112" s="30"/>
      <c r="AE112" s="30"/>
    </row>
    <row r="113" spans="1:65" s="2" customFormat="1" ht="15.2" customHeight="1">
      <c r="A113" s="30"/>
      <c r="B113" s="31"/>
      <c r="C113" s="27" t="s">
        <v>20</v>
      </c>
      <c r="D113" s="30"/>
      <c r="E113" s="30"/>
      <c r="F113" s="25" t="str">
        <f>E15</f>
        <v>Mesto Trenčín</v>
      </c>
      <c r="G113" s="30"/>
      <c r="H113" s="30"/>
      <c r="I113" s="27" t="s">
        <v>26</v>
      </c>
      <c r="J113" s="28" t="str">
        <f>E21</f>
        <v xml:space="preserve"> </v>
      </c>
      <c r="K113" s="30"/>
      <c r="L113" s="43"/>
      <c r="S113" s="30"/>
      <c r="T113" s="30"/>
      <c r="U113" s="30"/>
      <c r="V113" s="30"/>
      <c r="W113" s="30"/>
      <c r="X113" s="30"/>
      <c r="Y113" s="30"/>
      <c r="Z113" s="30"/>
      <c r="AA113" s="30"/>
      <c r="AB113" s="30"/>
      <c r="AC113" s="30"/>
      <c r="AD113" s="30"/>
      <c r="AE113" s="30"/>
    </row>
    <row r="114" spans="1:65" s="2" customFormat="1" ht="15.2" customHeight="1">
      <c r="A114" s="30"/>
      <c r="B114" s="31"/>
      <c r="C114" s="27" t="s">
        <v>24</v>
      </c>
      <c r="D114" s="30"/>
      <c r="E114" s="30"/>
      <c r="F114" s="25" t="str">
        <f>IF(E18="","",E18)</f>
        <v xml:space="preserve">SOAR sk, a.s., Žilina </v>
      </c>
      <c r="G114" s="30"/>
      <c r="H114" s="30"/>
      <c r="I114" s="27" t="s">
        <v>29</v>
      </c>
      <c r="J114" s="28" t="str">
        <f>E24</f>
        <v xml:space="preserve"> </v>
      </c>
      <c r="K114" s="30"/>
      <c r="L114" s="43"/>
      <c r="S114" s="30"/>
      <c r="T114" s="30"/>
      <c r="U114" s="30"/>
      <c r="V114" s="30"/>
      <c r="W114" s="30"/>
      <c r="X114" s="30"/>
      <c r="Y114" s="30"/>
      <c r="Z114" s="30"/>
      <c r="AA114" s="30"/>
      <c r="AB114" s="30"/>
      <c r="AC114" s="30"/>
      <c r="AD114" s="30"/>
      <c r="AE114" s="30"/>
    </row>
    <row r="115" spans="1:65" s="2" customFormat="1" ht="10.35" customHeight="1">
      <c r="A115" s="30"/>
      <c r="B115" s="31"/>
      <c r="C115" s="30"/>
      <c r="D115" s="30"/>
      <c r="E115" s="30"/>
      <c r="F115" s="30"/>
      <c r="G115" s="30"/>
      <c r="H115" s="30"/>
      <c r="I115" s="30"/>
      <c r="J115" s="30"/>
      <c r="K115" s="30"/>
      <c r="L115" s="43"/>
      <c r="S115" s="30"/>
      <c r="T115" s="30"/>
      <c r="U115" s="30"/>
      <c r="V115" s="30"/>
      <c r="W115" s="30"/>
      <c r="X115" s="30"/>
      <c r="Y115" s="30"/>
      <c r="Z115" s="30"/>
      <c r="AA115" s="30"/>
      <c r="AB115" s="30"/>
      <c r="AC115" s="30"/>
      <c r="AD115" s="30"/>
      <c r="AE115" s="30"/>
    </row>
    <row r="116" spans="1:65" s="11" customFormat="1" ht="29.25" customHeight="1">
      <c r="A116" s="130"/>
      <c r="B116" s="131"/>
      <c r="C116" s="132" t="s">
        <v>133</v>
      </c>
      <c r="D116" s="133" t="s">
        <v>56</v>
      </c>
      <c r="E116" s="133" t="s">
        <v>52</v>
      </c>
      <c r="F116" s="133" t="s">
        <v>53</v>
      </c>
      <c r="G116" s="133" t="s">
        <v>134</v>
      </c>
      <c r="H116" s="133" t="s">
        <v>135</v>
      </c>
      <c r="I116" s="133" t="s">
        <v>136</v>
      </c>
      <c r="J116" s="134" t="s">
        <v>117</v>
      </c>
      <c r="K116" s="135" t="s">
        <v>137</v>
      </c>
      <c r="L116" s="136"/>
      <c r="M116" s="63" t="s">
        <v>1</v>
      </c>
      <c r="N116" s="64" t="s">
        <v>35</v>
      </c>
      <c r="O116" s="64" t="s">
        <v>138</v>
      </c>
      <c r="P116" s="64" t="s">
        <v>139</v>
      </c>
      <c r="Q116" s="64" t="s">
        <v>140</v>
      </c>
      <c r="R116" s="64" t="s">
        <v>141</v>
      </c>
      <c r="S116" s="64" t="s">
        <v>142</v>
      </c>
      <c r="T116" s="65" t="s">
        <v>143</v>
      </c>
      <c r="U116" s="130"/>
      <c r="V116" s="130"/>
      <c r="W116" s="130"/>
      <c r="X116" s="130"/>
      <c r="Y116" s="130"/>
      <c r="Z116" s="130"/>
      <c r="AA116" s="130"/>
      <c r="AB116" s="130"/>
      <c r="AC116" s="130"/>
      <c r="AD116" s="130"/>
      <c r="AE116" s="130"/>
    </row>
    <row r="117" spans="1:65" s="2" customFormat="1" ht="22.9" customHeight="1">
      <c r="A117" s="30"/>
      <c r="B117" s="31"/>
      <c r="C117" s="70" t="s">
        <v>118</v>
      </c>
      <c r="D117" s="30"/>
      <c r="E117" s="30"/>
      <c r="F117" s="30"/>
      <c r="G117" s="30"/>
      <c r="H117" s="30"/>
      <c r="I117" s="30"/>
      <c r="J117" s="137">
        <f>BK117</f>
        <v>0</v>
      </c>
      <c r="K117" s="30"/>
      <c r="L117" s="31"/>
      <c r="M117" s="66"/>
      <c r="N117" s="57"/>
      <c r="O117" s="67"/>
      <c r="P117" s="138">
        <f>P118</f>
        <v>0</v>
      </c>
      <c r="Q117" s="67"/>
      <c r="R117" s="138">
        <f>R118</f>
        <v>0</v>
      </c>
      <c r="S117" s="67"/>
      <c r="T117" s="139">
        <f>T118</f>
        <v>0</v>
      </c>
      <c r="U117" s="30"/>
      <c r="V117" s="30"/>
      <c r="W117" s="30"/>
      <c r="X117" s="30"/>
      <c r="Y117" s="30"/>
      <c r="Z117" s="30"/>
      <c r="AA117" s="30"/>
      <c r="AB117" s="30"/>
      <c r="AC117" s="30"/>
      <c r="AD117" s="30"/>
      <c r="AE117" s="30"/>
      <c r="AT117" s="18" t="s">
        <v>70</v>
      </c>
      <c r="AU117" s="18" t="s">
        <v>119</v>
      </c>
      <c r="BK117" s="140">
        <f>BK118</f>
        <v>0</v>
      </c>
    </row>
    <row r="118" spans="1:65" s="12" customFormat="1" ht="25.9" customHeight="1">
      <c r="B118" s="141"/>
      <c r="D118" s="142" t="s">
        <v>70</v>
      </c>
      <c r="E118" s="143" t="s">
        <v>1336</v>
      </c>
      <c r="F118" s="143" t="s">
        <v>1337</v>
      </c>
      <c r="J118" s="144">
        <f>BK118</f>
        <v>0</v>
      </c>
      <c r="L118" s="141"/>
      <c r="M118" s="145"/>
      <c r="N118" s="146"/>
      <c r="O118" s="146"/>
      <c r="P118" s="147">
        <f>P119</f>
        <v>0</v>
      </c>
      <c r="Q118" s="146"/>
      <c r="R118" s="147">
        <f>R119</f>
        <v>0</v>
      </c>
      <c r="S118" s="146"/>
      <c r="T118" s="148">
        <f>T119</f>
        <v>0</v>
      </c>
      <c r="AR118" s="142" t="s">
        <v>147</v>
      </c>
      <c r="AT118" s="149" t="s">
        <v>70</v>
      </c>
      <c r="AU118" s="149" t="s">
        <v>71</v>
      </c>
      <c r="AY118" s="142" t="s">
        <v>146</v>
      </c>
      <c r="BK118" s="150">
        <f>BK119</f>
        <v>0</v>
      </c>
    </row>
    <row r="119" spans="1:65" s="2" customFormat="1" ht="16.5" customHeight="1">
      <c r="A119" s="30"/>
      <c r="B119" s="153"/>
      <c r="C119" s="154" t="s">
        <v>79</v>
      </c>
      <c r="D119" s="154" t="s">
        <v>149</v>
      </c>
      <c r="E119" s="155" t="s">
        <v>1336</v>
      </c>
      <c r="F119" s="156" t="s">
        <v>103</v>
      </c>
      <c r="G119" s="157" t="s">
        <v>1338</v>
      </c>
      <c r="H119" s="158">
        <v>1</v>
      </c>
      <c r="I119" s="159">
        <v>0</v>
      </c>
      <c r="J119" s="159">
        <f>ROUND(I119*H119,2)</f>
        <v>0</v>
      </c>
      <c r="K119" s="160"/>
      <c r="L119" s="31"/>
      <c r="M119" s="205" t="s">
        <v>1</v>
      </c>
      <c r="N119" s="206" t="s">
        <v>37</v>
      </c>
      <c r="O119" s="207">
        <v>0</v>
      </c>
      <c r="P119" s="207">
        <f>O119*H119</f>
        <v>0</v>
      </c>
      <c r="Q119" s="207">
        <v>0</v>
      </c>
      <c r="R119" s="207">
        <f>Q119*H119</f>
        <v>0</v>
      </c>
      <c r="S119" s="207">
        <v>0</v>
      </c>
      <c r="T119" s="208">
        <f>S119*H119</f>
        <v>0</v>
      </c>
      <c r="U119" s="30"/>
      <c r="V119" s="30"/>
      <c r="W119" s="30"/>
      <c r="X119" s="30"/>
      <c r="Y119" s="30"/>
      <c r="Z119" s="30"/>
      <c r="AA119" s="30"/>
      <c r="AB119" s="30"/>
      <c r="AC119" s="30"/>
      <c r="AD119" s="30"/>
      <c r="AE119" s="30"/>
      <c r="AR119" s="165" t="s">
        <v>981</v>
      </c>
      <c r="AT119" s="165" t="s">
        <v>149</v>
      </c>
      <c r="AU119" s="165" t="s">
        <v>79</v>
      </c>
      <c r="AY119" s="18" t="s">
        <v>146</v>
      </c>
      <c r="BE119" s="166">
        <f>IF(N119="základná",J119,0)</f>
        <v>0</v>
      </c>
      <c r="BF119" s="166">
        <f>IF(N119="znížená",J119,0)</f>
        <v>0</v>
      </c>
      <c r="BG119" s="166">
        <f>IF(N119="zákl. prenesená",J119,0)</f>
        <v>0</v>
      </c>
      <c r="BH119" s="166">
        <f>IF(N119="zníž. prenesená",J119,0)</f>
        <v>0</v>
      </c>
      <c r="BI119" s="166">
        <f>IF(N119="nulová",J119,0)</f>
        <v>0</v>
      </c>
      <c r="BJ119" s="18" t="s">
        <v>94</v>
      </c>
      <c r="BK119" s="166">
        <f>ROUND(I119*H119,2)</f>
        <v>0</v>
      </c>
      <c r="BL119" s="18" t="s">
        <v>981</v>
      </c>
      <c r="BM119" s="165" t="s">
        <v>94</v>
      </c>
    </row>
    <row r="120" spans="1:65" s="2" customFormat="1" ht="6.95" customHeight="1">
      <c r="A120" s="30"/>
      <c r="B120" s="48"/>
      <c r="C120" s="49"/>
      <c r="D120" s="49"/>
      <c r="E120" s="49"/>
      <c r="F120" s="49"/>
      <c r="G120" s="49"/>
      <c r="H120" s="49"/>
      <c r="I120" s="49"/>
      <c r="J120" s="49"/>
      <c r="K120" s="49"/>
      <c r="L120" s="31"/>
      <c r="M120" s="30"/>
      <c r="O120" s="30"/>
      <c r="P120" s="30"/>
      <c r="Q120" s="30"/>
      <c r="R120" s="30"/>
      <c r="S120" s="30"/>
      <c r="T120" s="30"/>
      <c r="U120" s="30"/>
      <c r="V120" s="30"/>
      <c r="W120" s="30"/>
      <c r="X120" s="30"/>
      <c r="Y120" s="30"/>
      <c r="Z120" s="30"/>
      <c r="AA120" s="30"/>
      <c r="AB120" s="30"/>
      <c r="AC120" s="30"/>
      <c r="AD120" s="30"/>
      <c r="AE120" s="30"/>
    </row>
  </sheetData>
  <autoFilter ref="C116:K119" xr:uid="{00000000-0009-0000-0000-000008000000}"/>
  <mergeCells count="8">
    <mergeCell ref="E107:H107"/>
    <mergeCell ref="E109:H109"/>
    <mergeCell ref="L2:V2"/>
    <mergeCell ref="E7:H7"/>
    <mergeCell ref="E9:H9"/>
    <mergeCell ref="E27:H27"/>
    <mergeCell ref="E85:H85"/>
    <mergeCell ref="E87:H87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12</vt:i4>
      </vt:variant>
      <vt:variant>
        <vt:lpstr>Pomenované rozsahy</vt:lpstr>
      </vt:variant>
      <vt:variant>
        <vt:i4>24</vt:i4>
      </vt:variant>
    </vt:vector>
  </HeadingPairs>
  <TitlesOfParts>
    <vt:vector size="36" baseType="lpstr">
      <vt:lpstr>Rekapitulácia stavby</vt:lpstr>
      <vt:lpstr>02 - Pavilón A,B,C,D,E,F ...</vt:lpstr>
      <vt:lpstr>03 - Pavilón A,B,C,D,E,F ...</vt:lpstr>
      <vt:lpstr>04 - Pavilón A,B,C,D,E,F ...</vt:lpstr>
      <vt:lpstr>05 - Pavilón A,B,C,D,E,F ...</vt:lpstr>
      <vt:lpstr>06 - Elektroinštalácie</vt:lpstr>
      <vt:lpstr>06.1 - Elektroinštalácie </vt:lpstr>
      <vt:lpstr>07 - Technológia kuchyne</vt:lpstr>
      <vt:lpstr>09 - Vykurovanie</vt:lpstr>
      <vt:lpstr>09.1 - Vykurovanie</vt:lpstr>
      <vt:lpstr>10 - Vzduchotechnika</vt:lpstr>
      <vt:lpstr>10.1 - Vzduchotechnika</vt:lpstr>
      <vt:lpstr>'02 - Pavilón A,B,C,D,E,F ...'!Názvy_tlače</vt:lpstr>
      <vt:lpstr>'03 - Pavilón A,B,C,D,E,F ...'!Názvy_tlače</vt:lpstr>
      <vt:lpstr>'04 - Pavilón A,B,C,D,E,F ...'!Názvy_tlače</vt:lpstr>
      <vt:lpstr>'05 - Pavilón A,B,C,D,E,F ...'!Názvy_tlače</vt:lpstr>
      <vt:lpstr>'06 - Elektroinštalácie'!Názvy_tlače</vt:lpstr>
      <vt:lpstr>'06.1 - Elektroinštalácie '!Názvy_tlače</vt:lpstr>
      <vt:lpstr>'07 - Technológia kuchyne'!Názvy_tlače</vt:lpstr>
      <vt:lpstr>'09 - Vykurovanie'!Názvy_tlače</vt:lpstr>
      <vt:lpstr>'09.1 - Vykurovanie'!Názvy_tlače</vt:lpstr>
      <vt:lpstr>'10 - Vzduchotechnika'!Názvy_tlače</vt:lpstr>
      <vt:lpstr>'10.1 - Vzduchotechnika'!Názvy_tlače</vt:lpstr>
      <vt:lpstr>'Rekapitulácia stavby'!Názvy_tlače</vt:lpstr>
      <vt:lpstr>'02 - Pavilón A,B,C,D,E,F ...'!Oblasť_tlače</vt:lpstr>
      <vt:lpstr>'03 - Pavilón A,B,C,D,E,F ...'!Oblasť_tlače</vt:lpstr>
      <vt:lpstr>'04 - Pavilón A,B,C,D,E,F ...'!Oblasť_tlače</vt:lpstr>
      <vt:lpstr>'05 - Pavilón A,B,C,D,E,F ...'!Oblasť_tlače</vt:lpstr>
      <vt:lpstr>'06 - Elektroinštalácie'!Oblasť_tlače</vt:lpstr>
      <vt:lpstr>'06.1 - Elektroinštalácie '!Oblasť_tlače</vt:lpstr>
      <vt:lpstr>'07 - Technológia kuchyne'!Oblasť_tlače</vt:lpstr>
      <vt:lpstr>'09 - Vykurovanie'!Oblasť_tlače</vt:lpstr>
      <vt:lpstr>'09.1 - Vykurovanie'!Oblasť_tlače</vt:lpstr>
      <vt:lpstr>'10 - Vzduchotechnika'!Oblasť_tlače</vt:lpstr>
      <vt:lpstr>'10.1 - Vzduchotechnika'!Oblasť_tlače</vt:lpstr>
      <vt:lpstr>'Rekapitulácia stavby'!Oblasť_tlače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VIERKA\Vierka</dc:creator>
  <cp:lastModifiedBy>Vierka</cp:lastModifiedBy>
  <dcterms:created xsi:type="dcterms:W3CDTF">2022-09-20T12:40:01Z</dcterms:created>
  <dcterms:modified xsi:type="dcterms:W3CDTF">2022-09-20T12:45:24Z</dcterms:modified>
</cp:coreProperties>
</file>