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katarina.mrazova\Desktop\"/>
    </mc:Choice>
  </mc:AlternateContent>
  <xr:revisionPtr revIDLastSave="0" documentId="13_ncr:1_{69CE7DB4-7465-41B9-8DDB-3760571FDBE0}" xr6:coauthVersionLast="47" xr6:coauthVersionMax="47" xr10:uidLastSave="{00000000-0000-0000-0000-000000000000}"/>
  <bookViews>
    <workbookView xWindow="-108" yWindow="-108" windowWidth="23256" windowHeight="12576" xr2:uid="{00000000-000D-0000-FFFF-FFFF00000000}"/>
  </bookViews>
  <sheets>
    <sheet name="Bezne vydavky a prijmy" sheetId="13" r:id="rId1"/>
    <sheet name="Kapitalove prijmy" sheetId="16" r:id="rId2"/>
    <sheet name="Kapitalové výdavky" sheetId="17" r:id="rId3"/>
    <sheet name="Projekty región" sheetId="14" r:id="rId4"/>
    <sheet name="CIT 2" sheetId="3" state="hidden" r:id="rId5"/>
    <sheet name="🇪🇺 Financing programs" sheetId="4" state="hidden" r:id="rId6"/>
    <sheet name="👾 misc" sheetId="7" state="hidden" r:id="rId7"/>
    <sheet name="OLD 🚜 CAPEX" sheetId="8" state="hidden" r:id="rId8"/>
    <sheet name="CIT 1" sheetId="10" state="hidden" r:id="rId9"/>
    <sheet name="📊 Q &amp; A" sheetId="11" state="hidden" r:id="rId10"/>
  </sheets>
  <definedNames>
    <definedName name="_xlnm._FilterDatabase" localSheetId="5" hidden="1">'🇪🇺 Financing programs'!$A$1:$D$26</definedName>
  </definedNames>
  <calcPr calcId="191029"/>
</workbook>
</file>

<file path=xl/calcChain.xml><?xml version="1.0" encoding="utf-8"?>
<calcChain xmlns="http://schemas.openxmlformats.org/spreadsheetml/2006/main">
  <c r="G1" i="17" l="1"/>
  <c r="H1" i="17"/>
  <c r="I1" i="17"/>
  <c r="J1" i="17"/>
  <c r="L1" i="17"/>
  <c r="F1" i="17"/>
  <c r="L2" i="17"/>
  <c r="J2" i="17"/>
  <c r="I2" i="17"/>
  <c r="H2" i="17"/>
  <c r="G2" i="17"/>
  <c r="F2" i="17"/>
  <c r="D2"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4" i="17"/>
  <c r="G8" i="16"/>
  <c r="F8" i="16"/>
  <c r="E8" i="16"/>
  <c r="D8" i="16"/>
  <c r="C8" i="16"/>
  <c r="B8" i="16"/>
  <c r="H7" i="16"/>
  <c r="H6" i="16"/>
  <c r="H5" i="16"/>
  <c r="H4" i="16"/>
  <c r="H3" i="16"/>
  <c r="H2" i="16"/>
  <c r="D22" i="14"/>
  <c r="C17" i="13"/>
  <c r="D17" i="13"/>
  <c r="E17" i="13"/>
  <c r="F17" i="13"/>
  <c r="G17" i="13"/>
  <c r="H17" i="13"/>
  <c r="I17" i="13"/>
  <c r="J16" i="13"/>
  <c r="J15" i="13"/>
  <c r="J14" i="13"/>
  <c r="J13" i="13"/>
  <c r="J12" i="13"/>
  <c r="J11" i="13"/>
  <c r="J4" i="13"/>
  <c r="J5" i="13"/>
  <c r="J6" i="13"/>
  <c r="J3" i="13"/>
  <c r="D7" i="13"/>
  <c r="I7" i="13"/>
  <c r="H7" i="13"/>
  <c r="G7" i="13"/>
  <c r="F7" i="13"/>
  <c r="C7" i="13"/>
  <c r="E7" i="13"/>
  <c r="G33" i="11"/>
  <c r="L33" i="11" s="1"/>
  <c r="E33" i="11"/>
  <c r="C33" i="11"/>
  <c r="D33" i="11" s="1"/>
  <c r="Q16" i="11"/>
  <c r="G16" i="11"/>
  <c r="D16" i="11"/>
  <c r="E16" i="11" s="1"/>
  <c r="S15" i="11"/>
  <c r="R15" i="11"/>
  <c r="S14" i="11"/>
  <c r="R14" i="11"/>
  <c r="R13" i="11"/>
  <c r="R12" i="11"/>
  <c r="R11" i="11"/>
  <c r="T10" i="11"/>
  <c r="T11" i="11" s="1"/>
  <c r="T12" i="11" s="1"/>
  <c r="R10" i="11"/>
  <c r="S10" i="11" s="1"/>
  <c r="S9" i="11"/>
  <c r="R9" i="11"/>
  <c r="E9" i="11"/>
  <c r="S8" i="11"/>
  <c r="R8" i="11"/>
  <c r="E8" i="11"/>
  <c r="S7" i="11"/>
  <c r="R7" i="11"/>
  <c r="E7" i="11"/>
  <c r="S6" i="11"/>
  <c r="R6" i="11"/>
  <c r="E6" i="11"/>
  <c r="S5" i="11"/>
  <c r="R5" i="11"/>
  <c r="E5" i="11"/>
  <c r="I28" i="10"/>
  <c r="H28" i="10"/>
  <c r="I27" i="10"/>
  <c r="H27" i="10"/>
  <c r="I26" i="10"/>
  <c r="H26" i="10"/>
  <c r="I25" i="10"/>
  <c r="H25" i="10"/>
  <c r="I24" i="10"/>
  <c r="H24" i="10"/>
  <c r="I23" i="10"/>
  <c r="H23" i="10"/>
  <c r="G23" i="10"/>
  <c r="I22" i="10"/>
  <c r="H22" i="10"/>
  <c r="G22" i="10"/>
  <c r="I21" i="10"/>
  <c r="H21" i="10"/>
  <c r="G21" i="10"/>
  <c r="I20" i="10"/>
  <c r="H20" i="10"/>
  <c r="G20" i="10"/>
  <c r="H19" i="10"/>
  <c r="G19" i="10"/>
  <c r="I19" i="10" s="1"/>
  <c r="I18" i="10"/>
  <c r="H18" i="10"/>
  <c r="H17" i="10"/>
  <c r="G17" i="10"/>
  <c r="I17" i="10" s="1"/>
  <c r="I16" i="10"/>
  <c r="H16" i="10"/>
  <c r="H29" i="10" s="1"/>
  <c r="G16" i="10"/>
  <c r="I15" i="10"/>
  <c r="H15" i="10"/>
  <c r="I14" i="10"/>
  <c r="H14" i="10"/>
  <c r="I13" i="10"/>
  <c r="H13" i="10"/>
  <c r="I12" i="10"/>
  <c r="H12" i="10"/>
  <c r="I11" i="10"/>
  <c r="H11" i="10"/>
  <c r="I10" i="10"/>
  <c r="H10" i="10"/>
  <c r="I9" i="10"/>
  <c r="H9" i="10"/>
  <c r="I8" i="10"/>
  <c r="H8" i="10"/>
  <c r="G8" i="10"/>
  <c r="I7" i="10"/>
  <c r="H7" i="10"/>
  <c r="I6" i="10"/>
  <c r="H6" i="10"/>
  <c r="I5" i="10"/>
  <c r="H5" i="10"/>
  <c r="H4" i="10"/>
  <c r="G4" i="10"/>
  <c r="I4" i="10" s="1"/>
  <c r="I3" i="10"/>
  <c r="H3" i="10"/>
  <c r="I2" i="10"/>
  <c r="H2" i="10"/>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P5" i="8"/>
  <c r="D22" i="11" s="1"/>
  <c r="E5" i="8"/>
  <c r="P4" i="8"/>
  <c r="E4" i="8"/>
  <c r="M2" i="8"/>
  <c r="D38" i="11" s="1"/>
  <c r="K2" i="8"/>
  <c r="D45" i="11" s="1"/>
  <c r="J2" i="8"/>
  <c r="I2" i="8"/>
  <c r="I1" i="8" s="1"/>
  <c r="H2" i="8"/>
  <c r="H1" i="8" s="1"/>
  <c r="G2" i="8"/>
  <c r="D39" i="11" s="1"/>
  <c r="E2" i="8"/>
  <c r="K1" i="8" s="1"/>
  <c r="G3" i="7"/>
  <c r="F3" i="7"/>
  <c r="E3" i="7"/>
  <c r="D3" i="7"/>
  <c r="C3" i="7"/>
  <c r="I54" i="3"/>
  <c r="I37" i="3"/>
  <c r="H37" i="3"/>
  <c r="G37" i="3"/>
  <c r="F37" i="3"/>
  <c r="E37" i="3"/>
  <c r="D37" i="3"/>
  <c r="I35" i="3"/>
  <c r="H35" i="3"/>
  <c r="G35" i="3"/>
  <c r="F35" i="3"/>
  <c r="E35" i="3"/>
  <c r="D35" i="3"/>
  <c r="I30" i="3"/>
  <c r="I40" i="3" s="1"/>
  <c r="I50" i="3" s="1"/>
  <c r="G30" i="3"/>
  <c r="G40" i="3" s="1"/>
  <c r="G50" i="3" s="1"/>
  <c r="AA29" i="3"/>
  <c r="Q29" i="3"/>
  <c r="P29" i="3"/>
  <c r="O29" i="3"/>
  <c r="N29" i="3"/>
  <c r="M29" i="3"/>
  <c r="L29" i="3"/>
  <c r="AA28" i="3"/>
  <c r="Q28" i="3"/>
  <c r="P28" i="3"/>
  <c r="O28" i="3"/>
  <c r="N28" i="3"/>
  <c r="M28" i="3"/>
  <c r="L28" i="3"/>
  <c r="AA27" i="3"/>
  <c r="Q27" i="3"/>
  <c r="P27" i="3"/>
  <c r="O27" i="3"/>
  <c r="N27" i="3"/>
  <c r="M27" i="3"/>
  <c r="L27" i="3"/>
  <c r="AA26" i="3"/>
  <c r="Q26" i="3"/>
  <c r="P26" i="3"/>
  <c r="O26" i="3"/>
  <c r="N26" i="3"/>
  <c r="M26" i="3"/>
  <c r="L26" i="3"/>
  <c r="AA25" i="3"/>
  <c r="Q25" i="3"/>
  <c r="P25" i="3"/>
  <c r="O25" i="3"/>
  <c r="N25" i="3"/>
  <c r="M25" i="3"/>
  <c r="L25" i="3"/>
  <c r="AA24" i="3"/>
  <c r="Q24" i="3"/>
  <c r="P24" i="3"/>
  <c r="O24" i="3"/>
  <c r="N24" i="3"/>
  <c r="M24" i="3"/>
  <c r="L24" i="3"/>
  <c r="AA23" i="3"/>
  <c r="Q23" i="3"/>
  <c r="P23" i="3"/>
  <c r="O23" i="3"/>
  <c r="N23" i="3"/>
  <c r="M23" i="3"/>
  <c r="L23" i="3"/>
  <c r="AA22" i="3"/>
  <c r="Q22" i="3"/>
  <c r="P22" i="3"/>
  <c r="O22" i="3"/>
  <c r="N22" i="3"/>
  <c r="M22" i="3"/>
  <c r="L22" i="3"/>
  <c r="AA21" i="3"/>
  <c r="Q21" i="3"/>
  <c r="P21" i="3"/>
  <c r="O21" i="3"/>
  <c r="N21" i="3"/>
  <c r="M21" i="3"/>
  <c r="L21" i="3"/>
  <c r="I20" i="3"/>
  <c r="H20" i="3"/>
  <c r="H30" i="3" s="1"/>
  <c r="H40" i="3" s="1"/>
  <c r="H50" i="3" s="1"/>
  <c r="G20" i="3"/>
  <c r="F20" i="3"/>
  <c r="F30" i="3" s="1"/>
  <c r="F40" i="3" s="1"/>
  <c r="F50" i="3" s="1"/>
  <c r="E20" i="3"/>
  <c r="E30" i="3" s="1"/>
  <c r="E40" i="3" s="1"/>
  <c r="E50" i="3" s="1"/>
  <c r="D20" i="3"/>
  <c r="D30" i="3" s="1"/>
  <c r="D40" i="3" s="1"/>
  <c r="AA18" i="3"/>
  <c r="Q18" i="3"/>
  <c r="P18" i="3"/>
  <c r="O18" i="3"/>
  <c r="N18" i="3"/>
  <c r="M18" i="3"/>
  <c r="L18" i="3"/>
  <c r="AA17" i="3"/>
  <c r="Q17" i="3"/>
  <c r="P17" i="3"/>
  <c r="O17" i="3"/>
  <c r="N17" i="3"/>
  <c r="M17" i="3"/>
  <c r="L17" i="3"/>
  <c r="AA16" i="3"/>
  <c r="Q16" i="3"/>
  <c r="P16" i="3"/>
  <c r="O16" i="3"/>
  <c r="N16" i="3"/>
  <c r="M16" i="3"/>
  <c r="L16" i="3"/>
  <c r="AA15" i="3"/>
  <c r="Q15" i="3"/>
  <c r="P15" i="3"/>
  <c r="O15" i="3"/>
  <c r="N15" i="3"/>
  <c r="M15" i="3"/>
  <c r="L15" i="3"/>
  <c r="AA14" i="3"/>
  <c r="Q14" i="3"/>
  <c r="P14" i="3"/>
  <c r="O14" i="3"/>
  <c r="N14" i="3"/>
  <c r="M14" i="3"/>
  <c r="L14" i="3"/>
  <c r="AA13" i="3"/>
  <c r="Q13" i="3"/>
  <c r="P13" i="3"/>
  <c r="O13" i="3"/>
  <c r="N13" i="3"/>
  <c r="M13" i="3"/>
  <c r="L13" i="3"/>
  <c r="AA12" i="3"/>
  <c r="Q12" i="3"/>
  <c r="P12" i="3"/>
  <c r="O12" i="3"/>
  <c r="N12" i="3"/>
  <c r="M12" i="3"/>
  <c r="L12" i="3"/>
  <c r="I11" i="3"/>
  <c r="H11" i="3"/>
  <c r="G11" i="3"/>
  <c r="F11" i="3"/>
  <c r="E11" i="3"/>
  <c r="D11" i="3"/>
  <c r="AA9" i="3"/>
  <c r="Q9" i="3"/>
  <c r="P9" i="3"/>
  <c r="O9" i="3"/>
  <c r="N9" i="3"/>
  <c r="M9" i="3"/>
  <c r="L9" i="3"/>
  <c r="AA8" i="3"/>
  <c r="Q8" i="3"/>
  <c r="P8" i="3"/>
  <c r="O8" i="3"/>
  <c r="N8" i="3"/>
  <c r="M8" i="3"/>
  <c r="L8" i="3"/>
  <c r="AA7" i="3"/>
  <c r="Q7" i="3"/>
  <c r="P7" i="3"/>
  <c r="O7" i="3"/>
  <c r="N7" i="3"/>
  <c r="M7" i="3"/>
  <c r="L7" i="3"/>
  <c r="I6" i="3"/>
  <c r="H6" i="3"/>
  <c r="G6" i="3"/>
  <c r="F6" i="3"/>
  <c r="E6" i="3"/>
  <c r="D6" i="3"/>
  <c r="AA5" i="3"/>
  <c r="Q5" i="3"/>
  <c r="P5" i="3"/>
  <c r="O5" i="3"/>
  <c r="O40" i="3" s="1"/>
  <c r="G49" i="3" s="1"/>
  <c r="G51" i="3" s="1"/>
  <c r="N5" i="3"/>
  <c r="M5" i="3"/>
  <c r="L5" i="3"/>
  <c r="AA4" i="3"/>
  <c r="Q4" i="3"/>
  <c r="Q40" i="3" s="1"/>
  <c r="I49" i="3" s="1"/>
  <c r="I51" i="3" s="1"/>
  <c r="P4" i="3"/>
  <c r="P40" i="3" s="1"/>
  <c r="H49" i="3" s="1"/>
  <c r="H51" i="3" s="1"/>
  <c r="O4" i="3"/>
  <c r="N4" i="3"/>
  <c r="N40" i="3" s="1"/>
  <c r="F49" i="3" s="1"/>
  <c r="M4" i="3"/>
  <c r="M40" i="3" s="1"/>
  <c r="E49" i="3" s="1"/>
  <c r="E51" i="3" s="1"/>
  <c r="L4" i="3"/>
  <c r="L40" i="3" s="1"/>
  <c r="F54" i="3"/>
  <c r="E54" i="3"/>
  <c r="D54" i="3"/>
  <c r="H8" i="16" l="1"/>
  <c r="J7" i="13"/>
  <c r="J17" i="13"/>
  <c r="K15" i="13" s="1"/>
  <c r="S11" i="11"/>
  <c r="H30" i="10"/>
  <c r="H31" i="10" s="1"/>
  <c r="D27" i="11"/>
  <c r="E22" i="11"/>
  <c r="D49" i="3"/>
  <c r="R40" i="3"/>
  <c r="D50" i="3"/>
  <c r="J50" i="3" s="1"/>
  <c r="J40" i="3"/>
  <c r="I29" i="10"/>
  <c r="G54" i="3"/>
  <c r="AB24" i="3"/>
  <c r="F51" i="3"/>
  <c r="T13" i="11"/>
  <c r="S13" i="11" s="1"/>
  <c r="S12" i="11"/>
  <c r="D43" i="11"/>
  <c r="E39" i="11" s="1"/>
  <c r="F33" i="11"/>
  <c r="H54" i="3"/>
  <c r="M1" i="8"/>
  <c r="AA30" i="3"/>
  <c r="AB21" i="3" s="1"/>
  <c r="J54" i="3"/>
  <c r="H33" i="11"/>
  <c r="O2" i="8"/>
  <c r="D40" i="11"/>
  <c r="G1" i="8"/>
  <c r="D41" i="11"/>
  <c r="J1" i="8"/>
  <c r="K13" i="13" l="1"/>
  <c r="K11" i="13"/>
  <c r="K14" i="13"/>
  <c r="K16" i="13"/>
  <c r="K12" i="13"/>
  <c r="K6" i="13"/>
  <c r="K5" i="13"/>
  <c r="K4" i="13"/>
  <c r="K3" i="13"/>
  <c r="AB8" i="3"/>
  <c r="AB5" i="3"/>
  <c r="AB9" i="3"/>
  <c r="J42" i="3"/>
  <c r="J44" i="3" s="1"/>
  <c r="AB18" i="3"/>
  <c r="AB16" i="3"/>
  <c r="AB14" i="3"/>
  <c r="AB12" i="3"/>
  <c r="AB7" i="3"/>
  <c r="AB23" i="3"/>
  <c r="AB13" i="3"/>
  <c r="E41" i="11"/>
  <c r="AB26" i="3"/>
  <c r="E38" i="11"/>
  <c r="E26" i="11"/>
  <c r="E25" i="11"/>
  <c r="E24" i="11"/>
  <c r="E23" i="11"/>
  <c r="AB29" i="3"/>
  <c r="I30" i="10"/>
  <c r="I31" i="10" s="1"/>
  <c r="AB15" i="3"/>
  <c r="E40" i="11"/>
  <c r="AB4" i="3"/>
  <c r="AB17" i="3"/>
  <c r="J49" i="3"/>
  <c r="J51" i="3" s="1"/>
  <c r="D51" i="3"/>
  <c r="AB22" i="3"/>
  <c r="AB27" i="3"/>
  <c r="AB25" i="3"/>
  <c r="AB28" i="3"/>
  <c r="AB30" i="3" l="1"/>
</calcChain>
</file>

<file path=xl/sharedStrings.xml><?xml version="1.0" encoding="utf-8"?>
<sst xmlns="http://schemas.openxmlformats.org/spreadsheetml/2006/main" count="568" uniqueCount="407">
  <si>
    <t>CIT ZAMESTNANCI PO ROKOCH</t>
  </si>
  <si>
    <t>Yearly wages</t>
  </si>
  <si>
    <t>Čistá</t>
  </si>
  <si>
    <t>Hrubá</t>
  </si>
  <si>
    <t>Cena práce(superhrubá)</t>
  </si>
  <si>
    <t>Wages, overheads and administration</t>
  </si>
  <si>
    <t>Exec director + finance</t>
  </si>
  <si>
    <t>Artistic director</t>
  </si>
  <si>
    <t>Admin dept</t>
  </si>
  <si>
    <t>admin and office manager</t>
  </si>
  <si>
    <t>accounting + HR people</t>
  </si>
  <si>
    <t>fundraising coordinator</t>
  </si>
  <si>
    <t>Marketing and outreach</t>
  </si>
  <si>
    <t>Marketing Manager</t>
  </si>
  <si>
    <t>Marketing Manager 2 - digital</t>
  </si>
  <si>
    <t>PR Manager</t>
  </si>
  <si>
    <t>Outreach manager</t>
  </si>
  <si>
    <t>Monitoring &amp; Evaluation Manager</t>
  </si>
  <si>
    <t>Photo/Video</t>
  </si>
  <si>
    <t>Designer</t>
  </si>
  <si>
    <t>Programme department</t>
  </si>
  <si>
    <t>artistic curator</t>
  </si>
  <si>
    <t>program manager</t>
  </si>
  <si>
    <t>program coordinator</t>
  </si>
  <si>
    <t>program coordinator assistant</t>
  </si>
  <si>
    <t>production and tech people</t>
  </si>
  <si>
    <t>volunteer manager</t>
  </si>
  <si>
    <t>education and professional devel. coordin</t>
  </si>
  <si>
    <t>international relations</t>
  </si>
  <si>
    <t>guest service manager</t>
  </si>
  <si>
    <t>TOTAL</t>
  </si>
  <si>
    <t>pôvodný návrh</t>
  </si>
  <si>
    <t>iné náklady zdravotka a pod</t>
  </si>
  <si>
    <t>etc</t>
  </si>
  <si>
    <t>stravenky</t>
  </si>
  <si>
    <t>food pay</t>
  </si>
  <si>
    <t>skolenia a ine</t>
  </si>
  <si>
    <t>education</t>
  </si>
  <si>
    <t>socialny fond 1.5% ?</t>
  </si>
  <si>
    <t>social fund</t>
  </si>
  <si>
    <t>dovolenkove poukazy a premie</t>
  </si>
  <si>
    <t>holiday voucher</t>
  </si>
  <si>
    <t>travel expenses</t>
  </si>
  <si>
    <t>Summary misc pwersonal exp</t>
  </si>
  <si>
    <t>summ</t>
  </si>
  <si>
    <t>Wages</t>
  </si>
  <si>
    <t>other misc expenses</t>
  </si>
  <si>
    <t>Iné (monitoring)</t>
  </si>
  <si>
    <t>Total</t>
  </si>
  <si>
    <t>Mesto</t>
  </si>
  <si>
    <t>Región</t>
  </si>
  <si>
    <t>EU</t>
  </si>
  <si>
    <t>Other</t>
  </si>
  <si>
    <t>Kontrolny sucet</t>
  </si>
  <si>
    <t>Item</t>
  </si>
  <si>
    <t>Category</t>
  </si>
  <si>
    <t>Investor</t>
  </si>
  <si>
    <t>Price</t>
  </si>
  <si>
    <t>City</t>
  </si>
  <si>
    <t>TSK</t>
  </si>
  <si>
    <t>Private</t>
  </si>
  <si>
    <t>Štát EHMK</t>
  </si>
  <si>
    <t>Container theater</t>
  </si>
  <si>
    <t>culture</t>
  </si>
  <si>
    <t>Mesto Trenčín</t>
  </si>
  <si>
    <t>public space</t>
  </si>
  <si>
    <t>Hviezdoslavova street</t>
  </si>
  <si>
    <t>Palackého square</t>
  </si>
  <si>
    <t>1. mája street</t>
  </si>
  <si>
    <t>Upgrades of 8 cultural centers</t>
  </si>
  <si>
    <t>culture + community</t>
  </si>
  <si>
    <t>Soblahovská street</t>
  </si>
  <si>
    <t>Park na Námestí Sv. Anny</t>
  </si>
  <si>
    <t>Skatepark</t>
  </si>
  <si>
    <t>sport</t>
  </si>
  <si>
    <t>Pumptrack</t>
  </si>
  <si>
    <t>sport + culture</t>
  </si>
  <si>
    <t>Unibeach</t>
  </si>
  <si>
    <t>Mesto + Súkromný investor</t>
  </si>
  <si>
    <t>židovská obec</t>
  </si>
  <si>
    <t>Innovation HUB</t>
  </si>
  <si>
    <t>TN UNI</t>
  </si>
  <si>
    <t>Gastrocentrum</t>
  </si>
  <si>
    <t>new hockey stadium + academy</t>
  </si>
  <si>
    <t>sport + education</t>
  </si>
  <si>
    <t>latkoczyova, mlyncekova</t>
  </si>
  <si>
    <t>Mesto + štát + súkr.</t>
  </si>
  <si>
    <t>Stat</t>
  </si>
  <si>
    <t>Rozkvet square</t>
  </si>
  <si>
    <t>Park Úspech</t>
  </si>
  <si>
    <t>Trebuchet</t>
  </si>
  <si>
    <t>public sace + culture</t>
  </si>
  <si>
    <t>Crisis center for people without housing</t>
  </si>
  <si>
    <t>social services</t>
  </si>
  <si>
    <t>Wage levels</t>
  </si>
  <si>
    <t>personal other esxpenses</t>
  </si>
  <si>
    <t>Poskytovateľ</t>
  </si>
  <si>
    <t>Názov</t>
  </si>
  <si>
    <t>Oblasť</t>
  </si>
  <si>
    <t>Web</t>
  </si>
  <si>
    <t>Creative Europe</t>
  </si>
  <si>
    <t>support the European audiovisual, cultural and creative sector</t>
  </si>
  <si>
    <t>https://eacea.ec.europa.eu/creative-europe_en</t>
  </si>
  <si>
    <t>Erasmus +</t>
  </si>
  <si>
    <t>support education, training, youth and sport in Europe</t>
  </si>
  <si>
    <t>https://ec.europa.eu/programmes/erasmus-plus/node_en</t>
  </si>
  <si>
    <t>Life programme</t>
  </si>
  <si>
    <t>Funds for nature conservation and biodiversity, enviroment and esource efficiency, enviromenmental governance and information, climate change, mitigation, climate change adaptation, climate governance and information</t>
  </si>
  <si>
    <t>https://ec.europa.eu/easme/en/life</t>
  </si>
  <si>
    <t>Europe for Citizens</t>
  </si>
  <si>
    <t>contribute to citizens' understanding of the EU, its history and diversity and to encourage the democratic participation of citizens at EU level.</t>
  </si>
  <si>
    <t>https://eacea.ec.europa.eu/europe-for-citizens_en http://www.europapreobcanov.sk/o-programe?locale=sk</t>
  </si>
  <si>
    <t>European Solidarity Corps</t>
  </si>
  <si>
    <t>creates opportunities for young people to volunteer or work in projects in their own country or abroad that benefit communities and people around Europe</t>
  </si>
  <si>
    <t>https://europa.eu/youth/solidarity_en</t>
  </si>
  <si>
    <t>EU Programme for Employment and Social Innovation</t>
  </si>
  <si>
    <t>to promote a high level of quality and sustainable employment, guaranteeing adequate and decent social protection, combating social exclusion and poverty and improving working conditions.</t>
  </si>
  <si>
    <t>https://ec.europa.eu/social/main.jsp?catId=1081</t>
  </si>
  <si>
    <t>Integrovaný regionálny operačný program</t>
  </si>
  <si>
    <t>prispieť k zlepšeniu kvality ţivota a zabezpečiť udrţateļné poskytovanie verejných sluţieb s dopadom na vyváţený a udrţateļný územný rozvoj, hospodársku, územnú a sociálnu súdrţnosť regiónov, miest a obcí.</t>
  </si>
  <si>
    <t>http://www.ropka.sk/sk/irop/</t>
  </si>
  <si>
    <t>Európska značka pre jazyky</t>
  </si>
  <si>
    <t>podporovať, využívať a rozširovať výsledky úspešných iniciatív na národnej a európskej úrovni ako príklady dobrej praxe.</t>
  </si>
  <si>
    <t>https://www.erasmusplus.sk/ELL/vyzva.php</t>
  </si>
  <si>
    <t>Eurimages</t>
  </si>
  <si>
    <t>kinematografický fond Rady Európy zameraný na koprodukciu, distribúciu a prezentáciu diel európskej kinematografie</t>
  </si>
  <si>
    <t>https://www.coe.int/en/web/eurimages/</t>
  </si>
  <si>
    <t>SR</t>
  </si>
  <si>
    <t>Mobilizácia kreatívneho potenciálu v regiónoch</t>
  </si>
  <si>
    <t>vytvorenie priaznivého prostredia pre rozvoj kreatívneho talentu a netechnologických inovácií ako stimulovanie podpory zamestnanosti a tvorby pracovných miest v kultúrnom a kreatívnom priemysle.</t>
  </si>
  <si>
    <t>http://www.culture.gov.sk/podpora-projektov-dotacie-1d.html</t>
  </si>
  <si>
    <t>Fond na podporu umenia</t>
  </si>
  <si>
    <t>poskytovanie finančných prostriedkov najmä na tvorbu, šírenie a prezentáciu umeleckých diel; podporu medzinárodnej spolupráce; na vzdelávacie programy v oblasti umenia, kultúry a kreatívneho priemyslu; na štipendiá pre fyzické osoby, ktoré sa tvorivo, či výskumne podieľajú na rozvoji umenia a kultúry</t>
  </si>
  <si>
    <t>http://www.fpu.sk</t>
  </si>
  <si>
    <t>Audiovizuálny fond</t>
  </si>
  <si>
    <t>na tvorbu, vývoj, prípravu realizácie a výrobu slovenských audiovizuálnych diel, ako aj produkciu a distribúciu slovenských audiovizuálnych diel, realizáciu a distribúciu koprodukčných kinematografických diel, v ktorých má slovenský producent koprodukčný podiel, prostriedky aj na festivaly, prehliadky a iné kultúrne aktivity a činnosti subjektov pôsobiacich v oblasti audiovízie a kinematografie, prezentáciu a propagáciu slovenských audiovizuálnych diel, rozširovanie publikácií</t>
  </si>
  <si>
    <t>http://www.avf.sk/home.aspx</t>
  </si>
  <si>
    <t>Fond na podporu kultúry národnostných menšín</t>
  </si>
  <si>
    <t>podporovať a stimulovať kultúru národnostných menšín v oblasti kultúrnych a vedeckých aktivít národnostných menšín, najmä vytváraním podporných mechanizmov pre tvorbu a šírenie kultúrnych a vedeckých hodnôt</t>
  </si>
  <si>
    <t>https://www.kultminor.sk/sk/</t>
  </si>
  <si>
    <t>Kultúrne poukazy</t>
  </si>
  <si>
    <t>podpora vzťahu detí a mládeže a ich pedagógov ku kultúrnym hodnotám,vytvorenie podmienok pre aktívnu účasť kultúrnych inštitúcií vo výchove a vzdelávaní školskej mládeže,podpora konkurencie medzi kultúrnymi inštitúciami s cieľom zvýšenia kvality ich činnosti,</t>
  </si>
  <si>
    <t>https://www.kulturnepoukazy.sk/kp20/</t>
  </si>
  <si>
    <t>Ministerstvo kultúry</t>
  </si>
  <si>
    <t>kultúra</t>
  </si>
  <si>
    <t>http://www.culture.gov.sk/podpora-projektov-dotacie/dotacie/dotacie-2020-34a.html</t>
  </si>
  <si>
    <t>Úrad podpredsedu vlády pre investície a informatizáciu</t>
  </si>
  <si>
    <t>programy EŠIF</t>
  </si>
  <si>
    <t>https://www.vicepremier.gov.sk/index.html</t>
  </si>
  <si>
    <t>Nadácie</t>
  </si>
  <si>
    <t>banky, veľké firmy, organizácie</t>
  </si>
  <si>
    <t>Iuventa</t>
  </si>
  <si>
    <t>Programy pre mládež</t>
  </si>
  <si>
    <t>https://www.iuventa.sk/sk/granty/Nova-generacia-Programov-PRE-MLADEZ-na-roky-2014-2020.alej</t>
  </si>
  <si>
    <t>rôzne</t>
  </si>
  <si>
    <t>https://www.tsk.sk</t>
  </si>
  <si>
    <t>Ministerstvo školstva, vedy, výskumu a športu</t>
  </si>
  <si>
    <t>Šport a mládež</t>
  </si>
  <si>
    <t>https://www.minedu.sk</t>
  </si>
  <si>
    <t>svet</t>
  </si>
  <si>
    <t>Nórsky finančný mechanizmus a finančný mechanizmus EHP</t>
  </si>
  <si>
    <t>ochrana kultúrneho dedičstva atď.</t>
  </si>
  <si>
    <t>http://www.eeagrants.sk/vyzvy/</t>
  </si>
  <si>
    <t>Visegrad fund</t>
  </si>
  <si>
    <t>From small cross-border projects that strive to improve mutual understanding in the border areas to multilateral initiatives with potential to benefit people across the whole region.</t>
  </si>
  <si>
    <t>https://www.visegradfund.org/apply/grants/</t>
  </si>
  <si>
    <t>Asia Europe Foundation</t>
  </si>
  <si>
    <t>Asia-Europe cultural co-operation - cultural information systems, cultural mobility and artistic diversity</t>
  </si>
  <si>
    <t>https://www.asef.org/projects/themes/culture/4996-culture360-asef-org-invites-%7C-expressions-of-interest-for-strategic-partnerships</t>
  </si>
  <si>
    <t>Anna Lindh nadácia</t>
  </si>
  <si>
    <t>propagácia dynamického konceptu dialógu medzi kultúrami</t>
  </si>
  <si>
    <t>https://www.annalindhfoundation.org</t>
  </si>
  <si>
    <t>Nórsky grant na kultúru</t>
  </si>
  <si>
    <t>grant na kultúrne organizácie októbr 2020</t>
  </si>
  <si>
    <t>https://www.eeagrants.sk/novinky/informacia-o-planovanom-vyhlaseni-otvorenej-vyzvy-v-ramci-schemy-malych-grantov-na-predkladanie-ziadosti-o-projekt-na-podporu/</t>
  </si>
  <si>
    <t>Nadacia tatrabanky</t>
  </si>
  <si>
    <t>Nadacia slsp</t>
  </si>
  <si>
    <t>nadacia vub</t>
  </si>
  <si>
    <t>Orange</t>
  </si>
  <si>
    <t>Telekom</t>
  </si>
  <si>
    <t>ESET</t>
  </si>
  <si>
    <t>Slovenska distribucna</t>
  </si>
  <si>
    <t>Bežné výdavky</t>
  </si>
  <si>
    <t>Bežné príjmy</t>
  </si>
  <si>
    <t>National government</t>
  </si>
  <si>
    <t>Region</t>
  </si>
  <si>
    <t>in euros</t>
  </si>
  <si>
    <t>%</t>
  </si>
  <si>
    <t>--</t>
  </si>
  <si>
    <t>--%</t>
  </si>
  <si>
    <t>Year</t>
  </si>
  <si>
    <t>Bežné+kapitálové výdavky</t>
  </si>
  <si>
    <t>Skutočnosť 2016</t>
  </si>
  <si>
    <t>Skutočnosť 2017</t>
  </si>
  <si>
    <t>Skutočnosť 2018</t>
  </si>
  <si>
    <t>Skutočnosť 2019</t>
  </si>
  <si>
    <t>Rozpočet 2020</t>
  </si>
  <si>
    <t>SPOLU</t>
  </si>
  <si>
    <t>Program Kultúra</t>
  </si>
  <si>
    <t>Centrum seniorov</t>
  </si>
  <si>
    <t>Propagácia</t>
  </si>
  <si>
    <t>Cestovný ruch</t>
  </si>
  <si>
    <t>Kluby dôchodcov, ostatné</t>
  </si>
  <si>
    <t>Centrum voľného času</t>
  </si>
  <si>
    <t>Základná umelecká škola</t>
  </si>
  <si>
    <t>spolu ehmk od statu</t>
  </si>
  <si>
    <t>Green railway bridge</t>
  </si>
  <si>
    <t>kapitalove vydavky pre EHMK</t>
  </si>
  <si>
    <t>program EHMK</t>
  </si>
  <si>
    <t>Hviezdodvor studio with a square</t>
  </si>
  <si>
    <t>Cultural center Hviezda</t>
  </si>
  <si>
    <t>Community center Dlhé hony</t>
  </si>
  <si>
    <t>Community center Záblatie</t>
  </si>
  <si>
    <t>Calm bay Váh</t>
  </si>
  <si>
    <t>River Váh alluvium with a bridge</t>
  </si>
  <si>
    <t>Pádivec inner block</t>
  </si>
  <si>
    <t>Opávia inner block</t>
  </si>
  <si>
    <t>Považská playgrounds</t>
  </si>
  <si>
    <t>Magnus inner block</t>
  </si>
  <si>
    <t>Slimáčik inner block</t>
  </si>
  <si>
    <t>Park in cultural center Zlatovce</t>
  </si>
  <si>
    <t>Synagogue interior reconstruction</t>
  </si>
  <si>
    <t>Football stadium AS Trenčín</t>
  </si>
  <si>
    <t>Traffic playground Karpatsk</t>
  </si>
  <si>
    <t>City hockey stadium</t>
  </si>
  <si>
    <t>City sports hall</t>
  </si>
  <si>
    <t>XXX</t>
  </si>
  <si>
    <t>Piaristická - internát na DSS</t>
  </si>
  <si>
    <t>Hodinová veža na Hrade</t>
  </si>
  <si>
    <t>tourism</t>
  </si>
  <si>
    <t>ZUPNY DOM</t>
  </si>
  <si>
    <t>EHMK</t>
  </si>
  <si>
    <t>Úväzok</t>
  </si>
  <si>
    <t>Level</t>
  </si>
  <si>
    <t>Forma</t>
  </si>
  <si>
    <t>Ohodnotenie EHMK brutto</t>
  </si>
  <si>
    <t>Superhruba</t>
  </si>
  <si>
    <t>Brutto podla uvazku</t>
  </si>
  <si>
    <t>Superhruba podla uvazku</t>
  </si>
  <si>
    <t xml:space="preserve">Programová manažérka </t>
  </si>
  <si>
    <t>Lenka (fulltime)</t>
  </si>
  <si>
    <t>TPP</t>
  </si>
  <si>
    <t xml:space="preserve">Projeková manažérka </t>
  </si>
  <si>
    <t>Lucia (fulltime)</t>
  </si>
  <si>
    <t xml:space="preserve">Strategic partnership manager </t>
  </si>
  <si>
    <t>(máj)??</t>
  </si>
  <si>
    <t>faktura</t>
  </si>
  <si>
    <t xml:space="preserve">Finančný manažér </t>
  </si>
  <si>
    <t>Patrik (fulltime)</t>
  </si>
  <si>
    <t>Outreach manažérka</t>
  </si>
  <si>
    <t>Veronika (hneď, fulltime)</t>
  </si>
  <si>
    <t>Marketingová manažérka- Baška</t>
  </si>
  <si>
    <t>Baška (fulltime)</t>
  </si>
  <si>
    <t xml:space="preserve">Manažérka medzinár. vzťahov (EU dimenzia, Ostatné časti bidbooku EU konzultácie) </t>
  </si>
  <si>
    <t>Terka (hneď, fulltime)</t>
  </si>
  <si>
    <t>Kult. stratég/analytik + monitoring manažér</t>
  </si>
  <si>
    <t>(hneď, part time?)</t>
  </si>
  <si>
    <t xml:space="preserve">Kapacity manažér </t>
  </si>
  <si>
    <t>Peťo</t>
  </si>
  <si>
    <t xml:space="preserve">Programový koordinátor </t>
  </si>
  <si>
    <t>Alex (hneď, fulltime)</t>
  </si>
  <si>
    <t xml:space="preserve">Programme project manager &amp; Research assistant local &amp; international </t>
  </si>
  <si>
    <t>(hneď, fulltime)</t>
  </si>
  <si>
    <t>az po maji</t>
  </si>
  <si>
    <t>Publishing manažérka</t>
  </si>
  <si>
    <t>Luisa</t>
  </si>
  <si>
    <t>Facilitátor, Vzdelávanie, kultúrne kapacity</t>
  </si>
  <si>
    <t>(marec, fulltime)</t>
  </si>
  <si>
    <t>Social media manager</t>
  </si>
  <si>
    <t>(part time)</t>
  </si>
  <si>
    <t xml:space="preserve">Administration and office manager </t>
  </si>
  <si>
    <t>Kika (full/part time?)</t>
  </si>
  <si>
    <t xml:space="preserve">Production manager &amp; tím </t>
  </si>
  <si>
    <t xml:space="preserve">(od marca ciastocne, viac od júna, najviac v septembri+októbri+novembri) </t>
  </si>
  <si>
    <t>Pedagogical programme consultant</t>
  </si>
  <si>
    <t>Koti? (apríl, kontraktor)</t>
  </si>
  <si>
    <t>x</t>
  </si>
  <si>
    <t>Main programme consultant</t>
  </si>
  <si>
    <t>Ilona (hneď, kontraktor)</t>
  </si>
  <si>
    <t xml:space="preserve">Program consultants - music, performance, experimental etc. </t>
  </si>
  <si>
    <t>(hneď, kontraktori)</t>
  </si>
  <si>
    <t xml:space="preserve">Programová rada </t>
  </si>
  <si>
    <t>(hneď)???</t>
  </si>
  <si>
    <t>grafik</t>
  </si>
  <si>
    <t>Martin Pysny</t>
  </si>
  <si>
    <t>Danuta &amp; Diana</t>
  </si>
  <si>
    <t>Zoom PRO</t>
  </si>
  <si>
    <t>sluzba</t>
  </si>
  <si>
    <t>jedlo pitie</t>
  </si>
  <si>
    <t>reklama/ine sluzby ako print a podobne</t>
  </si>
  <si>
    <t>materialy</t>
  </si>
  <si>
    <t>spolu</t>
  </si>
  <si>
    <t>rezerva</t>
  </si>
  <si>
    <t>Spolu za marec-maj</t>
  </si>
  <si>
    <t>Q 20 City budget for culture</t>
  </si>
  <si>
    <t>Annual budget for culture in the city.</t>
  </si>
  <si>
    <t>Total city budget</t>
  </si>
  <si>
    <t>total</t>
  </si>
  <si>
    <t>n-4</t>
  </si>
  <si>
    <t>n-3</t>
  </si>
  <si>
    <t>n-2</t>
  </si>
  <si>
    <t>n-1</t>
  </si>
  <si>
    <t>current</t>
  </si>
  <si>
    <t>Q 23 Operating budget for the title year 2026</t>
  </si>
  <si>
    <t>Total income to cover operating expenditures</t>
  </si>
  <si>
    <t>From the public sector</t>
  </si>
  <si>
    <t>From the public sector %</t>
  </si>
  <si>
    <t>From the private sector</t>
  </si>
  <si>
    <t>Q 24 Income from the public sector to cover OPEX?</t>
  </si>
  <si>
    <t>EU (without the Melina Mercouri Prize)</t>
  </si>
  <si>
    <t>Q 27 OPEX breakdown</t>
  </si>
  <si>
    <t>Programm exp</t>
  </si>
  <si>
    <t>Program exp %</t>
  </si>
  <si>
    <t>Promotion and marketing</t>
  </si>
  <si>
    <t>Promotion and marketing %</t>
  </si>
  <si>
    <t>Wages, overheads and administration %</t>
  </si>
  <si>
    <t>Other (please specify)</t>
  </si>
  <si>
    <t>Others (please specify) %</t>
  </si>
  <si>
    <t>Total of the operating expenditure</t>
  </si>
  <si>
    <t>Budget for capital expenditure</t>
  </si>
  <si>
    <t>Income from the public sector to cover capital expenditures</t>
  </si>
  <si>
    <t>mozno sa este doplni</t>
  </si>
  <si>
    <t>Mzdy, réžia a správa</t>
  </si>
  <si>
    <t>Výdavky na program</t>
  </si>
  <si>
    <t>Propagácia a marketing</t>
  </si>
  <si>
    <t>Národná vláda</t>
  </si>
  <si>
    <t>EÚ (okrem ceny Meliny Mercouriovej)</t>
  </si>
  <si>
    <t>Súkromný sektor</t>
  </si>
  <si>
    <t>Iné (nefinančné dary, tržby z predaja, prenájom a pod.)</t>
  </si>
  <si>
    <t>Projekty v rozvoji</t>
  </si>
  <si>
    <r>
      <rPr>
        <sz val="10"/>
        <color theme="1"/>
        <rFont val="Arial"/>
        <family val="2"/>
      </rPr>
      <t xml:space="preserve">Trenčianska univerzita sa právom hrdí inovatívnym medzinárodným výskumom v oblasti výroby skla. Aktivity projektu Podoby skla predstavia a spropagujú Trenčiansky región ako významného inovátora v oblasti skla v Európe. Tento úspech má medzinárodný význam a ovplyvňuje priemysel skla v celom regióne ale aj v zahraničí. V spolupráci s Vysokou školou výtvarných umení a študentmi Ateliéru SKLO pod vedením Patrika Illa bude séria medzinárodných výstav, sympózium pre odborníkov a prezentácie pre verejnosť v nielen roku 2026. Zapojené mestá: </t>
    </r>
    <r>
      <rPr>
        <b/>
        <sz val="10"/>
        <color theme="1"/>
        <rFont val="Arial"/>
        <family val="2"/>
      </rPr>
      <t>Nemšová, Lednické Rovne, Trenčín</t>
    </r>
  </si>
  <si>
    <t>Podoby skla</t>
  </si>
  <si>
    <r>
      <rPr>
        <sz val="10"/>
        <color theme="1"/>
        <rFont val="Arial"/>
        <family val="2"/>
      </rPr>
      <t xml:space="preserve">Medzinárodná konferencia, ktorá prepája  dizajnérov, podnikateľov a akademikov. Konferencia sa bude každý rok konať  v inom meste v regióne: </t>
    </r>
    <r>
      <rPr>
        <b/>
        <sz val="10"/>
        <color theme="1"/>
        <rFont val="Arial"/>
        <family val="2"/>
      </rPr>
      <t>Trenčín, Púchov, Partizánske, Bánovce, Považská Bystrica, Prievidza, Dubnica nad Váhom, Myjava.</t>
    </r>
  </si>
  <si>
    <t>Dizajn je práca</t>
  </si>
  <si>
    <r>
      <rPr>
        <sz val="10"/>
        <color theme="1"/>
        <rFont val="Arial"/>
        <family val="2"/>
      </rPr>
      <t xml:space="preserve">Podnikateľský priestor pre dizajnérov z celého regiónu. Do roku 2026 sa v spolupráci so Slovenským centrom dizajnu stane Trenčiansky región dôležitým centrom dizajnu na Slovensku. Občania aj návštevn ci získajú príležitosť oboznámiť sa so slovenským dizajnom, a to návštevou dizajnérskeho obchodu, ktorého hlavnú ponuku bude tvoriť móda, sklo, a ilustrácia. Vznikne tu aj priestor pre workshopy, diskusie a prednášky, ktoré  budú zamerané na súčasné ekologické trendy, vzájomné prepojenie technológií a vízie do budúcna. </t>
    </r>
    <r>
      <rPr>
        <b/>
        <sz val="10"/>
        <color theme="1"/>
        <rFont val="Arial"/>
        <family val="2"/>
      </rPr>
      <t>Všetci dizajnéri v  regióne</t>
    </r>
    <r>
      <rPr>
        <sz val="10"/>
        <color theme="1"/>
        <rFont val="Arial"/>
        <family val="2"/>
      </rPr>
      <t>.</t>
    </r>
  </si>
  <si>
    <t>Dizajnový obchod</t>
  </si>
  <si>
    <r>
      <rPr>
        <sz val="10"/>
        <color theme="1"/>
        <rFont val="Arial"/>
        <family val="2"/>
      </rPr>
      <t xml:space="preserve">V Trenčianskom regióne budú filmové festivaly na školách. Spolu s európskymi filmovými festivalmi zrealizujeme festivaly dokumentárnych filmov, aj programy pre deti a mládež. Premietanie sa bude organizovať na školách a v komunitných kultúrnych centrách. Súčasťou budú aj kvalitné sprievodné programy a aktivity – koncerty, divadlá a oslavy. Zapojené mestá sú: </t>
    </r>
    <r>
      <rPr>
        <b/>
        <sz val="10"/>
        <color theme="1"/>
        <rFont val="Arial"/>
        <family val="2"/>
      </rPr>
      <t>všetky stredné školy v regióne</t>
    </r>
  </si>
  <si>
    <t>Filmový festival pre stredné školy</t>
  </si>
  <si>
    <t>Progress Boost</t>
  </si>
  <si>
    <r>
      <rPr>
        <sz val="10"/>
        <color theme="1"/>
        <rFont val="Arial"/>
        <family val="2"/>
      </rPr>
      <t xml:space="preserve">Projekty podporujú finančnný tok medzi technologickými a kreatívnymi aktivitami v regióne. Priamo a nepriamo motivujú spolupráce medzi technologickými firmami, univerzitou a kultúrno-kreatívnymi profesionálmi formou finančných príspevkov, konferencií a vzdelávaco-kultúrnych podujatí. Digital  Seeds sa zameriavajú na mladšiu vekovú skupinu a Progress Boost na profestionálov. Zapojené mestá sú: </t>
    </r>
    <r>
      <rPr>
        <b/>
        <sz val="10"/>
        <color theme="1"/>
        <rFont val="Arial"/>
        <family val="2"/>
      </rPr>
      <t>Trenčín, Partizánske, Bánovce, Púchov, Považská Bystrica, Prievidza</t>
    </r>
    <r>
      <rPr>
        <sz val="10"/>
        <color theme="1"/>
        <rFont val="Arial"/>
        <family val="2"/>
      </rPr>
      <t>.</t>
    </r>
  </si>
  <si>
    <t>Digital seeds</t>
  </si>
  <si>
    <r>
      <rPr>
        <sz val="10"/>
        <color theme="1"/>
        <rFont val="Arial"/>
        <family val="2"/>
      </rPr>
      <t xml:space="preserve">Projekt priamo podporuje ekonomický rozvoj regiónu cez rozvoj podnikateľskej činnosti vňom. Rozvíja podnikateľské myslenie žiakov stredných škôl v celom regióne. Zapojí do spolupráce umelecké a kreatívne stredné školy v Trenčianskom kraji, inovatívnu LEAF Academy a Kreatívny inštitút Trenčín. Zameria sa na rozšírenie existujúcich učebných osnov a ponúkne všestranné vzdelávanie s dôrazom na podnikateľské myslenie, posilnenie sebaúcty a pozitívneho myslenia, osobný rozvoj a globálne povedomie. Program povzbudí mladých študentov k tvorivosti a proaktívnemu mysleniu a vytvorí významné príležitosti pre spolupríácu medzi školami, programy stáží vo firmách a startupoch. Zapojené mestá sú: </t>
    </r>
    <r>
      <rPr>
        <b/>
        <sz val="10"/>
        <color theme="1"/>
        <rFont val="Arial"/>
        <family val="2"/>
      </rPr>
      <t>všetky stredné školy v regióne</t>
    </r>
  </si>
  <si>
    <t>Creative leaps</t>
  </si>
  <si>
    <r>
      <rPr>
        <sz val="10"/>
        <color theme="1"/>
        <rFont val="Arial"/>
        <family val="2"/>
      </rPr>
      <t xml:space="preserve">Trenčiansky kraj je plný zaujímavých prírodných scenérií a skvelých miest pre aktivity na čerstvom vzduchu. Projekt umožňuje obyvateľom regiónu spoznať a dáva dôvody často sa vracať na tieto prírodné miesta Trenčianskeho regiónu. Miesta sa tiež stanú lákadlom pre turistov aby objavili aj prírodu, ktorá obkolesuje mestá v regióne. Patrí k nim aj jedinečná prírodná oblasť </t>
    </r>
    <r>
      <rPr>
        <b/>
        <sz val="10"/>
        <color theme="1"/>
        <rFont val="Arial"/>
        <family val="2"/>
      </rPr>
      <t>Trenčiansky luh</t>
    </r>
    <r>
      <rPr>
        <sz val="10"/>
        <color theme="1"/>
        <rFont val="Arial"/>
        <family val="2"/>
      </rPr>
      <t xml:space="preserve">, hniezdisko 160 druhov vtákov. Tento projekt bude citlivo rozvíjať sériu zvukových a priestorových intervencií na vybraných miestach, aby v spolupráci s hudobníkom Ferom Királym prepojil čas strávený v prírode s kultúrou. Pozorovanie a skúmanie vtákov bude viesť miestny ornitológ Radovan Jambor. Známa mladá skupina architektiek Woven vytvorí drobnú architektúru – od sáun až po vyhliadkové plošiny. </t>
    </r>
  </si>
  <si>
    <t>Sounds and environments</t>
  </si>
  <si>
    <r>
      <rPr>
        <sz val="10"/>
        <color theme="1"/>
        <rFont val="Arial"/>
        <family val="2"/>
      </rPr>
      <t xml:space="preserve">Projekt ešte  viac zviditeľní TSK ako zelenú župu. Motivuje náštevníkov regiónu objavovať jeho mestá a miesta prostredníctvom dvoch unikátnych trás: zelenej a rurálnej. Obe trasy reagujú na iniciatívu TSK zelená župa. Zelená trasa znamená realizáciu inštalácií ale aj udalostí, workshopov a debát s environmentálnou tematikou do Trenčianskeho regiónu. Tieto budú vždy umiestnené na špecifické miesta a budú zamerané na konkrétne ekologické výzvy. Rurálna trasa podporuje ekologickú mobilitu. Oslovíme CZ/SK umelcov, ktorí vytvoria zaujímavé diela pre outdoorovo aktívne publiká a tím spestria ich aktivity ale taktiež spropagujú environmentálne témy. Zapojené  mestá: </t>
    </r>
    <r>
      <rPr>
        <b/>
        <sz val="10"/>
        <color theme="1"/>
        <rFont val="Arial"/>
        <family val="2"/>
      </rPr>
      <t>Nováky, Handlová, Prievidza.</t>
    </r>
  </si>
  <si>
    <t>Follow the art routes</t>
  </si>
  <si>
    <r>
      <rPr>
        <sz val="10"/>
        <color theme="1"/>
        <rFont val="Arial"/>
        <family val="2"/>
      </rPr>
      <t xml:space="preserve">Projekt pre podporu medzigeneračných vzťahov v regióne. Zapojí stovky škôl - študentov, učiteľov, pracovníkov knižníc do hľadania vplyvných osobností z regiónu, ktorých prínos mal medzinárodný význam. Výsledkom budú podujatia ale aj literárnych diel. Zapojené mestá sú: </t>
    </r>
    <r>
      <rPr>
        <b/>
        <sz val="10"/>
        <color theme="1"/>
        <rFont val="Arial"/>
        <family val="2"/>
      </rPr>
      <t>Trenčín, Partizánske, Bánovce, Považská Bystrica, Prievidza</t>
    </r>
    <r>
      <rPr>
        <sz val="10"/>
        <color theme="1"/>
        <rFont val="Arial"/>
        <family val="2"/>
      </rPr>
      <t>.</t>
    </r>
  </si>
  <si>
    <t>Ide(tn)ity</t>
  </si>
  <si>
    <r>
      <rPr>
        <sz val="10"/>
        <color theme="1"/>
        <rFont val="Arial"/>
        <family val="2"/>
      </rPr>
      <t xml:space="preserve">Trenčiansky región sa preslávi ako región medzinárodného literárneho diania. Knižné veľtrhy a festivaly, prezentujúce
literatúru vo všetkých jej súčasných formách, sú dôležitým nástrojom kreatívneho priemyslu a majú veľký význam pre rozvoj regiónu a celého slovenského knižného a vydavateľského trhu. Projekt bude realizovaný v spolupráci so Silvestrom Lavríkom. Na podujatí sa zúčastnia národné a zahraničné vydavateľstvá, autori a stovky producentov. Zapojené mestá sú: </t>
    </r>
    <r>
      <rPr>
        <b/>
        <sz val="10"/>
        <color theme="1"/>
        <rFont val="Arial"/>
        <family val="2"/>
      </rPr>
      <t>Trenčín, Partizánske, Bánovce, Považská Bystrica, Prievidza, Myjava, Púchov.</t>
    </r>
  </si>
  <si>
    <t>Trenčiansky literárny veľtrh</t>
  </si>
  <si>
    <r>
      <rPr>
        <sz val="10"/>
        <color theme="1"/>
        <rFont val="Arial"/>
        <family val="2"/>
      </rPr>
      <t xml:space="preserve">Umelecké rezidencie v budove Machnáča.  </t>
    </r>
    <r>
      <rPr>
        <b/>
        <sz val="10"/>
        <color theme="1"/>
        <rFont val="Arial"/>
        <family val="2"/>
      </rPr>
      <t>Trenčianske Teplice</t>
    </r>
  </si>
  <si>
    <t>Machnáč Residencies</t>
  </si>
  <si>
    <r>
      <rPr>
        <sz val="10"/>
        <color theme="1"/>
        <rFont val="Arial"/>
        <family val="2"/>
      </rPr>
      <t xml:space="preserve">Projekt popularizuje medzinárodne význemné architektonické dedičstvo Trenčianskeho regiónu prostredníctvom kultúrnych a komunitných podujatí, diskusií, publikácií. Súčasťou je aj vytvorenie zaujímavých inštalácií vo verejnom priestore, na ktoré sa prídu pozrieť návštevníci z celého Slovenska aj zahraničia (ako zraková pyramída). Zapojené mestá sú: </t>
    </r>
    <r>
      <rPr>
        <b/>
        <sz val="10"/>
        <color theme="1"/>
        <rFont val="Arial"/>
        <family val="2"/>
      </rPr>
      <t>Trenčín, Trenčianske Teplice, Partizánske, Bánovce, Nová Dubnica.</t>
    </r>
  </si>
  <si>
    <t>Architektúra: Moderna 2.0</t>
  </si>
  <si>
    <t>VLAJKOVÝ PROGRAM</t>
  </si>
  <si>
    <r>
      <rPr>
        <sz val="10"/>
        <color theme="1"/>
        <rFont val="Arial"/>
        <family val="2"/>
      </rPr>
      <t xml:space="preserve">Projekt, ktorý stimuluje spolupráce medzi majiteľmi budov a prevádzok, hlavne v historických centrách miest a dizajnérmi, architektmi. Cielom ich spoluprác je zlepšenie vizuálnej kvality verejného priestoru , čo výrazne prispeje k zlepšeniu kvality života v obyvateľov a výrazne zlepší aj imidž mesta a pritiahne nových návštevníkov. Orientácia v meste sa výrazne zlepší ako pre obyvateľov tak aj pre návštevníkov. Zapojené mestá sú: </t>
    </r>
    <r>
      <rPr>
        <b/>
        <sz val="10"/>
        <color theme="1"/>
        <rFont val="Arial"/>
        <family val="2"/>
      </rPr>
      <t>Trenčín, Partizánske, Bánovce + rozšírenie na obce</t>
    </r>
  </si>
  <si>
    <t>Mesto pretvorené</t>
  </si>
  <si>
    <r>
      <rPr>
        <sz val="10"/>
        <color theme="1"/>
        <rFont val="Arial"/>
        <family val="2"/>
      </rPr>
      <t xml:space="preserve">Vodné a liečivé  pramene a prírodné bohatstvo vôd v Trenčianskom regióne je príležitosťou na jeho návštevu. Projekt spopularizuje a skvalitní služby v okolí Trenčianskych vôd a tým pritiahne nových a vracajúcich sa návštevníkov. Zapojené miesta budú: </t>
    </r>
    <r>
      <rPr>
        <b/>
        <sz val="10"/>
        <color theme="1"/>
        <rFont val="Arial"/>
        <family val="2"/>
      </rPr>
      <t>Mitice, Chocholná, Trenčianske Teplice, Kubrá, Dobrá, Nemšová a širšie považie.</t>
    </r>
  </si>
  <si>
    <t>Aqua Vitae</t>
  </si>
  <si>
    <r>
      <rPr>
        <sz val="10"/>
        <color theme="1"/>
        <rFont val="Arial"/>
        <family val="2"/>
      </rPr>
      <t xml:space="preserve">Trenčín už síce nieje mestom  módy ale celý región sa môže stať miestom, ktoré je v móde. Prepojením aktérov ako je SUŠ, firma </t>
    </r>
    <r>
      <rPr>
        <b/>
        <sz val="10"/>
        <color theme="1"/>
        <rFont val="Arial"/>
        <family val="2"/>
      </rPr>
      <t>Gábor v Bánovciach, Fabrika v Partizánskom</t>
    </r>
    <r>
      <rPr>
        <sz val="10"/>
        <color theme="1"/>
        <rFont val="Arial"/>
        <family val="2"/>
      </rPr>
      <t xml:space="preserve"> ako aj nezávislých tvorcov postupne vymódnime život v Trenčíne. Projekt je vedený Slovak Fashion Council (Slovenský inštitút módy) a stretnú sa v ňom tému ekologickosti s témou módy a dizajnu, ktoré u nás existovali alebo  existovať môžu. Predpokladom je, že  v roku 2026 by prostredníctvom obnovy udržateľnej textilnej produkcie v regióne znovuvznikol moderný módny priemysel, ktorý bude nositeľom ekologických trendov a návykov. Ďalšie mestá: </t>
    </r>
    <r>
      <rPr>
        <b/>
        <sz val="10"/>
        <color theme="1"/>
        <rFont val="Arial"/>
        <family val="2"/>
      </rPr>
      <t>Púchov</t>
    </r>
    <r>
      <rPr>
        <sz val="10"/>
        <color theme="1"/>
        <rFont val="Arial"/>
        <family val="2"/>
      </rPr>
      <t>.</t>
    </r>
  </si>
  <si>
    <t>Trenčín je v móde</t>
  </si>
  <si>
    <t>Suma 200.000€ tvorí 30% z celkových nákladov.</t>
  </si>
  <si>
    <t>Záverečný  ceremoniál</t>
  </si>
  <si>
    <t>Otvárací ceremoniál</t>
  </si>
  <si>
    <t>Odhadovaný rozpočet</t>
  </si>
  <si>
    <t>typ</t>
  </si>
  <si>
    <t>Popis</t>
  </si>
  <si>
    <t>Názov  projektu</t>
  </si>
  <si>
    <t>Regionálne projekty 2022 - 2027 v TSK</t>
  </si>
  <si>
    <t>Trenčiansky Samosprávny Kraj</t>
  </si>
  <si>
    <t>Ministry of defense</t>
  </si>
  <si>
    <t>ODA</t>
  </si>
  <si>
    <t>Synagóga v Trenčíne</t>
  </si>
  <si>
    <t>Trenčianska univerzita</t>
  </si>
  <si>
    <t>Čachtice - Dražkovičov kaštiel</t>
  </si>
  <si>
    <t>Trencin Castle - Clocktower</t>
  </si>
  <si>
    <t>GMAB - stála expozícia Moderná architektúra mesta Trenčín a okolia</t>
  </si>
  <si>
    <t>Cyklotrasa Vážska magistrála - TN - DUBNICA</t>
  </si>
  <si>
    <t>Dopravné ihrisko ul. Karpatská</t>
  </si>
  <si>
    <t>2022-2025</t>
  </si>
  <si>
    <t>Cyklotrasy v Trenčíne a okolí (Soblahov, Horné Orechové, OC Laugarício, Istebnícka ul, Brnianska ul. Sihoť - Opatová - Kubrá, zlepšovenie stávajúcej cyklistickej infraštruktúry)</t>
  </si>
  <si>
    <t>Nízkoprahové centrum a nocľaháreň, ul. Nešporova</t>
  </si>
  <si>
    <t>Námestie sv. Anny pred súdom</t>
  </si>
  <si>
    <t>Ulica 1. mája pred Gymnáziom</t>
  </si>
  <si>
    <t>Pešia zóna Hviezdoslavova ulica, Jaselského, Vajanského</t>
  </si>
  <si>
    <t>Komunitné centrum v Zlatovciach s parkom</t>
  </si>
  <si>
    <t>Komunitné centrum Dlhé Hony</t>
  </si>
  <si>
    <t>Starý železničný most - Zelený pobytový most</t>
  </si>
  <si>
    <t>Rekonštrukcie v 8 kultúrnych centrách v Trenčíne</t>
  </si>
  <si>
    <t>Budova Štúdia pri Hviezde s priestorom Hviezdodvor</t>
  </si>
  <si>
    <t>Kontajnerové divadlo pri Hviezde</t>
  </si>
  <si>
    <t>CKKP Hviezda</t>
  </si>
  <si>
    <t>Župný dom na Mierovom námestí</t>
  </si>
  <si>
    <t>Štátny príspevok</t>
  </si>
  <si>
    <t>EÚ / EHP</t>
  </si>
  <si>
    <t>Položka</t>
  </si>
  <si>
    <t>Štát EHMK dotácia</t>
  </si>
  <si>
    <t>EÚ</t>
  </si>
  <si>
    <t>Sponzori</t>
  </si>
  <si>
    <t>Iné</t>
  </si>
  <si>
    <t>Kapitálové príjmy</t>
  </si>
  <si>
    <t>suma</t>
  </si>
  <si>
    <t>Intervencie vo verejnom priestore, najmä exteriérové komunitné priestory, ihriská a prvky zelenej infraštruktúry (Soblahovská ulica, Zátoka pokoja, Pádivec na Sihoti, "Opávia" za Perlou, ul. Považská pri tenisových kurtoch, ul. Márie Turkovej vnútroblok pri MŠ, skatepark, pumptrack, Park pri KC Zlatovce ul. Na Kamenci, Park pri KC Kubra, Magnus, Rozkvet, Úspech)</t>
  </si>
  <si>
    <t>2021-2025</t>
  </si>
  <si>
    <t>Hrad - TreBuChET</t>
  </si>
  <si>
    <t>Región - TSK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</si>
</sst>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0\ [$€-1]"/>
    <numFmt numFmtId="166" formatCode="#,##0.00\ [$€-1]"/>
    <numFmt numFmtId="167" formatCode="0.0%"/>
    <numFmt numFmtId="168" formatCode="[$€]#,##0.00"/>
    <numFmt numFmtId="169" formatCode="_-&quot;€&quot;* #,##0_-;\-&quot;€&quot;* #,##0_-;_-&quot;€&quot;* &quot;-&quot;??_-;_-@_-"/>
  </numFmts>
  <fonts count="28">
    <font>
      <sz val="10"/>
      <color rgb="FF000000"/>
      <name val="Arial"/>
    </font>
    <font>
      <sz val="10"/>
      <name val="Arial"/>
      <family val="2"/>
    </font>
    <font>
      <sz val="10"/>
      <color theme="1"/>
      <name val="Arial"/>
      <family val="2"/>
    </font>
    <font>
      <sz val="18"/>
      <color theme="1"/>
      <name val="Arial"/>
      <family val="2"/>
    </font>
    <font>
      <b/>
      <sz val="10"/>
      <color theme="1"/>
      <name val="Arial"/>
      <family val="2"/>
    </font>
    <font>
      <b/>
      <sz val="12"/>
      <color theme="1"/>
      <name val="Arial"/>
      <family val="2"/>
    </font>
    <font>
      <b/>
      <sz val="14"/>
      <color theme="1"/>
      <name val="Arial"/>
      <family val="2"/>
    </font>
    <font>
      <sz val="10"/>
      <color rgb="FF000000"/>
      <name val="Arial"/>
      <family val="2"/>
    </font>
    <font>
      <b/>
      <sz val="10"/>
      <color rgb="FF262626"/>
      <name val="Arial"/>
      <family val="2"/>
    </font>
    <font>
      <sz val="10"/>
      <color rgb="FF808080"/>
      <name val="Arial"/>
      <family val="2"/>
    </font>
    <font>
      <u/>
      <sz val="10"/>
      <color rgb="FF000000"/>
      <name val="Arial"/>
      <family val="2"/>
    </font>
    <font>
      <b/>
      <sz val="11"/>
      <color rgb="FF000000"/>
      <name val="Calibri"/>
      <family val="2"/>
    </font>
    <font>
      <sz val="11"/>
      <color rgb="FF000000"/>
      <name val="Calibri"/>
      <family val="2"/>
    </font>
    <font>
      <b/>
      <sz val="12"/>
      <color rgb="FFFFFFFF"/>
      <name val="Arial"/>
      <family val="2"/>
    </font>
    <font>
      <b/>
      <sz val="10"/>
      <color rgb="FF00FF00"/>
      <name val="Arial"/>
      <family val="2"/>
    </font>
    <font>
      <b/>
      <sz val="10"/>
      <color theme="1"/>
      <name val="Arial"/>
      <family val="2"/>
    </font>
    <font>
      <sz val="10"/>
      <color theme="1"/>
      <name val="Arial"/>
      <family val="2"/>
    </font>
    <font>
      <sz val="11"/>
      <color rgb="FF000000"/>
      <name val="Arial"/>
      <family val="2"/>
    </font>
    <font>
      <sz val="10"/>
      <color rgb="FF000000"/>
      <name val="&quot;Helvetica Neue&quot;"/>
    </font>
    <font>
      <sz val="10"/>
      <color theme="1"/>
      <name val="Arial"/>
      <family val="2"/>
    </font>
    <font>
      <b/>
      <sz val="10"/>
      <color theme="1"/>
      <name val="Arial"/>
      <family val="2"/>
    </font>
    <font>
      <sz val="10"/>
      <color rgb="FF000000"/>
      <name val="Arial"/>
      <family val="2"/>
    </font>
    <font>
      <b/>
      <sz val="14"/>
      <color theme="1"/>
      <name val="Arial"/>
      <family val="2"/>
    </font>
    <font>
      <sz val="10"/>
      <name val="Arial"/>
      <family val="2"/>
    </font>
    <font>
      <sz val="10"/>
      <color rgb="FF000000"/>
      <name val="Arial"/>
      <family val="2"/>
    </font>
    <font>
      <b/>
      <sz val="10"/>
      <color rgb="FF000000"/>
      <name val="Arial"/>
      <family val="2"/>
    </font>
    <font>
      <sz val="12"/>
      <color rgb="FF000000"/>
      <name val="Arial"/>
      <family val="2"/>
    </font>
    <font>
      <b/>
      <sz val="12"/>
      <color rgb="FF000000"/>
      <name val="Arial"/>
      <family val="2"/>
    </font>
  </fonts>
  <fills count="19">
    <fill>
      <patternFill patternType="none"/>
    </fill>
    <fill>
      <patternFill patternType="gray125"/>
    </fill>
    <fill>
      <patternFill patternType="solid">
        <fgColor rgb="FFD9EAD3"/>
        <bgColor rgb="FFD9EAD3"/>
      </patternFill>
    </fill>
    <fill>
      <patternFill patternType="solid">
        <fgColor rgb="FFCFE2F3"/>
        <bgColor rgb="FFCFE2F3"/>
      </patternFill>
    </fill>
    <fill>
      <patternFill patternType="solid">
        <fgColor rgb="FFA4C2F4"/>
        <bgColor rgb="FFA4C2F4"/>
      </patternFill>
    </fill>
    <fill>
      <patternFill patternType="solid">
        <fgColor rgb="FFFCE5CD"/>
        <bgColor rgb="FFFCE5CD"/>
      </patternFill>
    </fill>
    <fill>
      <patternFill patternType="solid">
        <fgColor rgb="FFF4CCCC"/>
        <bgColor rgb="FFF4CCCC"/>
      </patternFill>
    </fill>
    <fill>
      <patternFill patternType="solid">
        <fgColor rgb="FFFF0000"/>
        <bgColor rgb="FFFF0000"/>
      </patternFill>
    </fill>
    <fill>
      <patternFill patternType="solid">
        <fgColor rgb="FFFFFF00"/>
        <bgColor rgb="FFFFFF00"/>
      </patternFill>
    </fill>
    <fill>
      <patternFill patternType="solid">
        <fgColor rgb="FFEFEFEF"/>
        <bgColor rgb="FFEFEFEF"/>
      </patternFill>
    </fill>
    <fill>
      <patternFill patternType="solid">
        <fgColor rgb="FFFFF2CC"/>
        <bgColor rgb="FFFFF2CC"/>
      </patternFill>
    </fill>
    <fill>
      <patternFill patternType="solid">
        <fgColor rgb="FFC9DAF8"/>
        <bgColor rgb="FFC9DAF8"/>
      </patternFill>
    </fill>
    <fill>
      <patternFill patternType="solid">
        <fgColor rgb="FFEAD1DC"/>
        <bgColor rgb="FFEAD1DC"/>
      </patternFill>
    </fill>
    <fill>
      <patternFill patternType="solid">
        <fgColor rgb="FFD9D9D9"/>
        <bgColor rgb="FFD9D9D9"/>
      </patternFill>
    </fill>
    <fill>
      <patternFill patternType="solid">
        <fgColor rgb="FF00FF00"/>
        <bgColor rgb="FF00FF00"/>
      </patternFill>
    </fill>
    <fill>
      <patternFill patternType="solid">
        <fgColor rgb="FF003366"/>
        <bgColor rgb="FF003366"/>
      </patternFill>
    </fill>
    <fill>
      <patternFill patternType="solid">
        <fgColor rgb="FFCC0000"/>
        <bgColor rgb="FFCC0000"/>
      </patternFill>
    </fill>
    <fill>
      <patternFill patternType="solid">
        <fgColor theme="0" tint="-0.14999847407452621"/>
        <bgColor indexed="64"/>
      </patternFill>
    </fill>
    <fill>
      <patternFill patternType="solid">
        <fgColor theme="9" tint="0.79998168889431442"/>
        <bgColor indexed="64"/>
      </patternFill>
    </fill>
  </fills>
  <borders count="10">
    <border>
      <left/>
      <right/>
      <top/>
      <bottom/>
      <diagonal/>
    </border>
    <border>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D9D9D9"/>
      </top>
      <bottom style="thin">
        <color rgb="FFD9D9D9"/>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0" fontId="21" fillId="0" borderId="0"/>
    <xf numFmtId="164" fontId="24" fillId="0" borderId="0" applyFont="0" applyFill="0" applyBorder="0" applyAlignment="0" applyProtection="0"/>
    <xf numFmtId="0" fontId="7" fillId="0" borderId="0"/>
  </cellStyleXfs>
  <cellXfs count="176">
    <xf numFmtId="0" fontId="0" fillId="0" borderId="0" xfId="0" applyFont="1" applyAlignment="1"/>
    <xf numFmtId="0" fontId="2" fillId="0" borderId="0" xfId="0" applyFont="1" applyAlignment="1">
      <alignment wrapText="1"/>
    </xf>
    <xf numFmtId="0" fontId="3" fillId="0" borderId="0" xfId="0" applyFont="1" applyAlignment="1">
      <alignment horizontal="left" vertical="center"/>
    </xf>
    <xf numFmtId="0" fontId="4" fillId="0" borderId="0" xfId="0" applyFont="1" applyAlignment="1"/>
    <xf numFmtId="0" fontId="4" fillId="0" borderId="0" xfId="0" applyFont="1" applyAlignment="1">
      <alignment horizontal="right"/>
    </xf>
    <xf numFmtId="0" fontId="2" fillId="0" borderId="0" xfId="0" applyFont="1" applyAlignment="1"/>
    <xf numFmtId="165" fontId="2" fillId="0" borderId="0" xfId="0" applyNumberFormat="1" applyFont="1" applyAlignment="1"/>
    <xf numFmtId="165" fontId="2" fillId="0" borderId="0" xfId="0" applyNumberFormat="1" applyFont="1"/>
    <xf numFmtId="0" fontId="5" fillId="2" borderId="0" xfId="0" applyFont="1" applyFill="1"/>
    <xf numFmtId="0" fontId="2" fillId="0" borderId="0" xfId="0" applyFont="1" applyAlignment="1">
      <alignment horizontal="right"/>
    </xf>
    <xf numFmtId="9" fontId="2" fillId="0" borderId="0" xfId="0" applyNumberFormat="1" applyFont="1" applyAlignment="1"/>
    <xf numFmtId="165" fontId="4" fillId="0" borderId="0" xfId="0" applyNumberFormat="1" applyFont="1"/>
    <xf numFmtId="0" fontId="4" fillId="4" borderId="0" xfId="0" applyFont="1" applyFill="1"/>
    <xf numFmtId="0" fontId="4" fillId="0" borderId="0" xfId="0" applyFont="1" applyAlignment="1"/>
    <xf numFmtId="0" fontId="2" fillId="6" borderId="0" xfId="0" applyFont="1" applyFill="1" applyAlignment="1"/>
    <xf numFmtId="0" fontId="4" fillId="0" borderId="0" xfId="0" applyFont="1" applyAlignment="1"/>
    <xf numFmtId="165" fontId="2" fillId="3" borderId="0" xfId="0" applyNumberFormat="1" applyFont="1" applyFill="1" applyAlignment="1"/>
    <xf numFmtId="0" fontId="4" fillId="0" borderId="2" xfId="0" applyFont="1" applyBorder="1" applyAlignment="1"/>
    <xf numFmtId="165" fontId="4" fillId="0" borderId="2" xfId="0" applyNumberFormat="1" applyFont="1" applyBorder="1"/>
    <xf numFmtId="3" fontId="2" fillId="0" borderId="0" xfId="0" applyNumberFormat="1" applyFont="1" applyAlignment="1"/>
    <xf numFmtId="0" fontId="2" fillId="0" borderId="0" xfId="0" applyFont="1" applyAlignment="1">
      <alignment horizontal="left"/>
    </xf>
    <xf numFmtId="165" fontId="2" fillId="2" borderId="0" xfId="0" applyNumberFormat="1" applyFont="1" applyFill="1"/>
    <xf numFmtId="10" fontId="2" fillId="0" borderId="0" xfId="0" applyNumberFormat="1" applyFont="1"/>
    <xf numFmtId="0" fontId="2" fillId="0" borderId="2" xfId="0" applyFont="1" applyBorder="1"/>
    <xf numFmtId="0" fontId="2" fillId="2" borderId="0" xfId="0" applyFont="1" applyFill="1"/>
    <xf numFmtId="10" fontId="2" fillId="0" borderId="0" xfId="0" applyNumberFormat="1" applyFont="1" applyAlignment="1"/>
    <xf numFmtId="165" fontId="4" fillId="0" borderId="0" xfId="0" applyNumberFormat="1" applyFont="1" applyAlignment="1"/>
    <xf numFmtId="0" fontId="4" fillId="13" borderId="1" xfId="0" applyFont="1" applyFill="1" applyBorder="1" applyAlignment="1"/>
    <xf numFmtId="0" fontId="2" fillId="2" borderId="1" xfId="0" applyFont="1" applyFill="1" applyBorder="1"/>
    <xf numFmtId="165" fontId="2" fillId="7" borderId="0" xfId="0" applyNumberFormat="1" applyFont="1" applyFill="1" applyAlignment="1"/>
    <xf numFmtId="0" fontId="5" fillId="2" borderId="0" xfId="0" applyFont="1" applyFill="1" applyAlignment="1"/>
    <xf numFmtId="0" fontId="2" fillId="0" borderId="0" xfId="0" applyFont="1"/>
    <xf numFmtId="0" fontId="4" fillId="4" borderId="0" xfId="0" applyFont="1" applyFill="1" applyAlignment="1">
      <alignment horizontal="right"/>
    </xf>
    <xf numFmtId="0" fontId="4" fillId="2" borderId="0" xfId="0" applyFont="1" applyFill="1" applyAlignment="1">
      <alignment horizontal="right"/>
    </xf>
    <xf numFmtId="0" fontId="2" fillId="2" borderId="0" xfId="0" applyFont="1" applyFill="1" applyAlignment="1"/>
    <xf numFmtId="0" fontId="2" fillId="8" borderId="0" xfId="0" applyFont="1" applyFill="1" applyAlignment="1"/>
    <xf numFmtId="165" fontId="4" fillId="8" borderId="0" xfId="0" applyNumberFormat="1" applyFont="1" applyFill="1"/>
    <xf numFmtId="0" fontId="8" fillId="0" borderId="4" xfId="0" applyFont="1" applyBorder="1" applyAlignment="1">
      <alignment horizontal="left" wrapText="1"/>
    </xf>
    <xf numFmtId="0" fontId="2" fillId="0" borderId="0" xfId="0" applyFont="1" applyAlignment="1">
      <alignment horizontal="left" wrapText="1"/>
    </xf>
    <xf numFmtId="0" fontId="9" fillId="0" borderId="6" xfId="0" applyFont="1" applyBorder="1" applyAlignment="1">
      <alignment horizontal="left" wrapText="1"/>
    </xf>
    <xf numFmtId="0" fontId="7" fillId="0" borderId="6" xfId="0" applyFont="1" applyBorder="1" applyAlignment="1">
      <alignment horizontal="left" wrapText="1"/>
    </xf>
    <xf numFmtId="0" fontId="10" fillId="0" borderId="6" xfId="0" applyFont="1" applyBorder="1" applyAlignment="1">
      <alignment horizontal="left" wrapText="1"/>
    </xf>
    <xf numFmtId="0" fontId="7" fillId="0" borderId="6" xfId="0" applyFont="1" applyBorder="1" applyAlignment="1">
      <alignment horizontal="left" wrapText="1"/>
    </xf>
    <xf numFmtId="0" fontId="2" fillId="0" borderId="0" xfId="0" applyFont="1" applyAlignment="1">
      <alignment horizontal="left"/>
    </xf>
    <xf numFmtId="0" fontId="4" fillId="0" borderId="0" xfId="0" applyFont="1" applyAlignment="1">
      <alignment horizontal="right" wrapText="1"/>
    </xf>
    <xf numFmtId="0" fontId="2" fillId="0" borderId="0" xfId="0" applyFont="1" applyAlignment="1">
      <alignment wrapText="1"/>
    </xf>
    <xf numFmtId="0" fontId="11" fillId="0" borderId="4" xfId="0" applyFont="1" applyBorder="1" applyAlignment="1">
      <alignment wrapText="1"/>
    </xf>
    <xf numFmtId="0" fontId="11" fillId="0" borderId="4" xfId="0" applyFont="1" applyBorder="1" applyAlignment="1">
      <alignment horizontal="center" wrapText="1"/>
    </xf>
    <xf numFmtId="0" fontId="11" fillId="0" borderId="5" xfId="0" applyFont="1" applyBorder="1" applyAlignment="1">
      <alignment horizontal="center" wrapText="1"/>
    </xf>
    <xf numFmtId="0" fontId="11" fillId="0" borderId="4" xfId="0" applyFont="1" applyBorder="1" applyAlignment="1"/>
    <xf numFmtId="165" fontId="11" fillId="0" borderId="4" xfId="0" applyNumberFormat="1" applyFont="1" applyBorder="1" applyAlignment="1">
      <alignment horizontal="right"/>
    </xf>
    <xf numFmtId="165" fontId="11" fillId="0" borderId="5" xfId="0" applyNumberFormat="1" applyFont="1" applyBorder="1" applyAlignment="1">
      <alignment horizontal="right"/>
    </xf>
    <xf numFmtId="0" fontId="12" fillId="0" borderId="4" xfId="0" applyFont="1" applyBorder="1" applyAlignment="1"/>
    <xf numFmtId="165" fontId="12" fillId="0" borderId="4" xfId="0" applyNumberFormat="1" applyFont="1" applyBorder="1" applyAlignment="1">
      <alignment horizontal="right"/>
    </xf>
    <xf numFmtId="165" fontId="13" fillId="15" borderId="5" xfId="0" applyNumberFormat="1" applyFont="1" applyFill="1" applyBorder="1" applyAlignment="1">
      <alignment horizontal="right"/>
    </xf>
    <xf numFmtId="165" fontId="12" fillId="0" borderId="5" xfId="0" applyNumberFormat="1" applyFont="1" applyBorder="1" applyAlignment="1">
      <alignment horizontal="right"/>
    </xf>
    <xf numFmtId="3" fontId="4" fillId="0" borderId="0" xfId="0" applyNumberFormat="1" applyFont="1" applyAlignment="1"/>
    <xf numFmtId="0" fontId="4" fillId="2" borderId="0" xfId="0" applyFont="1" applyFill="1"/>
    <xf numFmtId="3" fontId="4" fillId="13" borderId="1" xfId="0" applyNumberFormat="1" applyFont="1" applyFill="1" applyBorder="1" applyAlignment="1"/>
    <xf numFmtId="0" fontId="14" fillId="16" borderId="0" xfId="0" applyFont="1" applyFill="1" applyAlignment="1"/>
    <xf numFmtId="3" fontId="2" fillId="0" borderId="0" xfId="0" applyNumberFormat="1" applyFont="1"/>
    <xf numFmtId="0" fontId="15" fillId="0" borderId="0" xfId="0" applyFont="1" applyAlignment="1">
      <alignment wrapText="1"/>
    </xf>
    <xf numFmtId="0" fontId="16" fillId="0" borderId="0" xfId="0" applyFont="1" applyAlignment="1">
      <alignment wrapText="1"/>
    </xf>
    <xf numFmtId="165" fontId="15" fillId="0" borderId="0" xfId="0" applyNumberFormat="1" applyFont="1" applyAlignment="1">
      <alignment wrapText="1"/>
    </xf>
    <xf numFmtId="165" fontId="15" fillId="2" borderId="0" xfId="0" applyNumberFormat="1" applyFont="1" applyFill="1" applyAlignment="1">
      <alignment wrapText="1"/>
    </xf>
    <xf numFmtId="166" fontId="15" fillId="0" borderId="0" xfId="0" applyNumberFormat="1" applyFont="1" applyAlignment="1">
      <alignment wrapText="1"/>
    </xf>
    <xf numFmtId="0" fontId="0" fillId="0" borderId="0" xfId="0" applyFont="1" applyAlignment="1">
      <alignment wrapText="1"/>
    </xf>
    <xf numFmtId="0" fontId="16" fillId="14" borderId="0" xfId="0" applyFont="1" applyFill="1" applyAlignment="1">
      <alignment wrapText="1"/>
    </xf>
    <xf numFmtId="0" fontId="16" fillId="0" borderId="0" xfId="0" applyFont="1" applyAlignment="1">
      <alignment wrapText="1"/>
    </xf>
    <xf numFmtId="165" fontId="16" fillId="0" borderId="0" xfId="0" applyNumberFormat="1" applyFont="1" applyAlignment="1">
      <alignment wrapText="1"/>
    </xf>
    <xf numFmtId="165" fontId="16" fillId="2" borderId="0" xfId="0" applyNumberFormat="1" applyFont="1" applyFill="1" applyAlignment="1">
      <alignment wrapText="1"/>
    </xf>
    <xf numFmtId="166" fontId="16" fillId="0" borderId="0" xfId="0" applyNumberFormat="1" applyFont="1" applyAlignment="1">
      <alignment wrapText="1"/>
    </xf>
    <xf numFmtId="0" fontId="16" fillId="5" borderId="0" xfId="0" applyFont="1" applyFill="1" applyAlignment="1">
      <alignment wrapText="1"/>
    </xf>
    <xf numFmtId="165" fontId="0" fillId="0" borderId="0" xfId="0" applyNumberFormat="1" applyFont="1" applyAlignment="1">
      <alignment wrapText="1"/>
    </xf>
    <xf numFmtId="165" fontId="0" fillId="2" borderId="0" xfId="0" applyNumberFormat="1" applyFont="1" applyFill="1" applyAlignment="1">
      <alignment wrapText="1"/>
    </xf>
    <xf numFmtId="166" fontId="0" fillId="0" borderId="0" xfId="0" applyNumberFormat="1" applyFont="1" applyAlignment="1">
      <alignment wrapText="1"/>
    </xf>
    <xf numFmtId="0" fontId="16" fillId="7" borderId="0" xfId="0" applyFont="1" applyFill="1" applyAlignment="1">
      <alignment wrapText="1"/>
    </xf>
    <xf numFmtId="165" fontId="16" fillId="0" borderId="0" xfId="0" applyNumberFormat="1" applyFont="1" applyAlignment="1">
      <alignment wrapText="1"/>
    </xf>
    <xf numFmtId="165" fontId="16" fillId="2" borderId="0" xfId="0" applyNumberFormat="1" applyFont="1" applyFill="1" applyAlignment="1">
      <alignment wrapText="1"/>
    </xf>
    <xf numFmtId="166" fontId="16" fillId="0" borderId="0" xfId="0" applyNumberFormat="1" applyFont="1" applyAlignment="1">
      <alignment wrapText="1"/>
    </xf>
    <xf numFmtId="165" fontId="2" fillId="0" borderId="0" xfId="0" applyNumberFormat="1" applyFont="1" applyAlignment="1">
      <alignment wrapText="1"/>
    </xf>
    <xf numFmtId="0" fontId="2" fillId="7" borderId="0" xfId="0" applyFont="1" applyFill="1" applyAlignment="1"/>
    <xf numFmtId="166" fontId="2" fillId="0" borderId="0" xfId="0" applyNumberFormat="1" applyFont="1"/>
    <xf numFmtId="165" fontId="17" fillId="0" borderId="0" xfId="0" applyNumberFormat="1" applyFont="1" applyAlignment="1"/>
    <xf numFmtId="0" fontId="17" fillId="0" borderId="0" xfId="0" applyFont="1" applyAlignment="1"/>
    <xf numFmtId="166" fontId="17" fillId="0" borderId="0" xfId="0" applyNumberFormat="1" applyFont="1" applyAlignment="1"/>
    <xf numFmtId="0" fontId="17" fillId="0" borderId="2" xfId="0" applyFont="1" applyBorder="1" applyAlignment="1"/>
    <xf numFmtId="165" fontId="17" fillId="0" borderId="2" xfId="0" applyNumberFormat="1" applyFont="1" applyBorder="1" applyAlignment="1"/>
    <xf numFmtId="165" fontId="17" fillId="2" borderId="2" xfId="0" applyNumberFormat="1" applyFont="1" applyFill="1" applyBorder="1" applyAlignment="1"/>
    <xf numFmtId="166" fontId="17" fillId="0" borderId="2" xfId="0" applyNumberFormat="1" applyFont="1" applyBorder="1" applyAlignment="1"/>
    <xf numFmtId="0" fontId="6" fillId="11" borderId="0" xfId="0" applyFont="1" applyFill="1" applyAlignment="1"/>
    <xf numFmtId="0" fontId="2" fillId="11" borderId="0" xfId="0" applyFont="1" applyFill="1" applyAlignment="1">
      <alignment wrapText="1"/>
    </xf>
    <xf numFmtId="0" fontId="18" fillId="0" borderId="0" xfId="0" applyFont="1" applyAlignment="1">
      <alignment vertical="center" wrapText="1"/>
    </xf>
    <xf numFmtId="0" fontId="4" fillId="0" borderId="0" xfId="0" applyFont="1" applyAlignment="1">
      <alignment wrapText="1"/>
    </xf>
    <xf numFmtId="0" fontId="4" fillId="0" borderId="0" xfId="0" applyFont="1" applyAlignment="1">
      <alignment horizontal="right" wrapText="1"/>
    </xf>
    <xf numFmtId="0" fontId="4" fillId="0" borderId="0" xfId="0" applyFont="1" applyAlignment="1">
      <alignment wrapText="1"/>
    </xf>
    <xf numFmtId="0" fontId="2" fillId="14" borderId="0" xfId="0" applyFont="1" applyFill="1" applyAlignment="1">
      <alignment wrapText="1"/>
    </xf>
    <xf numFmtId="10" fontId="2" fillId="0" borderId="0" xfId="0" applyNumberFormat="1" applyFont="1" applyAlignment="1">
      <alignment wrapText="1"/>
    </xf>
    <xf numFmtId="165" fontId="2" fillId="0" borderId="0" xfId="0" applyNumberFormat="1" applyFont="1" applyAlignment="1">
      <alignment wrapText="1"/>
    </xf>
    <xf numFmtId="165" fontId="2" fillId="12" borderId="0" xfId="0" applyNumberFormat="1" applyFont="1" applyFill="1" applyAlignment="1">
      <alignment wrapText="1"/>
    </xf>
    <xf numFmtId="165" fontId="2" fillId="12" borderId="0" xfId="0" applyNumberFormat="1" applyFont="1" applyFill="1" applyAlignment="1">
      <alignment wrapText="1"/>
    </xf>
    <xf numFmtId="165" fontId="2" fillId="14" borderId="0" xfId="0" applyNumberFormat="1" applyFont="1" applyFill="1" applyAlignment="1">
      <alignment wrapText="1"/>
    </xf>
    <xf numFmtId="165" fontId="2" fillId="12" borderId="0" xfId="0" applyNumberFormat="1" applyFont="1" applyFill="1" applyAlignment="1"/>
    <xf numFmtId="165" fontId="4" fillId="0" borderId="0" xfId="0" applyNumberFormat="1" applyFont="1" applyAlignment="1">
      <alignment wrapText="1"/>
    </xf>
    <xf numFmtId="0" fontId="6" fillId="0" borderId="0" xfId="0" applyFont="1" applyAlignment="1"/>
    <xf numFmtId="167" fontId="2" fillId="0" borderId="0" xfId="0" applyNumberFormat="1" applyFont="1" applyAlignment="1">
      <alignment wrapText="1"/>
    </xf>
    <xf numFmtId="165" fontId="4" fillId="0" borderId="0" xfId="0" applyNumberFormat="1" applyFont="1" applyBorder="1"/>
    <xf numFmtId="9" fontId="4" fillId="0" borderId="0" xfId="0" applyNumberFormat="1" applyFont="1" applyBorder="1"/>
    <xf numFmtId="0" fontId="4" fillId="9" borderId="0" xfId="0" applyFont="1" applyFill="1" applyBorder="1" applyAlignment="1"/>
    <xf numFmtId="165" fontId="2" fillId="0" borderId="0" xfId="0" applyNumberFormat="1" applyFont="1" applyBorder="1" applyAlignment="1"/>
    <xf numFmtId="0" fontId="2" fillId="0" borderId="0" xfId="0" applyFont="1" applyBorder="1"/>
    <xf numFmtId="165" fontId="1" fillId="0" borderId="0" xfId="0" applyNumberFormat="1" applyFont="1" applyBorder="1" applyAlignment="1"/>
    <xf numFmtId="0" fontId="0" fillId="0" borderId="0" xfId="0" applyFont="1" applyBorder="1" applyAlignment="1"/>
    <xf numFmtId="0" fontId="2" fillId="0" borderId="0" xfId="0" applyFont="1" applyBorder="1" applyAlignment="1">
      <alignment horizontal="right"/>
    </xf>
    <xf numFmtId="0" fontId="20" fillId="9" borderId="0" xfId="0" applyFont="1" applyFill="1" applyBorder="1" applyAlignment="1">
      <alignment horizontal="right"/>
    </xf>
    <xf numFmtId="0" fontId="20" fillId="9" borderId="0" xfId="0" applyFont="1" applyFill="1" applyBorder="1"/>
    <xf numFmtId="0" fontId="20" fillId="0" borderId="0" xfId="0" applyFont="1" applyFill="1" applyBorder="1" applyAlignment="1"/>
    <xf numFmtId="9" fontId="2" fillId="0" borderId="0" xfId="0" applyNumberFormat="1" applyFont="1" applyFill="1" applyBorder="1"/>
    <xf numFmtId="165" fontId="2" fillId="0" borderId="0" xfId="0" applyNumberFormat="1" applyFont="1" applyFill="1" applyBorder="1" applyAlignment="1"/>
    <xf numFmtId="165" fontId="4" fillId="0" borderId="0" xfId="0" applyNumberFormat="1" applyFont="1" applyFill="1" applyBorder="1"/>
    <xf numFmtId="165" fontId="2" fillId="0" borderId="0" xfId="0" applyNumberFormat="1" applyFont="1" applyFill="1" applyBorder="1"/>
    <xf numFmtId="0" fontId="4" fillId="9" borderId="0" xfId="0" applyFont="1" applyFill="1" applyBorder="1" applyAlignment="1">
      <alignment horizontal="right"/>
    </xf>
    <xf numFmtId="0" fontId="20" fillId="0" borderId="0" xfId="0" applyFont="1" applyBorder="1" applyAlignment="1"/>
    <xf numFmtId="10" fontId="2" fillId="0" borderId="0" xfId="0" applyNumberFormat="1" applyFont="1" applyBorder="1"/>
    <xf numFmtId="0" fontId="4" fillId="0" borderId="0" xfId="0" applyFont="1" applyBorder="1" applyAlignment="1"/>
    <xf numFmtId="165" fontId="19" fillId="0" borderId="0" xfId="0" applyNumberFormat="1" applyFont="1" applyBorder="1" applyAlignment="1"/>
    <xf numFmtId="165" fontId="20"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9" fontId="4" fillId="0" borderId="0" xfId="0" applyNumberFormat="1" applyFont="1" applyFill="1" applyBorder="1"/>
    <xf numFmtId="165" fontId="4" fillId="0" borderId="0" xfId="0" applyNumberFormat="1" applyFont="1" applyBorder="1" applyAlignment="1">
      <alignment horizontal="right"/>
    </xf>
    <xf numFmtId="165" fontId="2" fillId="0" borderId="0" xfId="0" applyNumberFormat="1" applyFont="1" applyBorder="1" applyAlignment="1">
      <alignment horizontal="right"/>
    </xf>
    <xf numFmtId="165" fontId="19" fillId="0" borderId="0" xfId="0" applyNumberFormat="1" applyFont="1" applyBorder="1" applyAlignment="1">
      <alignment horizontal="right"/>
    </xf>
    <xf numFmtId="165" fontId="1" fillId="0" borderId="0" xfId="0" applyNumberFormat="1" applyFont="1" applyBorder="1" applyAlignment="1">
      <alignment horizontal="right"/>
    </xf>
    <xf numFmtId="0" fontId="22" fillId="9" borderId="0" xfId="0" applyFont="1" applyFill="1" applyBorder="1" applyAlignment="1"/>
    <xf numFmtId="165" fontId="19" fillId="0" borderId="0" xfId="0" applyNumberFormat="1" applyFont="1" applyFill="1" applyBorder="1" applyAlignment="1">
      <alignment horizontal="right"/>
    </xf>
    <xf numFmtId="0" fontId="21" fillId="0" borderId="0" xfId="1"/>
    <xf numFmtId="168" fontId="19" fillId="0" borderId="0" xfId="1" applyNumberFormat="1" applyFont="1"/>
    <xf numFmtId="0" fontId="19" fillId="0" borderId="0" xfId="1" applyFont="1" applyAlignment="1">
      <alignment wrapText="1"/>
    </xf>
    <xf numFmtId="0" fontId="20" fillId="0" borderId="3" xfId="1" applyFont="1" applyBorder="1" applyAlignment="1">
      <alignment wrapText="1"/>
    </xf>
    <xf numFmtId="168" fontId="19" fillId="8" borderId="0" xfId="1" applyNumberFormat="1" applyFont="1" applyFill="1"/>
    <xf numFmtId="0" fontId="19" fillId="8" borderId="0" xfId="1" applyFont="1" applyFill="1" applyAlignment="1">
      <alignment wrapText="1"/>
    </xf>
    <xf numFmtId="0" fontId="20" fillId="8" borderId="3" xfId="1" applyFont="1" applyFill="1" applyBorder="1" applyAlignment="1">
      <alignment wrapText="1"/>
    </xf>
    <xf numFmtId="0" fontId="19" fillId="0" borderId="0" xfId="1" applyFont="1"/>
    <xf numFmtId="165" fontId="19" fillId="0" borderId="0" xfId="1" applyNumberFormat="1" applyFont="1" applyAlignment="1">
      <alignment horizontal="right"/>
    </xf>
    <xf numFmtId="168" fontId="19" fillId="0" borderId="0" xfId="1" applyNumberFormat="1" applyFont="1" applyAlignment="1">
      <alignment horizontal="right"/>
    </xf>
    <xf numFmtId="0" fontId="23" fillId="0" borderId="0" xfId="1" applyFont="1"/>
    <xf numFmtId="0" fontId="20" fillId="0" borderId="0" xfId="1" applyFont="1"/>
    <xf numFmtId="168" fontId="20" fillId="10" borderId="0" xfId="1" applyNumberFormat="1" applyFont="1" applyFill="1"/>
    <xf numFmtId="0" fontId="20" fillId="10" borderId="0" xfId="1" applyFont="1" applyFill="1" applyAlignment="1">
      <alignment wrapText="1"/>
    </xf>
    <xf numFmtId="0" fontId="20" fillId="10" borderId="3" xfId="1" applyFont="1" applyFill="1" applyBorder="1" applyAlignment="1">
      <alignment wrapText="1"/>
    </xf>
    <xf numFmtId="169" fontId="7" fillId="0" borderId="0" xfId="2" applyNumberFormat="1" applyFont="1" applyAlignment="1"/>
    <xf numFmtId="0" fontId="25" fillId="0" borderId="0" xfId="0" applyFont="1" applyAlignment="1"/>
    <xf numFmtId="0" fontId="25" fillId="17" borderId="0" xfId="0" applyFont="1" applyFill="1" applyAlignment="1"/>
    <xf numFmtId="0" fontId="25" fillId="17" borderId="7" xfId="0" applyFont="1" applyFill="1" applyBorder="1" applyAlignment="1"/>
    <xf numFmtId="169" fontId="7" fillId="0" borderId="7" xfId="0" applyNumberFormat="1" applyFont="1" applyBorder="1" applyAlignment="1"/>
    <xf numFmtId="0" fontId="25" fillId="0" borderId="8" xfId="0" applyFont="1" applyBorder="1" applyAlignment="1"/>
    <xf numFmtId="169" fontId="25" fillId="0" borderId="8" xfId="0" applyNumberFormat="1" applyFont="1" applyBorder="1" applyAlignment="1"/>
    <xf numFmtId="169" fontId="25" fillId="0" borderId="9" xfId="0" applyNumberFormat="1" applyFont="1" applyBorder="1" applyAlignment="1"/>
    <xf numFmtId="169" fontId="7" fillId="0" borderId="7" xfId="2" applyNumberFormat="1" applyFont="1" applyBorder="1" applyAlignment="1"/>
    <xf numFmtId="0" fontId="26" fillId="17" borderId="0" xfId="0" applyFont="1" applyFill="1" applyAlignment="1"/>
    <xf numFmtId="0" fontId="26" fillId="18" borderId="0" xfId="0" applyFont="1" applyFill="1" applyAlignment="1"/>
    <xf numFmtId="10" fontId="26" fillId="17" borderId="0" xfId="0" applyNumberFormat="1" applyFont="1" applyFill="1" applyAlignment="1"/>
    <xf numFmtId="169" fontId="27" fillId="18" borderId="0" xfId="2" applyNumberFormat="1" applyFont="1" applyFill="1" applyAlignment="1"/>
    <xf numFmtId="0" fontId="26" fillId="0" borderId="0" xfId="0" applyFont="1" applyAlignment="1"/>
    <xf numFmtId="0" fontId="26" fillId="17" borderId="0" xfId="0" applyFont="1" applyFill="1" applyAlignment="1">
      <alignment wrapText="1"/>
    </xf>
    <xf numFmtId="169" fontId="27" fillId="17" borderId="0" xfId="2" applyNumberFormat="1" applyFont="1" applyFill="1" applyAlignment="1">
      <alignment wrapText="1"/>
    </xf>
    <xf numFmtId="169" fontId="26" fillId="18" borderId="0" xfId="2" applyNumberFormat="1" applyFont="1" applyFill="1" applyAlignment="1"/>
    <xf numFmtId="0" fontId="27" fillId="17" borderId="0" xfId="0" applyFont="1" applyFill="1" applyAlignment="1">
      <alignment wrapText="1"/>
    </xf>
    <xf numFmtId="0" fontId="27" fillId="17" borderId="0" xfId="0" applyFont="1" applyFill="1" applyAlignment="1"/>
    <xf numFmtId="0" fontId="27" fillId="0" borderId="0" xfId="0" applyFont="1" applyAlignment="1">
      <alignment wrapText="1"/>
    </xf>
    <xf numFmtId="0" fontId="26" fillId="0" borderId="0" xfId="0" applyFont="1" applyAlignment="1">
      <alignment wrapText="1"/>
    </xf>
    <xf numFmtId="169" fontId="26" fillId="0" borderId="0" xfId="2" applyNumberFormat="1" applyFont="1" applyAlignment="1">
      <alignment wrapText="1"/>
    </xf>
    <xf numFmtId="169" fontId="26" fillId="0" borderId="0" xfId="2" applyNumberFormat="1" applyFont="1" applyAlignment="1"/>
    <xf numFmtId="0" fontId="22" fillId="10" borderId="0" xfId="1" applyFont="1" applyFill="1" applyAlignment="1">
      <alignment horizontal="center" wrapText="1"/>
    </xf>
    <xf numFmtId="0" fontId="21" fillId="0" borderId="0" xfId="1"/>
    <xf numFmtId="0" fontId="19" fillId="0" borderId="0" xfId="1" applyFont="1" applyAlignment="1">
      <alignment wrapText="1"/>
    </xf>
  </cellXfs>
  <cellStyles count="4">
    <cellStyle name="Mena" xfId="2" builtinId="4"/>
    <cellStyle name="Normal 2" xfId="1" xr:uid="{1060EEB4-671F-C84C-86EF-5E4E6C05E22F}"/>
    <cellStyle name="Normal 3" xfId="3" xr:uid="{0F575E22-1731-AB48-A1A8-A99A66E1B207}"/>
    <cellStyle name="Normálna"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8" Type="http://schemas.openxmlformats.org/officeDocument/2006/relationships/hyperlink" Target="https://www.coe.int/en/web/eurimages/" TargetMode="External"/><Relationship Id="rId13" Type="http://schemas.openxmlformats.org/officeDocument/2006/relationships/hyperlink" Target="https://www.kulturnepoukazy.sk/kp20/" TargetMode="External"/><Relationship Id="rId18" Type="http://schemas.openxmlformats.org/officeDocument/2006/relationships/hyperlink" Target="https://www.minedu.sk/" TargetMode="External"/><Relationship Id="rId3" Type="http://schemas.openxmlformats.org/officeDocument/2006/relationships/hyperlink" Target="https://ec.europa.eu/easme/en/life" TargetMode="External"/><Relationship Id="rId21" Type="http://schemas.openxmlformats.org/officeDocument/2006/relationships/hyperlink" Target="https://www.asef.org/projects/themes/culture/4996-culture360-asef-org-invites-%7C-expressions-of-interest-for-strategic-partnerships" TargetMode="External"/><Relationship Id="rId7" Type="http://schemas.openxmlformats.org/officeDocument/2006/relationships/hyperlink" Target="https://www.erasmusplus.sk/ELL/vyzva.php" TargetMode="External"/><Relationship Id="rId12" Type="http://schemas.openxmlformats.org/officeDocument/2006/relationships/hyperlink" Target="https://www.kultminor.sk/sk/" TargetMode="External"/><Relationship Id="rId17" Type="http://schemas.openxmlformats.org/officeDocument/2006/relationships/hyperlink" Target="https://www.tsk.sk/" TargetMode="External"/><Relationship Id="rId2" Type="http://schemas.openxmlformats.org/officeDocument/2006/relationships/hyperlink" Target="https://ec.europa.eu/programmes/erasmus-plus/node_en" TargetMode="External"/><Relationship Id="rId16" Type="http://schemas.openxmlformats.org/officeDocument/2006/relationships/hyperlink" Target="https://www.iuventa.sk/sk/granty/Nova-generacia-Programov-PRE-MLADEZ-na-roky-2014-2020.alej" TargetMode="External"/><Relationship Id="rId20" Type="http://schemas.openxmlformats.org/officeDocument/2006/relationships/hyperlink" Target="https://www.visegradfund.org/apply/grants/" TargetMode="External"/><Relationship Id="rId1" Type="http://schemas.openxmlformats.org/officeDocument/2006/relationships/hyperlink" Target="https://eacea.ec.europa.eu/creative-europe_en" TargetMode="External"/><Relationship Id="rId6" Type="http://schemas.openxmlformats.org/officeDocument/2006/relationships/hyperlink" Target="http://www.ropka.sk/sk/irop/" TargetMode="External"/><Relationship Id="rId11" Type="http://schemas.openxmlformats.org/officeDocument/2006/relationships/hyperlink" Target="http://www.avf.sk/home.aspx" TargetMode="External"/><Relationship Id="rId5" Type="http://schemas.openxmlformats.org/officeDocument/2006/relationships/hyperlink" Target="https://ec.europa.eu/social/main.jsp?catId=1081" TargetMode="External"/><Relationship Id="rId15" Type="http://schemas.openxmlformats.org/officeDocument/2006/relationships/hyperlink" Target="https://www.vicepremier.gov.sk/index.html" TargetMode="External"/><Relationship Id="rId23" Type="http://schemas.openxmlformats.org/officeDocument/2006/relationships/hyperlink" Target="https://www.eeagrants.sk/novinky/informacia-o-planovanom-vyhlaseni-otvorenej-vyzvy-v-ramci-schemy-malych-grantov-na-predkladanie-ziadosti-o-projekt-na-podporu/" TargetMode="External"/><Relationship Id="rId10" Type="http://schemas.openxmlformats.org/officeDocument/2006/relationships/hyperlink" Target="http://www.fpu.sk/" TargetMode="External"/><Relationship Id="rId19" Type="http://schemas.openxmlformats.org/officeDocument/2006/relationships/hyperlink" Target="http://www.eeagrants.sk/vyzvy/" TargetMode="External"/><Relationship Id="rId4" Type="http://schemas.openxmlformats.org/officeDocument/2006/relationships/hyperlink" Target="https://europa.eu/youth/solidarity_en" TargetMode="External"/><Relationship Id="rId9" Type="http://schemas.openxmlformats.org/officeDocument/2006/relationships/hyperlink" Target="http://www.culture.gov.sk/podpora-projektov-dotacie-1d.html" TargetMode="External"/><Relationship Id="rId14" Type="http://schemas.openxmlformats.org/officeDocument/2006/relationships/hyperlink" Target="http://www.culture.gov.sk/podpora-projektov-dotacie/dotacie/dotacie-2020-34a.html" TargetMode="External"/><Relationship Id="rId22" Type="http://schemas.openxmlformats.org/officeDocument/2006/relationships/hyperlink" Target="https://www.annalindhfoundati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F8CBD-8625-1148-9AEF-0271F3C268BF}">
  <sheetPr>
    <outlinePr summaryBelow="0" summaryRight="0"/>
    <pageSetUpPr fitToPage="1"/>
  </sheetPr>
  <dimension ref="B1:K17"/>
  <sheetViews>
    <sheetView tabSelected="1" topLeftCell="A4" zoomScale="160" zoomScaleNormal="160" workbookViewId="0">
      <selection activeCell="B17" sqref="B17"/>
    </sheetView>
  </sheetViews>
  <sheetFormatPr defaultColWidth="14.44140625" defaultRowHeight="15.75" customHeight="1"/>
  <cols>
    <col min="1" max="1" width="3" style="112" customWidth="1"/>
    <col min="2" max="2" width="34.44140625" style="112" customWidth="1"/>
    <col min="3" max="3" width="17.33203125" style="112" customWidth="1"/>
    <col min="4" max="9" width="13.6640625" style="112" customWidth="1"/>
    <col min="10" max="10" width="14.33203125" style="112" customWidth="1"/>
    <col min="11" max="11" width="8.44140625" style="112" customWidth="1"/>
    <col min="12" max="12" width="10.44140625" style="112" customWidth="1"/>
    <col min="13" max="13" width="11.77734375" style="112" customWidth="1"/>
    <col min="14" max="14" width="11.44140625" style="112" customWidth="1"/>
    <col min="15" max="17" width="11" style="112" customWidth="1"/>
    <col min="18" max="18" width="15.6640625" style="112" customWidth="1"/>
    <col min="19" max="19" width="41.109375" style="112" customWidth="1"/>
    <col min="20" max="20" width="3" style="112" customWidth="1"/>
    <col min="21" max="21" width="3.44140625" style="112" customWidth="1"/>
    <col min="22" max="22" width="29.77734375" style="112" customWidth="1"/>
    <col min="23" max="23" width="16.44140625" style="112" customWidth="1"/>
    <col min="24" max="24" width="33.44140625" style="112" customWidth="1"/>
    <col min="25" max="30" width="11.109375" style="112" customWidth="1"/>
    <col min="31" max="31" width="11.6640625" style="112" customWidth="1"/>
    <col min="32" max="32" width="3.44140625" style="112" customWidth="1"/>
    <col min="33" max="39" width="11.33203125" style="112" customWidth="1"/>
    <col min="40" max="40" width="4.109375" style="112" customWidth="1"/>
    <col min="41" max="46" width="8.77734375" style="112" customWidth="1"/>
    <col min="47" max="47" width="14.44140625" style="112"/>
    <col min="48" max="48" width="8.44140625" style="112" customWidth="1"/>
    <col min="49" max="49" width="7.77734375" style="112" customWidth="1"/>
    <col min="50" max="50" width="10.44140625" style="112" customWidth="1"/>
    <col min="51" max="51" width="6" style="112" customWidth="1"/>
    <col min="52" max="52" width="7.109375" style="112" customWidth="1"/>
    <col min="53" max="16384" width="14.44140625" style="112"/>
  </cols>
  <sheetData>
    <row r="1" spans="2:11" ht="15.75" customHeight="1">
      <c r="C1" s="113"/>
      <c r="D1" s="113"/>
      <c r="E1" s="113"/>
      <c r="F1" s="113"/>
      <c r="G1" s="113"/>
      <c r="H1" s="113"/>
      <c r="I1" s="113"/>
    </row>
    <row r="2" spans="2:11" ht="17.399999999999999">
      <c r="B2" s="133" t="s">
        <v>182</v>
      </c>
      <c r="C2" s="121">
        <v>2021</v>
      </c>
      <c r="D2" s="108">
        <v>2022</v>
      </c>
      <c r="E2" s="108">
        <v>2023</v>
      </c>
      <c r="F2" s="108">
        <v>2024</v>
      </c>
      <c r="G2" s="108">
        <v>2025</v>
      </c>
      <c r="H2" s="108">
        <v>2026</v>
      </c>
      <c r="I2" s="108">
        <v>2027</v>
      </c>
      <c r="J2" s="114" t="s">
        <v>291</v>
      </c>
      <c r="K2" s="115" t="s">
        <v>187</v>
      </c>
    </row>
    <row r="3" spans="2:11" ht="15.75" customHeight="1">
      <c r="B3" s="116" t="s">
        <v>322</v>
      </c>
      <c r="C3" s="134">
        <v>368273</v>
      </c>
      <c r="D3" s="134">
        <v>783356</v>
      </c>
      <c r="E3" s="134">
        <v>985444</v>
      </c>
      <c r="F3" s="134">
        <v>1173952</v>
      </c>
      <c r="G3" s="134">
        <v>1577584</v>
      </c>
      <c r="H3" s="134">
        <v>1812664</v>
      </c>
      <c r="I3" s="134">
        <v>411380</v>
      </c>
      <c r="J3" s="126">
        <f>SUM(C3:I3)</f>
        <v>7112653</v>
      </c>
      <c r="K3" s="117">
        <f>J3/$J$7</f>
        <v>0.22582895541503642</v>
      </c>
    </row>
    <row r="4" spans="2:11" ht="15.75" customHeight="1">
      <c r="B4" s="116" t="s">
        <v>323</v>
      </c>
      <c r="C4" s="127">
        <v>90000</v>
      </c>
      <c r="D4" s="127">
        <v>783700</v>
      </c>
      <c r="E4" s="127">
        <v>1108000</v>
      </c>
      <c r="F4" s="127">
        <v>2728500</v>
      </c>
      <c r="G4" s="127">
        <v>4958000</v>
      </c>
      <c r="H4" s="127">
        <v>9867000</v>
      </c>
      <c r="I4" s="127">
        <v>312900</v>
      </c>
      <c r="J4" s="126">
        <f t="shared" ref="J4:J6" si="0">SUM(C4:I4)</f>
        <v>19848100</v>
      </c>
      <c r="K4" s="117">
        <f>J4/$J$7</f>
        <v>0.63018337742234642</v>
      </c>
    </row>
    <row r="5" spans="2:11" ht="15.75" customHeight="1">
      <c r="B5" s="116" t="s">
        <v>47</v>
      </c>
      <c r="C5" s="127"/>
      <c r="D5" s="118">
        <v>75000</v>
      </c>
      <c r="E5" s="118">
        <v>100000</v>
      </c>
      <c r="F5" s="118">
        <v>125000</v>
      </c>
      <c r="G5" s="118">
        <v>200000</v>
      </c>
      <c r="H5" s="118">
        <v>350000</v>
      </c>
      <c r="I5" s="118">
        <v>150000</v>
      </c>
      <c r="J5" s="126">
        <f t="shared" si="0"/>
        <v>1000000</v>
      </c>
      <c r="K5" s="117">
        <f>J5/$J$7</f>
        <v>3.1750312494513148E-2</v>
      </c>
    </row>
    <row r="6" spans="2:11" ht="15.75" customHeight="1">
      <c r="B6" s="116" t="s">
        <v>324</v>
      </c>
      <c r="C6" s="127">
        <v>35000</v>
      </c>
      <c r="D6" s="120">
        <v>210000</v>
      </c>
      <c r="E6" s="120">
        <v>315000</v>
      </c>
      <c r="F6" s="120">
        <v>525000</v>
      </c>
      <c r="G6" s="120">
        <v>700000</v>
      </c>
      <c r="H6" s="120">
        <v>1575000</v>
      </c>
      <c r="I6" s="120">
        <v>175000</v>
      </c>
      <c r="J6" s="126">
        <f t="shared" si="0"/>
        <v>3535000</v>
      </c>
      <c r="K6" s="117">
        <f>J6/$J$7</f>
        <v>0.11223735466810399</v>
      </c>
    </row>
    <row r="7" spans="2:11" ht="15.75" customHeight="1">
      <c r="B7" s="119"/>
      <c r="C7" s="119">
        <f t="shared" ref="C7:J7" si="1">SUM(C3:C6)</f>
        <v>493273</v>
      </c>
      <c r="D7" s="119">
        <f t="shared" si="1"/>
        <v>1852056</v>
      </c>
      <c r="E7" s="119">
        <f t="shared" si="1"/>
        <v>2508444</v>
      </c>
      <c r="F7" s="119">
        <f t="shared" si="1"/>
        <v>4552452</v>
      </c>
      <c r="G7" s="119">
        <f t="shared" si="1"/>
        <v>7435584</v>
      </c>
      <c r="H7" s="119">
        <f t="shared" si="1"/>
        <v>13604664</v>
      </c>
      <c r="I7" s="119">
        <f t="shared" si="1"/>
        <v>1049280</v>
      </c>
      <c r="J7" s="119">
        <f t="shared" si="1"/>
        <v>31495753</v>
      </c>
      <c r="K7" s="128">
        <v>1</v>
      </c>
    </row>
    <row r="8" spans="2:11" ht="15.75" customHeight="1">
      <c r="B8" s="106"/>
      <c r="C8" s="129"/>
      <c r="D8" s="106"/>
      <c r="E8" s="106"/>
      <c r="F8" s="106"/>
      <c r="G8" s="106"/>
      <c r="H8" s="106"/>
      <c r="I8" s="106"/>
      <c r="J8" s="106"/>
      <c r="K8" s="107"/>
    </row>
    <row r="9" spans="2:11" ht="13.2">
      <c r="C9" s="113"/>
      <c r="D9" s="110"/>
      <c r="I9" s="110"/>
    </row>
    <row r="10" spans="2:11" ht="17.399999999999999">
      <c r="B10" s="133" t="s">
        <v>183</v>
      </c>
      <c r="C10" s="108">
        <v>2021</v>
      </c>
      <c r="D10" s="108">
        <v>2022</v>
      </c>
      <c r="E10" s="108">
        <v>2023</v>
      </c>
      <c r="F10" s="108">
        <v>2024</v>
      </c>
      <c r="G10" s="108">
        <v>2025</v>
      </c>
      <c r="H10" s="108">
        <v>2026</v>
      </c>
      <c r="I10" s="108">
        <v>2027</v>
      </c>
      <c r="J10" s="121" t="s">
        <v>44</v>
      </c>
      <c r="K10" s="115" t="s">
        <v>187</v>
      </c>
    </row>
    <row r="11" spans="2:11" ht="15.75" customHeight="1">
      <c r="B11" s="122" t="s">
        <v>325</v>
      </c>
      <c r="C11" s="109">
        <v>0</v>
      </c>
      <c r="D11" s="109">
        <v>0</v>
      </c>
      <c r="E11" s="109">
        <v>800000</v>
      </c>
      <c r="F11" s="109">
        <v>1900000</v>
      </c>
      <c r="G11" s="109">
        <v>4015000</v>
      </c>
      <c r="H11" s="109">
        <v>8185000</v>
      </c>
      <c r="I11" s="109">
        <v>100000</v>
      </c>
      <c r="J11" s="126">
        <f t="shared" ref="J11:J16" si="2">SUM(C11:I11)</f>
        <v>15000000</v>
      </c>
      <c r="K11" s="123">
        <f t="shared" ref="K11:K16" si="3">J11/$J$17</f>
        <v>0.47625468741769722</v>
      </c>
    </row>
    <row r="12" spans="2:11" ht="15.75" customHeight="1">
      <c r="B12" s="124" t="s">
        <v>49</v>
      </c>
      <c r="C12" s="130">
        <v>420000</v>
      </c>
      <c r="D12" s="109">
        <v>890000</v>
      </c>
      <c r="E12" s="109">
        <v>600000</v>
      </c>
      <c r="F12" s="109">
        <v>800000</v>
      </c>
      <c r="G12" s="109">
        <v>860000</v>
      </c>
      <c r="H12" s="109">
        <v>1500000</v>
      </c>
      <c r="I12" s="109">
        <v>350000</v>
      </c>
      <c r="J12" s="126">
        <f t="shared" si="2"/>
        <v>5420000</v>
      </c>
      <c r="K12" s="123">
        <f t="shared" si="3"/>
        <v>0.17208669372026128</v>
      </c>
    </row>
    <row r="13" spans="2:11" ht="15.75" customHeight="1">
      <c r="B13" s="124" t="s">
        <v>406</v>
      </c>
      <c r="C13" s="131" t="s">
        <v>321</v>
      </c>
      <c r="D13" s="109">
        <v>890000</v>
      </c>
      <c r="E13" s="109">
        <v>600000</v>
      </c>
      <c r="F13" s="109">
        <v>800000</v>
      </c>
      <c r="G13" s="109">
        <v>860000</v>
      </c>
      <c r="H13" s="109">
        <v>1500000</v>
      </c>
      <c r="I13" s="109">
        <v>350000</v>
      </c>
      <c r="J13" s="126">
        <f t="shared" si="2"/>
        <v>5000000</v>
      </c>
      <c r="K13" s="123">
        <f t="shared" si="3"/>
        <v>0.15875156247256575</v>
      </c>
    </row>
    <row r="14" spans="2:11" ht="15.75" customHeight="1">
      <c r="B14" s="122" t="s">
        <v>326</v>
      </c>
      <c r="C14" s="132">
        <v>20000</v>
      </c>
      <c r="D14" s="109">
        <v>25000</v>
      </c>
      <c r="E14" s="109">
        <v>150000</v>
      </c>
      <c r="F14" s="111">
        <v>475000</v>
      </c>
      <c r="G14" s="111">
        <v>1000000</v>
      </c>
      <c r="H14" s="109">
        <v>1200000</v>
      </c>
      <c r="I14" s="111">
        <v>150000</v>
      </c>
      <c r="J14" s="126">
        <f t="shared" si="2"/>
        <v>3020000</v>
      </c>
      <c r="K14" s="123">
        <f t="shared" si="3"/>
        <v>9.5885943733429707E-2</v>
      </c>
    </row>
    <row r="15" spans="2:11" ht="15.75" customHeight="1">
      <c r="B15" s="122" t="s">
        <v>328</v>
      </c>
      <c r="C15" s="132">
        <v>35433</v>
      </c>
      <c r="D15" s="109">
        <v>25000</v>
      </c>
      <c r="E15" s="109">
        <v>120000</v>
      </c>
      <c r="F15" s="109">
        <v>230000</v>
      </c>
      <c r="G15" s="109">
        <v>250000</v>
      </c>
      <c r="H15" s="109">
        <v>350000</v>
      </c>
      <c r="I15" s="109">
        <v>27480</v>
      </c>
      <c r="J15" s="126">
        <f t="shared" si="2"/>
        <v>1037913</v>
      </c>
      <c r="K15" s="123">
        <f t="shared" si="3"/>
        <v>3.2954062092117625E-2</v>
      </c>
    </row>
    <row r="16" spans="2:11" ht="15.75" customHeight="1">
      <c r="B16" s="122" t="s">
        <v>327</v>
      </c>
      <c r="C16" s="130">
        <v>17840</v>
      </c>
      <c r="D16" s="109">
        <v>22056</v>
      </c>
      <c r="E16" s="109">
        <v>238444</v>
      </c>
      <c r="F16" s="109">
        <v>347452</v>
      </c>
      <c r="G16" s="109">
        <v>450584</v>
      </c>
      <c r="H16" s="125">
        <v>869664</v>
      </c>
      <c r="I16" s="109">
        <v>71800</v>
      </c>
      <c r="J16" s="126">
        <f t="shared" si="2"/>
        <v>2017840</v>
      </c>
      <c r="K16" s="123">
        <f t="shared" si="3"/>
        <v>6.4067050563928418E-2</v>
      </c>
    </row>
    <row r="17" spans="2:11" ht="15.75" customHeight="1">
      <c r="B17" s="122" t="s">
        <v>291</v>
      </c>
      <c r="C17" s="106">
        <f t="shared" ref="C17:J17" si="4">SUM(C11:C16)</f>
        <v>493273</v>
      </c>
      <c r="D17" s="106">
        <f t="shared" si="4"/>
        <v>1852056</v>
      </c>
      <c r="E17" s="106">
        <f t="shared" si="4"/>
        <v>2508444</v>
      </c>
      <c r="F17" s="106">
        <f t="shared" si="4"/>
        <v>4552452</v>
      </c>
      <c r="G17" s="106">
        <f t="shared" si="4"/>
        <v>7435584</v>
      </c>
      <c r="H17" s="106">
        <f t="shared" si="4"/>
        <v>13604664</v>
      </c>
      <c r="I17" s="106">
        <f t="shared" si="4"/>
        <v>1049280</v>
      </c>
      <c r="J17" s="106">
        <f t="shared" si="4"/>
        <v>31495753</v>
      </c>
      <c r="K17" s="110"/>
    </row>
  </sheetData>
  <printOptions horizontalCentered="1" gridLines="1"/>
  <pageMargins left="0.7" right="0.7" top="0.75" bottom="0.75" header="0" footer="0"/>
  <pageSetup paperSize="9" fitToHeight="0" pageOrder="overThenDown" orientation="landscape" cellComments="atEnd"/>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D1002"/>
  <sheetViews>
    <sheetView workbookViewId="0"/>
  </sheetViews>
  <sheetFormatPr defaultColWidth="14.44140625" defaultRowHeight="15.75" customHeight="1"/>
  <cols>
    <col min="1" max="2" width="2.77734375" customWidth="1"/>
    <col min="3" max="3" width="47.44140625" customWidth="1"/>
    <col min="4" max="4" width="18.44140625" customWidth="1"/>
    <col min="5" max="5" width="17.77734375" customWidth="1"/>
    <col min="6" max="6" width="15.33203125" customWidth="1"/>
    <col min="8" max="8" width="14.33203125" customWidth="1"/>
    <col min="9" max="9" width="13.33203125" customWidth="1"/>
    <col min="10" max="10" width="12.109375" customWidth="1"/>
    <col min="11" max="11" width="4.44140625" customWidth="1"/>
    <col min="13" max="13" width="2.109375" customWidth="1"/>
    <col min="14" max="14" width="3.109375" customWidth="1"/>
  </cols>
  <sheetData>
    <row r="1" spans="1:30" ht="15.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17.399999999999999">
      <c r="A2" s="90"/>
      <c r="B2" s="90"/>
      <c r="C2" s="90" t="s">
        <v>294</v>
      </c>
      <c r="D2" s="91"/>
      <c r="E2" s="91"/>
      <c r="F2" s="91"/>
      <c r="G2" s="1"/>
      <c r="H2" s="92"/>
      <c r="I2" s="92"/>
      <c r="J2" s="92"/>
      <c r="K2" s="92"/>
      <c r="L2" s="92"/>
      <c r="M2" s="92"/>
      <c r="N2" s="92"/>
      <c r="O2" s="92"/>
      <c r="P2" s="92"/>
      <c r="Q2" s="92"/>
      <c r="R2" s="92"/>
      <c r="S2" s="92"/>
      <c r="T2" s="92"/>
      <c r="U2" s="92"/>
      <c r="V2" s="92"/>
      <c r="W2" s="1"/>
      <c r="X2" s="1"/>
      <c r="Y2" s="1"/>
      <c r="Z2" s="1"/>
      <c r="AA2" s="1"/>
      <c r="AB2" s="1"/>
      <c r="AC2" s="1"/>
      <c r="AD2" s="1"/>
    </row>
    <row r="3" spans="1:30" ht="15.75" customHeight="1">
      <c r="A3" s="1"/>
      <c r="B3" s="1"/>
      <c r="C3" s="1"/>
      <c r="D3" s="1"/>
      <c r="E3" s="1"/>
      <c r="F3" s="1"/>
      <c r="G3" s="1"/>
      <c r="H3" s="92"/>
      <c r="I3" s="92"/>
      <c r="J3" s="92"/>
      <c r="K3" s="92"/>
      <c r="L3" s="92"/>
      <c r="M3" s="92"/>
      <c r="N3" s="92"/>
      <c r="O3" s="92"/>
      <c r="P3" s="92"/>
      <c r="Q3" s="92"/>
      <c r="R3" s="92"/>
      <c r="S3" s="92"/>
      <c r="T3" s="92"/>
      <c r="U3" s="92"/>
      <c r="V3" s="92"/>
      <c r="W3" s="1"/>
      <c r="X3" s="1"/>
      <c r="Y3" s="1"/>
      <c r="Z3" s="1"/>
      <c r="AA3" s="1"/>
      <c r="AB3" s="1"/>
      <c r="AC3" s="1"/>
      <c r="AD3" s="1"/>
    </row>
    <row r="4" spans="1:30" ht="15.75" customHeight="1">
      <c r="A4" s="93"/>
      <c r="B4" s="93"/>
      <c r="C4" s="94" t="s">
        <v>190</v>
      </c>
      <c r="D4" s="95" t="s">
        <v>295</v>
      </c>
      <c r="E4" s="95" t="s">
        <v>295</v>
      </c>
      <c r="F4" s="95" t="s">
        <v>296</v>
      </c>
      <c r="G4" s="96"/>
      <c r="H4" s="92"/>
      <c r="I4" s="92"/>
      <c r="J4" s="92"/>
      <c r="K4" s="92"/>
      <c r="L4" s="92"/>
      <c r="M4" s="92"/>
      <c r="N4" s="92"/>
      <c r="O4" s="94" t="s">
        <v>190</v>
      </c>
      <c r="P4" s="95" t="s">
        <v>295</v>
      </c>
      <c r="Q4" s="95"/>
      <c r="R4" s="95" t="s">
        <v>297</v>
      </c>
      <c r="S4" s="95" t="s">
        <v>295</v>
      </c>
      <c r="T4" s="95" t="s">
        <v>296</v>
      </c>
      <c r="U4" s="92"/>
      <c r="V4" s="92"/>
      <c r="W4" s="1"/>
      <c r="X4" s="1"/>
      <c r="Y4" s="1"/>
      <c r="Z4" s="1"/>
      <c r="AA4" s="1"/>
      <c r="AB4" s="1"/>
      <c r="AC4" s="1"/>
      <c r="AD4" s="1"/>
    </row>
    <row r="5" spans="1:30" ht="15.75" customHeight="1">
      <c r="A5" s="93"/>
      <c r="B5" s="93"/>
      <c r="C5" s="94" t="s">
        <v>298</v>
      </c>
      <c r="D5" s="80">
        <v>683947</v>
      </c>
      <c r="E5" s="97">
        <f t="shared" ref="E5:E9" si="0">D5/F5</f>
        <v>1.9541883888156791E-2</v>
      </c>
      <c r="F5" s="80">
        <v>34999031</v>
      </c>
      <c r="G5" s="96"/>
      <c r="H5" s="92"/>
      <c r="I5" s="92"/>
      <c r="J5" s="92"/>
      <c r="K5" s="92"/>
      <c r="L5" s="92"/>
      <c r="M5" s="92"/>
      <c r="N5" s="92"/>
      <c r="O5" s="94" t="s">
        <v>298</v>
      </c>
      <c r="P5" s="80">
        <v>683947</v>
      </c>
      <c r="Q5" s="97"/>
      <c r="R5" s="98">
        <f t="shared" ref="R5:R9" si="1">P5</f>
        <v>683947</v>
      </c>
      <c r="S5" s="97">
        <f t="shared" ref="S5:S9" si="2">P5/T5</f>
        <v>1.9541883888156791E-2</v>
      </c>
      <c r="T5" s="80">
        <v>34999031</v>
      </c>
      <c r="U5" s="92"/>
      <c r="V5" s="92"/>
      <c r="W5" s="1"/>
      <c r="X5" s="1"/>
      <c r="Y5" s="1"/>
      <c r="Z5" s="1"/>
      <c r="AA5" s="1"/>
      <c r="AB5" s="1"/>
      <c r="AC5" s="1"/>
      <c r="AD5" s="1"/>
    </row>
    <row r="6" spans="1:30" ht="15.75" customHeight="1">
      <c r="A6" s="93"/>
      <c r="B6" s="93"/>
      <c r="C6" s="94" t="s">
        <v>299</v>
      </c>
      <c r="D6" s="80">
        <v>903948</v>
      </c>
      <c r="E6" s="97">
        <f t="shared" si="0"/>
        <v>2.2541983805196529E-2</v>
      </c>
      <c r="F6" s="80">
        <v>40100641</v>
      </c>
      <c r="G6" s="96"/>
      <c r="H6" s="92"/>
      <c r="I6" s="92"/>
      <c r="J6" s="92"/>
      <c r="K6" s="92"/>
      <c r="L6" s="92"/>
      <c r="M6" s="92"/>
      <c r="N6" s="92"/>
      <c r="O6" s="94" t="s">
        <v>299</v>
      </c>
      <c r="P6" s="80">
        <v>903948</v>
      </c>
      <c r="Q6" s="97"/>
      <c r="R6" s="98">
        <f t="shared" si="1"/>
        <v>903948</v>
      </c>
      <c r="S6" s="97">
        <f t="shared" si="2"/>
        <v>2.2541983805196529E-2</v>
      </c>
      <c r="T6" s="80">
        <v>40100641</v>
      </c>
      <c r="U6" s="92"/>
      <c r="V6" s="92"/>
      <c r="W6" s="1"/>
      <c r="X6" s="1"/>
      <c r="Y6" s="1"/>
      <c r="Z6" s="1"/>
      <c r="AA6" s="1"/>
      <c r="AB6" s="1"/>
      <c r="AC6" s="1"/>
      <c r="AD6" s="1"/>
    </row>
    <row r="7" spans="1:30" ht="15.75" customHeight="1">
      <c r="A7" s="93"/>
      <c r="B7" s="93"/>
      <c r="C7" s="94" t="s">
        <v>300</v>
      </c>
      <c r="D7" s="80">
        <v>892672</v>
      </c>
      <c r="E7" s="97">
        <f t="shared" si="0"/>
        <v>1.7012097205907413E-2</v>
      </c>
      <c r="F7" s="80">
        <v>52472778</v>
      </c>
      <c r="G7" s="96"/>
      <c r="H7" s="92"/>
      <c r="I7" s="92"/>
      <c r="J7" s="92"/>
      <c r="K7" s="92"/>
      <c r="L7" s="92"/>
      <c r="M7" s="92"/>
      <c r="N7" s="92"/>
      <c r="O7" s="94" t="s">
        <v>300</v>
      </c>
      <c r="P7" s="80">
        <v>892672</v>
      </c>
      <c r="Q7" s="97"/>
      <c r="R7" s="98">
        <f t="shared" si="1"/>
        <v>892672</v>
      </c>
      <c r="S7" s="97">
        <f t="shared" si="2"/>
        <v>1.7012097205907413E-2</v>
      </c>
      <c r="T7" s="80">
        <v>52472778</v>
      </c>
      <c r="U7" s="92"/>
      <c r="V7" s="92"/>
      <c r="W7" s="1"/>
      <c r="X7" s="1"/>
      <c r="Y7" s="1"/>
      <c r="Z7" s="1"/>
      <c r="AA7" s="1"/>
      <c r="AB7" s="1"/>
      <c r="AC7" s="1"/>
      <c r="AD7" s="1"/>
    </row>
    <row r="8" spans="1:30" ht="15.75" customHeight="1">
      <c r="A8" s="93"/>
      <c r="B8" s="93"/>
      <c r="C8" s="94" t="s">
        <v>301</v>
      </c>
      <c r="D8" s="80">
        <v>961270</v>
      </c>
      <c r="E8" s="97">
        <f t="shared" si="0"/>
        <v>1.8624563029373421E-2</v>
      </c>
      <c r="F8" s="80">
        <v>51613023</v>
      </c>
      <c r="G8" s="96"/>
      <c r="H8" s="92"/>
      <c r="I8" s="92"/>
      <c r="J8" s="92"/>
      <c r="K8" s="92"/>
      <c r="L8" s="92"/>
      <c r="M8" s="92"/>
      <c r="N8" s="92"/>
      <c r="O8" s="94" t="s">
        <v>301</v>
      </c>
      <c r="P8" s="80">
        <v>961270</v>
      </c>
      <c r="Q8" s="97"/>
      <c r="R8" s="98">
        <f t="shared" si="1"/>
        <v>961270</v>
      </c>
      <c r="S8" s="97">
        <f t="shared" si="2"/>
        <v>1.8624563029373421E-2</v>
      </c>
      <c r="T8" s="80">
        <v>51613023</v>
      </c>
      <c r="U8" s="92"/>
      <c r="V8" s="92"/>
      <c r="W8" s="1"/>
      <c r="X8" s="1"/>
      <c r="Y8" s="1"/>
      <c r="Z8" s="1"/>
      <c r="AA8" s="1"/>
      <c r="AB8" s="1"/>
      <c r="AC8" s="1"/>
      <c r="AD8" s="1"/>
    </row>
    <row r="9" spans="1:30" ht="15.75" customHeight="1">
      <c r="A9" s="93"/>
      <c r="B9" s="93"/>
      <c r="C9" s="94" t="s">
        <v>302</v>
      </c>
      <c r="D9" s="80">
        <v>951248</v>
      </c>
      <c r="E9" s="97">
        <f t="shared" si="0"/>
        <v>1.5302341114311986E-2</v>
      </c>
      <c r="F9" s="80">
        <v>62163560</v>
      </c>
      <c r="G9" s="96"/>
      <c r="H9" s="92"/>
      <c r="I9" s="92"/>
      <c r="J9" s="92"/>
      <c r="K9" s="92"/>
      <c r="L9" s="92"/>
      <c r="M9" s="92"/>
      <c r="N9" s="92"/>
      <c r="O9" s="44">
        <v>2020</v>
      </c>
      <c r="P9" s="80">
        <v>951248</v>
      </c>
      <c r="Q9" s="97"/>
      <c r="R9" s="98">
        <f t="shared" si="1"/>
        <v>951248</v>
      </c>
      <c r="S9" s="97">
        <f t="shared" si="2"/>
        <v>1.5302341114311986E-2</v>
      </c>
      <c r="T9" s="80">
        <v>62163560</v>
      </c>
      <c r="U9" s="92"/>
      <c r="V9" s="92"/>
      <c r="W9" s="1"/>
      <c r="X9" s="1"/>
      <c r="Y9" s="1"/>
      <c r="Z9" s="1"/>
      <c r="AA9" s="1"/>
      <c r="AB9" s="1"/>
      <c r="AC9" s="1"/>
      <c r="AD9" s="1"/>
    </row>
    <row r="10" spans="1:30" ht="15.75" customHeight="1">
      <c r="A10" s="1"/>
      <c r="B10" s="1"/>
      <c r="C10" s="1"/>
      <c r="D10" s="1"/>
      <c r="E10" s="1"/>
      <c r="F10" s="1"/>
      <c r="G10" s="1"/>
      <c r="H10" s="1"/>
      <c r="I10" s="1"/>
      <c r="J10" s="1"/>
      <c r="K10" s="1"/>
      <c r="L10" s="1"/>
      <c r="M10" s="1"/>
      <c r="N10" s="1"/>
      <c r="O10" s="45">
        <v>2021</v>
      </c>
      <c r="P10" s="80">
        <v>951248</v>
      </c>
      <c r="Q10" s="80">
        <v>500000</v>
      </c>
      <c r="R10" s="98">
        <f t="shared" ref="R10:R15" si="3">Q10+P10</f>
        <v>1451248</v>
      </c>
      <c r="S10" s="97">
        <f t="shared" ref="S10:S15" si="4">R10/T10</f>
        <v>2.3257179487179487E-2</v>
      </c>
      <c r="T10" s="99">
        <f>60000000*1.04</f>
        <v>62400000</v>
      </c>
      <c r="U10" s="1"/>
      <c r="V10" s="1"/>
      <c r="W10" s="1"/>
      <c r="X10" s="1"/>
      <c r="Y10" s="1"/>
      <c r="Z10" s="1"/>
      <c r="AA10" s="1"/>
      <c r="AB10" s="1"/>
      <c r="AC10" s="1"/>
      <c r="AD10" s="1"/>
    </row>
    <row r="11" spans="1:30" ht="15.75" customHeight="1">
      <c r="A11" s="1"/>
      <c r="B11" s="1"/>
      <c r="C11" s="1"/>
      <c r="D11" s="1"/>
      <c r="E11" s="1"/>
      <c r="F11" s="1"/>
      <c r="G11" s="1"/>
      <c r="H11" s="1"/>
      <c r="I11" s="1"/>
      <c r="J11" s="1"/>
      <c r="K11" s="1"/>
      <c r="L11" s="1"/>
      <c r="M11" s="1"/>
      <c r="N11" s="1"/>
      <c r="O11" s="45">
        <v>2022</v>
      </c>
      <c r="P11" s="80">
        <v>951248</v>
      </c>
      <c r="Q11" s="80">
        <v>500000</v>
      </c>
      <c r="R11" s="98">
        <f t="shared" si="3"/>
        <v>1451248</v>
      </c>
      <c r="S11" s="97">
        <f t="shared" si="4"/>
        <v>2.2362672583826428E-2</v>
      </c>
      <c r="T11" s="99">
        <f t="shared" ref="T11:T13" si="5">T10*1.04</f>
        <v>64896000</v>
      </c>
      <c r="U11" s="1"/>
      <c r="V11" s="1"/>
      <c r="W11" s="1"/>
      <c r="X11" s="1"/>
      <c r="Y11" s="1"/>
      <c r="Z11" s="1"/>
      <c r="AA11" s="1"/>
      <c r="AB11" s="1"/>
      <c r="AC11" s="1"/>
      <c r="AD11" s="1"/>
    </row>
    <row r="12" spans="1:30" ht="15.75" customHeight="1">
      <c r="A12" s="1"/>
      <c r="B12" s="1"/>
      <c r="C12" s="1"/>
      <c r="D12" s="1"/>
      <c r="E12" s="1"/>
      <c r="F12" s="1"/>
      <c r="G12" s="1"/>
      <c r="H12" s="1"/>
      <c r="I12" s="1"/>
      <c r="J12" s="1"/>
      <c r="K12" s="1"/>
      <c r="L12" s="1"/>
      <c r="M12" s="1"/>
      <c r="N12" s="1"/>
      <c r="O12" s="45">
        <v>2023</v>
      </c>
      <c r="P12" s="80">
        <v>951248</v>
      </c>
      <c r="Q12" s="80">
        <v>650000</v>
      </c>
      <c r="R12" s="98">
        <f t="shared" si="3"/>
        <v>1601248</v>
      </c>
      <c r="S12" s="97">
        <f t="shared" si="4"/>
        <v>2.3725060688818085E-2</v>
      </c>
      <c r="T12" s="99">
        <f t="shared" si="5"/>
        <v>67491840</v>
      </c>
      <c r="U12" s="1"/>
      <c r="V12" s="1"/>
      <c r="W12" s="1"/>
      <c r="X12" s="1"/>
      <c r="Y12" s="1"/>
      <c r="Z12" s="1"/>
      <c r="AA12" s="1"/>
      <c r="AB12" s="1"/>
      <c r="AC12" s="1"/>
      <c r="AD12" s="1"/>
    </row>
    <row r="13" spans="1:30" ht="17.399999999999999">
      <c r="A13" s="90"/>
      <c r="B13" s="90"/>
      <c r="C13" s="90" t="s">
        <v>303</v>
      </c>
      <c r="D13" s="91"/>
      <c r="E13" s="91"/>
      <c r="F13" s="91"/>
      <c r="G13" s="91"/>
      <c r="H13" s="1"/>
      <c r="I13" s="1"/>
      <c r="J13" s="1"/>
      <c r="K13" s="1"/>
      <c r="L13" s="1"/>
      <c r="M13" s="1"/>
      <c r="N13" s="1"/>
      <c r="O13" s="45">
        <v>2024</v>
      </c>
      <c r="P13" s="80">
        <v>951248</v>
      </c>
      <c r="Q13" s="80">
        <v>850000</v>
      </c>
      <c r="R13" s="98">
        <f t="shared" si="3"/>
        <v>1801248</v>
      </c>
      <c r="S13" s="97">
        <f t="shared" si="4"/>
        <v>2.5661905658065191E-2</v>
      </c>
      <c r="T13" s="99">
        <f t="shared" si="5"/>
        <v>70191513.600000009</v>
      </c>
      <c r="U13" s="1"/>
      <c r="V13" s="1"/>
      <c r="W13" s="1"/>
      <c r="X13" s="1"/>
      <c r="Y13" s="1"/>
      <c r="Z13" s="1"/>
      <c r="AA13" s="1"/>
      <c r="AB13" s="1"/>
      <c r="AC13" s="1"/>
      <c r="AD13" s="1"/>
    </row>
    <row r="14" spans="1:30" ht="15.75" customHeight="1">
      <c r="A14" s="1"/>
      <c r="B14" s="1"/>
      <c r="C14" s="1"/>
      <c r="D14" s="1"/>
      <c r="E14" s="1"/>
      <c r="F14" s="1"/>
      <c r="G14" s="1"/>
      <c r="H14" s="1"/>
      <c r="I14" s="1"/>
      <c r="J14" s="1"/>
      <c r="K14" s="1"/>
      <c r="L14" s="1"/>
      <c r="M14" s="1"/>
      <c r="N14" s="1"/>
      <c r="O14" s="45">
        <v>2025</v>
      </c>
      <c r="P14" s="80">
        <v>951248</v>
      </c>
      <c r="Q14" s="80">
        <v>1500000</v>
      </c>
      <c r="R14" s="98">
        <f t="shared" si="3"/>
        <v>2451248</v>
      </c>
      <c r="S14" s="97">
        <f t="shared" si="4"/>
        <v>3.6047764705882356E-2</v>
      </c>
      <c r="T14" s="100">
        <v>68000000</v>
      </c>
      <c r="U14" s="1"/>
      <c r="V14" s="1"/>
      <c r="W14" s="1"/>
      <c r="X14" s="1"/>
      <c r="Y14" s="1"/>
      <c r="Z14" s="1"/>
      <c r="AA14" s="1"/>
      <c r="AB14" s="1"/>
      <c r="AC14" s="1"/>
      <c r="AD14" s="1"/>
    </row>
    <row r="15" spans="1:30" ht="15.75" customHeight="1">
      <c r="A15" s="1"/>
      <c r="B15" s="95"/>
      <c r="C15" s="95" t="s">
        <v>304</v>
      </c>
      <c r="D15" s="95" t="s">
        <v>305</v>
      </c>
      <c r="E15" s="95" t="s">
        <v>306</v>
      </c>
      <c r="F15" s="95" t="s">
        <v>307</v>
      </c>
      <c r="G15" s="95" t="s">
        <v>307</v>
      </c>
      <c r="H15" s="1"/>
      <c r="I15" s="1"/>
      <c r="J15" s="1"/>
      <c r="K15" s="1"/>
      <c r="L15" s="1"/>
      <c r="M15" s="1"/>
      <c r="N15" s="1"/>
      <c r="O15" s="45">
        <v>2026</v>
      </c>
      <c r="P15" s="80">
        <v>951248</v>
      </c>
      <c r="Q15" s="80">
        <v>2000000</v>
      </c>
      <c r="R15" s="98">
        <f t="shared" si="3"/>
        <v>2951248</v>
      </c>
      <c r="S15" s="97">
        <f t="shared" si="4"/>
        <v>4.2160685714285717E-2</v>
      </c>
      <c r="T15" s="100">
        <v>70000000</v>
      </c>
      <c r="U15" s="1"/>
      <c r="V15" s="1"/>
      <c r="W15" s="1"/>
      <c r="X15" s="1"/>
      <c r="Y15" s="1"/>
      <c r="Z15" s="1"/>
      <c r="AA15" s="1"/>
      <c r="AB15" s="1"/>
      <c r="AC15" s="1"/>
      <c r="AD15" s="1"/>
    </row>
    <row r="16" spans="1:30" ht="15.75" customHeight="1">
      <c r="A16" s="1"/>
      <c r="B16" s="80"/>
      <c r="C16" s="80">
        <v>21700000</v>
      </c>
      <c r="D16" s="80">
        <f>C16-F16</f>
        <v>20200000</v>
      </c>
      <c r="E16" s="97">
        <f>D16/C16</f>
        <v>0.93087557603686633</v>
      </c>
      <c r="F16" s="101">
        <v>1500000</v>
      </c>
      <c r="G16" s="97">
        <f>F16/C16</f>
        <v>6.9124423963133647E-2</v>
      </c>
      <c r="H16" s="1"/>
      <c r="I16" s="1"/>
      <c r="J16" s="1"/>
      <c r="K16" s="1"/>
      <c r="L16" s="1"/>
      <c r="M16" s="1"/>
      <c r="N16" s="1"/>
      <c r="O16" s="1"/>
      <c r="P16" s="1"/>
      <c r="Q16" s="98">
        <f>SUM(Q10:Q15)</f>
        <v>6000000</v>
      </c>
      <c r="R16" s="98"/>
      <c r="S16" s="1"/>
      <c r="T16" s="1"/>
      <c r="U16" s="1"/>
      <c r="V16" s="1"/>
      <c r="W16" s="1"/>
      <c r="X16" s="1"/>
      <c r="Y16" s="1"/>
      <c r="Z16" s="1"/>
      <c r="AA16" s="1"/>
      <c r="AB16" s="1"/>
      <c r="AC16" s="1"/>
      <c r="AD16" s="1"/>
    </row>
    <row r="17" spans="1:30"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1:30" ht="15.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ht="17.399999999999999">
      <c r="A20" s="90"/>
      <c r="B20" s="90"/>
      <c r="C20" s="90" t="s">
        <v>308</v>
      </c>
      <c r="D20" s="91"/>
      <c r="E20" s="91"/>
      <c r="F20" s="91"/>
      <c r="G20" s="1"/>
      <c r="H20" s="1"/>
      <c r="I20" s="1"/>
      <c r="J20" s="1"/>
      <c r="K20" s="1"/>
      <c r="L20" s="1"/>
      <c r="M20" s="1"/>
      <c r="N20" s="1"/>
      <c r="O20" s="1"/>
      <c r="P20" s="1"/>
      <c r="Q20" s="1"/>
      <c r="R20" s="1"/>
      <c r="S20" s="1"/>
      <c r="T20" s="1"/>
      <c r="U20" s="1"/>
      <c r="V20" s="1"/>
      <c r="W20" s="1"/>
      <c r="X20" s="1"/>
      <c r="Y20" s="1"/>
      <c r="Z20" s="1"/>
      <c r="AA20" s="1"/>
      <c r="AB20" s="1"/>
      <c r="AC20" s="1"/>
      <c r="AD20" s="1"/>
    </row>
    <row r="21" spans="1:30" ht="15.75" customHeight="1">
      <c r="A21" s="95"/>
      <c r="B21" s="95"/>
      <c r="C21" s="95"/>
      <c r="D21" s="44" t="s">
        <v>186</v>
      </c>
      <c r="E21" s="44" t="s">
        <v>187</v>
      </c>
      <c r="F21" s="1"/>
      <c r="G21" s="1"/>
      <c r="H21" s="1"/>
      <c r="I21" s="1"/>
      <c r="J21" s="1"/>
      <c r="K21" s="1"/>
      <c r="L21" s="1"/>
      <c r="M21" s="1"/>
      <c r="N21" s="1"/>
      <c r="O21" s="102">
        <v>800000</v>
      </c>
      <c r="P21" s="102">
        <v>800000</v>
      </c>
      <c r="Q21" s="102">
        <v>1200000</v>
      </c>
      <c r="R21" s="102">
        <v>2000000</v>
      </c>
      <c r="S21" s="102">
        <v>12000000</v>
      </c>
      <c r="T21" s="102">
        <v>200000</v>
      </c>
      <c r="U21" s="1"/>
      <c r="V21" s="1"/>
      <c r="W21" s="1"/>
      <c r="X21" s="1"/>
      <c r="Y21" s="1"/>
      <c r="Z21" s="1"/>
      <c r="AA21" s="1"/>
      <c r="AB21" s="1"/>
      <c r="AC21" s="1"/>
      <c r="AD21" s="1"/>
    </row>
    <row r="22" spans="1:30" ht="15.75" customHeight="1">
      <c r="A22" s="95"/>
      <c r="B22" s="95"/>
      <c r="C22" s="95" t="s">
        <v>184</v>
      </c>
      <c r="D22" s="80">
        <f>'OLD 🚜 CAPEX'!P5</f>
        <v>15200000</v>
      </c>
      <c r="E22" s="97">
        <f t="shared" ref="E22:E26" si="6">D22/$D$27</f>
        <v>0.75247524752475248</v>
      </c>
      <c r="F22" s="1"/>
      <c r="G22" s="1"/>
      <c r="H22" s="1"/>
      <c r="I22" s="1"/>
      <c r="J22" s="1"/>
      <c r="K22" s="1"/>
      <c r="L22" s="1"/>
      <c r="M22" s="1"/>
      <c r="N22" s="1"/>
      <c r="O22" s="1"/>
      <c r="P22" s="1"/>
      <c r="Q22" s="1"/>
      <c r="R22" s="1"/>
      <c r="S22" s="1"/>
      <c r="T22" s="1"/>
      <c r="U22" s="1"/>
      <c r="V22" s="1"/>
      <c r="W22" s="1"/>
      <c r="X22" s="1"/>
      <c r="Y22" s="1"/>
      <c r="Z22" s="1"/>
      <c r="AA22" s="1"/>
      <c r="AB22" s="1"/>
      <c r="AC22" s="1"/>
      <c r="AD22" s="1"/>
    </row>
    <row r="23" spans="1:30" ht="15.75" customHeight="1">
      <c r="A23" s="95"/>
      <c r="B23" s="95"/>
      <c r="C23" s="95" t="s">
        <v>58</v>
      </c>
      <c r="D23" s="80">
        <v>2000000</v>
      </c>
      <c r="E23" s="97">
        <f t="shared" si="6"/>
        <v>9.9009900990099015E-2</v>
      </c>
      <c r="F23" s="1"/>
      <c r="G23" s="1"/>
      <c r="H23" s="1"/>
      <c r="I23" s="1"/>
      <c r="J23" s="1"/>
      <c r="K23" s="1"/>
      <c r="L23" s="1"/>
      <c r="M23" s="1"/>
      <c r="N23" s="1"/>
      <c r="O23" s="1"/>
      <c r="P23" s="1"/>
      <c r="Q23" s="1"/>
      <c r="R23" s="1"/>
      <c r="S23" s="1"/>
      <c r="T23" s="1"/>
      <c r="U23" s="1"/>
      <c r="V23" s="1"/>
      <c r="W23" s="1"/>
      <c r="X23" s="1"/>
      <c r="Y23" s="1"/>
      <c r="Z23" s="1"/>
      <c r="AA23" s="1"/>
      <c r="AB23" s="1"/>
      <c r="AC23" s="1"/>
      <c r="AD23" s="1"/>
    </row>
    <row r="24" spans="1:30" ht="15.75" customHeight="1">
      <c r="A24" s="95"/>
      <c r="B24" s="95"/>
      <c r="C24" s="95" t="s">
        <v>185</v>
      </c>
      <c r="D24" s="80">
        <v>800000</v>
      </c>
      <c r="E24" s="97">
        <f t="shared" si="6"/>
        <v>3.9603960396039604E-2</v>
      </c>
      <c r="F24" s="1"/>
      <c r="G24" s="1"/>
      <c r="H24" s="1"/>
      <c r="I24" s="1"/>
      <c r="J24" s="1"/>
      <c r="K24" s="1"/>
      <c r="L24" s="1"/>
      <c r="M24" s="1"/>
      <c r="N24" s="1"/>
      <c r="O24" s="1"/>
      <c r="P24" s="1"/>
      <c r="Q24" s="1"/>
      <c r="R24" s="1"/>
      <c r="S24" s="1"/>
      <c r="T24" s="1"/>
      <c r="U24" s="1"/>
      <c r="V24" s="1"/>
      <c r="W24" s="1"/>
      <c r="X24" s="1"/>
      <c r="Y24" s="1"/>
      <c r="Z24" s="1"/>
      <c r="AA24" s="1"/>
      <c r="AB24" s="1"/>
      <c r="AC24" s="1"/>
      <c r="AD24" s="1"/>
    </row>
    <row r="25" spans="1:30" ht="15.75" customHeight="1">
      <c r="A25" s="95"/>
      <c r="B25" s="95"/>
      <c r="C25" s="95" t="s">
        <v>309</v>
      </c>
      <c r="D25" s="80">
        <v>1300000</v>
      </c>
      <c r="E25" s="97">
        <f t="shared" si="6"/>
        <v>6.4356435643564358E-2</v>
      </c>
      <c r="F25" s="1"/>
      <c r="G25" s="1"/>
      <c r="H25" s="1"/>
      <c r="I25" s="1"/>
      <c r="J25" s="1"/>
      <c r="K25" s="1"/>
      <c r="L25" s="1"/>
      <c r="M25" s="1"/>
      <c r="N25" s="1"/>
      <c r="O25" s="1"/>
      <c r="P25" s="1"/>
      <c r="Q25" s="1"/>
      <c r="R25" s="1"/>
      <c r="S25" s="1"/>
      <c r="T25" s="1"/>
      <c r="U25" s="1"/>
      <c r="V25" s="1"/>
      <c r="W25" s="1"/>
      <c r="X25" s="1"/>
      <c r="Y25" s="1"/>
      <c r="Z25" s="1"/>
      <c r="AA25" s="1"/>
      <c r="AB25" s="1"/>
      <c r="AC25" s="1"/>
      <c r="AD25" s="1"/>
    </row>
    <row r="26" spans="1:30" ht="15.75" customHeight="1">
      <c r="A26" s="95"/>
      <c r="B26" s="95"/>
      <c r="C26" s="95" t="s">
        <v>52</v>
      </c>
      <c r="D26" s="80">
        <v>900000</v>
      </c>
      <c r="E26" s="97">
        <f t="shared" si="6"/>
        <v>4.4554455445544552E-2</v>
      </c>
      <c r="F26" s="1"/>
      <c r="G26" s="1"/>
      <c r="H26" s="1"/>
      <c r="I26" s="1"/>
      <c r="J26" s="1"/>
      <c r="K26" s="1"/>
      <c r="L26" s="1"/>
      <c r="M26" s="1"/>
      <c r="N26" s="1"/>
      <c r="O26" s="1"/>
      <c r="P26" s="1"/>
      <c r="Q26" s="1"/>
      <c r="R26" s="1"/>
      <c r="S26" s="1"/>
      <c r="T26" s="1"/>
      <c r="U26" s="1"/>
      <c r="V26" s="1"/>
      <c r="W26" s="1"/>
      <c r="X26" s="1"/>
      <c r="Y26" s="1"/>
      <c r="Z26" s="1"/>
      <c r="AA26" s="1"/>
      <c r="AB26" s="1"/>
      <c r="AC26" s="1"/>
      <c r="AD26" s="1"/>
    </row>
    <row r="27" spans="1:30" ht="15.75" customHeight="1">
      <c r="A27" s="95"/>
      <c r="B27" s="95"/>
      <c r="C27" s="95" t="s">
        <v>48</v>
      </c>
      <c r="D27" s="103">
        <f>SUM(D22:D26)</f>
        <v>20200000</v>
      </c>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5.75" customHeight="1">
      <c r="A28" s="1"/>
      <c r="B28" s="1"/>
      <c r="C28" s="1"/>
      <c r="D28" s="1"/>
      <c r="E28" s="45"/>
      <c r="F28" s="1"/>
      <c r="G28" s="1"/>
      <c r="H28" s="1"/>
      <c r="I28" s="1"/>
      <c r="J28" s="1"/>
      <c r="K28" s="1"/>
      <c r="L28" s="1"/>
      <c r="M28" s="1"/>
      <c r="N28" s="1"/>
      <c r="O28" s="1"/>
      <c r="P28" s="1"/>
      <c r="Q28" s="1"/>
      <c r="R28" s="1"/>
      <c r="S28" s="1"/>
      <c r="T28" s="1"/>
      <c r="U28" s="1"/>
      <c r="V28" s="1"/>
      <c r="W28" s="1"/>
      <c r="X28" s="1"/>
      <c r="Y28" s="1"/>
      <c r="Z28" s="1"/>
      <c r="AA28" s="1"/>
      <c r="AB28" s="1"/>
      <c r="AC28" s="1"/>
      <c r="AD28" s="1"/>
    </row>
    <row r="29" spans="1:30" ht="17.399999999999999">
      <c r="A29" s="104"/>
      <c r="B29" s="104"/>
      <c r="C29" s="104"/>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7.399999999999999">
      <c r="A30" s="104"/>
      <c r="B30" s="104"/>
      <c r="C30" s="104"/>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7.399999999999999">
      <c r="A31" s="90"/>
      <c r="B31" s="90"/>
      <c r="C31" s="90" t="s">
        <v>310</v>
      </c>
      <c r="D31" s="91"/>
      <c r="E31" s="91"/>
      <c r="F31" s="91"/>
      <c r="G31" s="91"/>
      <c r="H31" s="91"/>
      <c r="I31" s="91"/>
      <c r="J31" s="91"/>
      <c r="K31" s="91"/>
      <c r="L31" s="91"/>
      <c r="M31" s="1"/>
      <c r="N31" s="1"/>
      <c r="O31" s="1"/>
      <c r="P31" s="1"/>
      <c r="Q31" s="1"/>
      <c r="R31" s="1"/>
      <c r="S31" s="1"/>
      <c r="T31" s="1"/>
      <c r="U31" s="1"/>
      <c r="V31" s="1"/>
      <c r="W31" s="1"/>
      <c r="X31" s="1"/>
      <c r="Y31" s="1"/>
      <c r="Z31" s="1"/>
      <c r="AA31" s="1"/>
      <c r="AB31" s="1"/>
      <c r="AC31" s="1"/>
      <c r="AD31" s="1"/>
    </row>
    <row r="32" spans="1:30" ht="15.75" customHeight="1">
      <c r="A32" s="95"/>
      <c r="B32" s="95"/>
      <c r="C32" s="95" t="s">
        <v>311</v>
      </c>
      <c r="D32" s="95" t="s">
        <v>312</v>
      </c>
      <c r="E32" s="95" t="s">
        <v>313</v>
      </c>
      <c r="F32" s="95" t="s">
        <v>314</v>
      </c>
      <c r="G32" s="95" t="s">
        <v>5</v>
      </c>
      <c r="H32" s="95" t="s">
        <v>315</v>
      </c>
      <c r="I32" s="95" t="s">
        <v>316</v>
      </c>
      <c r="J32" s="95" t="s">
        <v>317</v>
      </c>
      <c r="K32" s="1"/>
      <c r="L32" s="95" t="s">
        <v>318</v>
      </c>
      <c r="M32" s="1"/>
      <c r="N32" s="1"/>
      <c r="O32" s="1"/>
      <c r="P32" s="1"/>
      <c r="Q32" s="1"/>
      <c r="R32" s="1"/>
      <c r="S32" s="1"/>
      <c r="T32" s="1"/>
      <c r="U32" s="1"/>
      <c r="V32" s="1"/>
      <c r="W32" s="1"/>
      <c r="X32" s="1"/>
      <c r="Y32" s="1"/>
      <c r="Z32" s="1"/>
      <c r="AA32" s="1"/>
      <c r="AB32" s="1"/>
      <c r="AC32" s="1"/>
      <c r="AD32" s="1"/>
    </row>
    <row r="33" spans="1:30" ht="15.75" customHeight="1">
      <c r="A33" s="95"/>
      <c r="B33" s="80"/>
      <c r="C33" s="80" t="e">
        <f>#REF!</f>
        <v>#REF!</v>
      </c>
      <c r="D33" s="105" t="e">
        <f>C33/L33</f>
        <v>#REF!</v>
      </c>
      <c r="E33" s="80" t="e">
        <f>#REF!</f>
        <v>#REF!</v>
      </c>
      <c r="F33" s="105" t="e">
        <f>E33/L33</f>
        <v>#REF!</v>
      </c>
      <c r="G33" s="80" t="e">
        <f>#REF!</f>
        <v>#REF!</v>
      </c>
      <c r="H33" s="105" t="e">
        <f>G33/L33</f>
        <v>#REF!</v>
      </c>
      <c r="I33" s="80"/>
      <c r="J33" s="105"/>
      <c r="K33" s="1"/>
      <c r="L33" s="1" t="e">
        <f>G33+E33+C33</f>
        <v>#REF!</v>
      </c>
      <c r="M33" s="1"/>
      <c r="N33" s="1"/>
      <c r="O33" s="1"/>
      <c r="P33" s="1"/>
      <c r="Q33" s="1"/>
      <c r="R33" s="1"/>
      <c r="S33" s="1"/>
      <c r="T33" s="1"/>
      <c r="U33" s="1"/>
      <c r="V33" s="1"/>
      <c r="W33" s="1"/>
      <c r="X33" s="1"/>
      <c r="Y33" s="1"/>
      <c r="Z33" s="1"/>
      <c r="AA33" s="1"/>
      <c r="AB33" s="1"/>
      <c r="AC33" s="1"/>
      <c r="AD33" s="1"/>
    </row>
    <row r="34" spans="1:30" ht="15.75" customHeight="1">
      <c r="A34" s="9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5.75" customHeight="1">
      <c r="A35" s="9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17.399999999999999">
      <c r="A36" s="90"/>
      <c r="B36" s="90"/>
      <c r="C36" s="90" t="s">
        <v>319</v>
      </c>
      <c r="D36" s="90"/>
      <c r="E36" s="90"/>
      <c r="F36" s="90"/>
      <c r="G36" s="90"/>
      <c r="H36" s="1"/>
      <c r="I36" s="1"/>
      <c r="J36" s="1"/>
      <c r="K36" s="1"/>
      <c r="L36" s="1"/>
      <c r="M36" s="1"/>
      <c r="N36" s="1"/>
      <c r="O36" s="1"/>
      <c r="P36" s="1"/>
      <c r="Q36" s="1"/>
      <c r="R36" s="1"/>
      <c r="S36" s="1"/>
      <c r="T36" s="1"/>
      <c r="U36" s="1"/>
      <c r="V36" s="1"/>
      <c r="W36" s="1"/>
      <c r="X36" s="1"/>
      <c r="Y36" s="1"/>
      <c r="Z36" s="1"/>
      <c r="AA36" s="1"/>
      <c r="AB36" s="1"/>
      <c r="AC36" s="1"/>
      <c r="AD36" s="1"/>
    </row>
    <row r="37" spans="1:30" ht="15.75" customHeight="1">
      <c r="A37" s="95"/>
      <c r="B37" s="95"/>
      <c r="C37" s="95" t="s">
        <v>320</v>
      </c>
      <c r="D37" s="44" t="s">
        <v>186</v>
      </c>
      <c r="E37" s="44" t="s">
        <v>187</v>
      </c>
      <c r="F37" s="1"/>
      <c r="G37" s="1"/>
      <c r="H37" s="1"/>
      <c r="I37" s="1"/>
      <c r="J37" s="1"/>
      <c r="K37" s="1"/>
      <c r="L37" s="1"/>
      <c r="M37" s="1"/>
      <c r="N37" s="1"/>
      <c r="O37" s="1"/>
      <c r="P37" s="1"/>
      <c r="Q37" s="1"/>
      <c r="R37" s="1"/>
      <c r="S37" s="1"/>
      <c r="T37" s="1"/>
      <c r="U37" s="1"/>
      <c r="V37" s="1"/>
      <c r="W37" s="1"/>
      <c r="X37" s="1"/>
      <c r="Y37" s="1"/>
      <c r="Z37" s="1"/>
      <c r="AA37" s="1"/>
      <c r="AB37" s="1"/>
      <c r="AC37" s="1"/>
      <c r="AD37" s="1"/>
    </row>
    <row r="38" spans="1:30" ht="15.75" customHeight="1">
      <c r="A38" s="95"/>
      <c r="B38" s="95"/>
      <c r="C38" s="95" t="s">
        <v>184</v>
      </c>
      <c r="D38" s="80">
        <f>'OLD 🚜 CAPEX'!M2+'OLD 🚜 CAPEX'!J2</f>
        <v>35948300</v>
      </c>
      <c r="E38" s="97">
        <f t="shared" ref="E38:E41" si="7">D38/$D$43</f>
        <v>0.45294332585742003</v>
      </c>
      <c r="F38" s="1"/>
      <c r="G38" s="1"/>
      <c r="H38" s="1"/>
      <c r="I38" s="1"/>
      <c r="J38" s="1"/>
      <c r="K38" s="1"/>
      <c r="L38" s="1"/>
      <c r="M38" s="1"/>
      <c r="N38" s="1"/>
      <c r="O38" s="1"/>
      <c r="P38" s="1"/>
      <c r="Q38" s="1"/>
      <c r="R38" s="1"/>
      <c r="S38" s="1"/>
      <c r="T38" s="1"/>
      <c r="U38" s="1"/>
      <c r="V38" s="1"/>
      <c r="W38" s="1"/>
      <c r="X38" s="1"/>
      <c r="Y38" s="1"/>
      <c r="Z38" s="1"/>
      <c r="AA38" s="1"/>
      <c r="AB38" s="1"/>
      <c r="AC38" s="1"/>
      <c r="AD38" s="1"/>
    </row>
    <row r="39" spans="1:30" ht="15.75" customHeight="1">
      <c r="A39" s="95"/>
      <c r="B39" s="95"/>
      <c r="C39" s="95" t="s">
        <v>58</v>
      </c>
      <c r="D39" s="80">
        <f>'OLD 🚜 CAPEX'!G2</f>
        <v>12084150</v>
      </c>
      <c r="E39" s="97">
        <f t="shared" si="7"/>
        <v>0.1522585238011239</v>
      </c>
      <c r="F39" s="1"/>
      <c r="G39" s="1"/>
      <c r="H39" s="1"/>
      <c r="I39" s="1"/>
      <c r="J39" s="1"/>
      <c r="K39" s="1"/>
      <c r="L39" s="1"/>
      <c r="M39" s="1"/>
      <c r="N39" s="1"/>
      <c r="O39" s="1"/>
      <c r="P39" s="1"/>
      <c r="Q39" s="1"/>
      <c r="R39" s="1"/>
      <c r="S39" s="1"/>
      <c r="T39" s="1"/>
      <c r="U39" s="1"/>
      <c r="V39" s="1"/>
      <c r="W39" s="1"/>
      <c r="X39" s="1"/>
      <c r="Y39" s="1"/>
      <c r="Z39" s="1"/>
      <c r="AA39" s="1"/>
      <c r="AB39" s="1"/>
      <c r="AC39" s="1"/>
      <c r="AD39" s="1"/>
    </row>
    <row r="40" spans="1:30" ht="15.75" customHeight="1">
      <c r="A40" s="95"/>
      <c r="B40" s="95"/>
      <c r="C40" s="95" t="s">
        <v>185</v>
      </c>
      <c r="D40" s="80">
        <f>'OLD 🚜 CAPEX'!H2</f>
        <v>12705000</v>
      </c>
      <c r="E40" s="97">
        <f t="shared" si="7"/>
        <v>0.16008114305874052</v>
      </c>
      <c r="F40" s="1"/>
      <c r="G40" s="1"/>
      <c r="H40" s="1"/>
      <c r="I40" s="1"/>
      <c r="J40" s="1"/>
      <c r="K40" s="1"/>
      <c r="L40" s="1"/>
      <c r="M40" s="1"/>
      <c r="N40" s="1"/>
      <c r="O40" s="1"/>
      <c r="P40" s="1"/>
      <c r="Q40" s="1"/>
      <c r="R40" s="1"/>
      <c r="S40" s="1"/>
      <c r="T40" s="1"/>
      <c r="U40" s="1"/>
      <c r="V40" s="1"/>
      <c r="W40" s="1"/>
      <c r="X40" s="1"/>
      <c r="Y40" s="1"/>
      <c r="Z40" s="1"/>
      <c r="AA40" s="1"/>
      <c r="AB40" s="1"/>
      <c r="AC40" s="1"/>
      <c r="AD40" s="1"/>
    </row>
    <row r="41" spans="1:30" ht="15.75" customHeight="1">
      <c r="A41" s="95"/>
      <c r="B41" s="95"/>
      <c r="C41" s="95" t="s">
        <v>309</v>
      </c>
      <c r="D41" s="80">
        <f>'OLD 🚜 CAPEX'!I2</f>
        <v>18628550</v>
      </c>
      <c r="E41" s="97">
        <f t="shared" si="7"/>
        <v>0.23471700728271552</v>
      </c>
      <c r="F41" s="1"/>
      <c r="G41" s="1"/>
      <c r="H41" s="1"/>
      <c r="I41" s="1"/>
      <c r="J41" s="1"/>
      <c r="K41" s="1"/>
      <c r="L41" s="1"/>
      <c r="M41" s="1"/>
      <c r="N41" s="1"/>
      <c r="O41" s="1"/>
      <c r="P41" s="1"/>
      <c r="Q41" s="1"/>
      <c r="R41" s="1"/>
      <c r="S41" s="1"/>
      <c r="T41" s="1"/>
      <c r="U41" s="1"/>
      <c r="V41" s="1"/>
      <c r="W41" s="1"/>
      <c r="X41" s="1"/>
      <c r="Y41" s="1"/>
      <c r="Z41" s="1"/>
      <c r="AA41" s="1"/>
      <c r="AB41" s="1"/>
      <c r="AC41" s="1"/>
      <c r="AD41" s="1"/>
    </row>
    <row r="42" spans="1:30" ht="15.75" customHeight="1">
      <c r="A42" s="95"/>
      <c r="B42" s="95"/>
      <c r="C42" s="95" t="s">
        <v>52</v>
      </c>
      <c r="D42" s="80" t="s">
        <v>188</v>
      </c>
      <c r="E42" s="45" t="s">
        <v>189</v>
      </c>
      <c r="F42" s="1"/>
      <c r="G42" s="1"/>
      <c r="H42" s="1"/>
      <c r="I42" s="1"/>
      <c r="J42" s="1"/>
      <c r="K42" s="1"/>
      <c r="L42" s="1"/>
      <c r="M42" s="1"/>
      <c r="N42" s="1"/>
      <c r="O42" s="1"/>
      <c r="P42" s="1"/>
      <c r="Q42" s="1"/>
      <c r="R42" s="1"/>
      <c r="S42" s="1"/>
      <c r="T42" s="1"/>
      <c r="U42" s="1"/>
      <c r="V42" s="1"/>
      <c r="W42" s="1"/>
      <c r="X42" s="1"/>
      <c r="Y42" s="1"/>
      <c r="Z42" s="1"/>
      <c r="AA42" s="1"/>
      <c r="AB42" s="1"/>
      <c r="AC42" s="1"/>
      <c r="AD42" s="1"/>
    </row>
    <row r="43" spans="1:30" ht="15.75" customHeight="1">
      <c r="A43" s="95"/>
      <c r="B43" s="95"/>
      <c r="C43" s="95" t="s">
        <v>48</v>
      </c>
      <c r="D43" s="103">
        <f>SUM(D38:D42)</f>
        <v>79366000</v>
      </c>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5.75" customHeight="1">
      <c r="A45" s="1"/>
      <c r="B45" s="1"/>
      <c r="C45" s="95" t="s">
        <v>60</v>
      </c>
      <c r="D45" s="98">
        <f>'OLD 🚜 CAPEX'!K2</f>
        <v>12530000</v>
      </c>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1:30"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1:30"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0"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ht="13.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13.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3.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3.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3.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3.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3.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13.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ht="13.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3.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3.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3.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3.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3.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3.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3.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3.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3.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3.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3.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3.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3.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3.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3.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3.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3.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3.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3.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3.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3.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3.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3.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3.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3.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3.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3.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3.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3.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3.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3.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3.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3.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3.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3.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3.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3.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3.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3.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3.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3.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3.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3.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3.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3.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3.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3.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3.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3.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3.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3.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3.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3.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3.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3.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3.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3.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3.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3.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3.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3.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3.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3.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3.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3.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3.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3.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3.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3.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3.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3.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3.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3.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3.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3.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3.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3.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3.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3.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3.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3.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3.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3.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3.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3.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3.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3.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3.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3.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3.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3.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3.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3.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3.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3.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3.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3.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3.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3.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ht="13.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ht="13.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ht="13.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3.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3.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3.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3.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3.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3.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3.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3.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3.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3.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3.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3.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3.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3.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3.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3.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3.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3.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3.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3.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3.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3.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3.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3.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3.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3.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3.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3.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3.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3.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3.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3.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3.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3.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3.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3.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3.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3.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3.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3.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3.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3.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3.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3.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3.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3.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3.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3.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3.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3.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3.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3.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3.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3.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3.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3.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3.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3.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3.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3.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3.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3.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3.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ht="13.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ht="13.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ht="13.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ht="13.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ht="13.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ht="13.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ht="13.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ht="13.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ht="13.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ht="13.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ht="13.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ht="13.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ht="13.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ht="13.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ht="13.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ht="13.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ht="13.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ht="13.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ht="13.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ht="13.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ht="13.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ht="13.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ht="13.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ht="13.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ht="13.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ht="13.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ht="13.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ht="13.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ht="13.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ht="13.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ht="13.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ht="13.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ht="13.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ht="13.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ht="13.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ht="13.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ht="13.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ht="13.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ht="13.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ht="13.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ht="13.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ht="13.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ht="13.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ht="13.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ht="13.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ht="13.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ht="13.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ht="13.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ht="13.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ht="13.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ht="13.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ht="13.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ht="13.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ht="13.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ht="13.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ht="13.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ht="13.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ht="13.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ht="13.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ht="13.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ht="13.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ht="13.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ht="13.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ht="13.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ht="13.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ht="13.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ht="13.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ht="13.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ht="13.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ht="13.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ht="13.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ht="13.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ht="1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ht="13.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ht="13.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ht="13.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ht="13.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ht="13.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ht="13.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ht="13.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ht="13.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ht="13.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ht="13.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ht="13.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ht="13.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ht="13.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ht="13.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ht="13.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ht="13.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ht="13.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ht="13.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ht="13.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ht="13.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ht="13.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ht="13.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ht="13.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ht="13.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ht="13.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ht="13.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ht="13.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ht="13.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ht="13.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ht="13.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ht="13.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ht="13.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ht="13.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ht="13.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ht="13.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ht="13.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ht="13.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ht="13.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ht="13.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ht="13.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ht="13.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ht="13.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ht="13.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ht="13.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ht="13.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ht="13.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ht="13.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ht="13.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ht="13.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ht="13.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ht="13.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ht="13.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ht="13.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ht="13.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ht="13.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ht="13.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ht="13.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ht="13.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ht="13.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ht="13.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ht="13.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ht="13.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ht="13.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ht="13.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ht="13.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ht="13.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ht="13.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ht="13.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ht="13.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ht="13.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ht="13.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ht="13.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ht="13.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ht="13.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ht="13.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ht="13.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ht="13.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ht="13.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ht="13.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ht="13.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ht="13.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ht="13.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ht="13.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ht="13.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ht="13.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ht="13.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ht="13.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ht="13.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ht="13.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ht="13.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ht="13.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ht="13.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ht="13.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ht="13.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ht="13.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ht="13.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ht="13.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ht="13.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ht="13.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ht="1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ht="13.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ht="13.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ht="13.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ht="13.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ht="13.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ht="13.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ht="13.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ht="13.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ht="13.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ht="13.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ht="13.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ht="13.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ht="13.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ht="13.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ht="13.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ht="13.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ht="13.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ht="13.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ht="13.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ht="13.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ht="13.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ht="13.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ht="13.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ht="13.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ht="13.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ht="13.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ht="13.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ht="13.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ht="13.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ht="13.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ht="13.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ht="13.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ht="13.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ht="13.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ht="13.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ht="13.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ht="13.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ht="13.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ht="13.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ht="13.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ht="13.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ht="13.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ht="13.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ht="13.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ht="13.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ht="13.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ht="13.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ht="13.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ht="13.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ht="13.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ht="13.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ht="13.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ht="13.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ht="13.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ht="13.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ht="13.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ht="13.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ht="13.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ht="13.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ht="13.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ht="13.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ht="13.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ht="13.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ht="13.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ht="13.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ht="13.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ht="13.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ht="13.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ht="13.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ht="13.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ht="13.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ht="13.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ht="13.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ht="13.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ht="13.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ht="13.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ht="13.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ht="13.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ht="13.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ht="13.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ht="13.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ht="13.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ht="13.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ht="13.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ht="13.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ht="13.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ht="13.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ht="13.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ht="13.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ht="13.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ht="13.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ht="13.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ht="13.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ht="13.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ht="13.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ht="13.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ht="13.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ht="13.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ht="13.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ht="1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ht="13.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ht="13.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ht="13.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ht="13.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ht="13.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ht="13.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ht="13.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ht="13.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ht="13.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ht="13.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ht="13.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ht="13.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ht="13.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ht="13.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ht="13.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ht="13.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ht="13.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ht="13.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ht="13.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ht="13.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ht="13.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ht="13.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ht="13.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ht="13.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ht="13.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ht="13.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ht="13.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ht="13.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ht="13.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ht="13.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ht="13.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ht="13.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ht="13.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ht="13.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ht="13.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ht="13.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ht="13.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ht="13.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ht="13.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ht="13.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ht="13.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ht="13.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ht="13.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ht="13.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ht="13.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ht="13.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ht="13.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ht="13.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ht="13.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ht="13.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ht="13.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ht="13.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ht="13.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ht="13.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ht="13.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ht="13.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ht="13.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ht="13.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ht="13.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ht="13.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ht="13.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ht="13.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ht="13.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ht="13.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ht="13.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ht="13.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ht="13.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ht="13.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ht="13.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ht="13.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ht="13.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ht="13.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ht="13.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ht="13.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ht="13.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ht="13.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ht="13.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ht="13.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ht="13.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ht="13.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ht="13.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ht="13.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ht="13.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ht="13.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ht="13.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ht="13.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ht="13.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ht="13.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ht="13.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ht="13.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ht="13.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ht="13.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ht="13.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ht="13.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ht="13.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ht="13.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ht="13.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ht="13.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ht="13.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ht="1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ht="13.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ht="13.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ht="13.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ht="13.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ht="13.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ht="13.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ht="13.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ht="13.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ht="13.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ht="13.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ht="13.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ht="13.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ht="13.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ht="13.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ht="13.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ht="13.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ht="13.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ht="13.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ht="13.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ht="13.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ht="13.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ht="13.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ht="13.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ht="13.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ht="13.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ht="13.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ht="13.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ht="13.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ht="13.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ht="13.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ht="13.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ht="13.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ht="13.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ht="13.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ht="13.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ht="13.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ht="13.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ht="13.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ht="13.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ht="13.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ht="13.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ht="13.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ht="13.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ht="13.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ht="13.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ht="13.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ht="13.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ht="13.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ht="13.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ht="13.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ht="13.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ht="13.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ht="13.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ht="13.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ht="13.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ht="13.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ht="13.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ht="13.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ht="13.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ht="13.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ht="13.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ht="13.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ht="13.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ht="13.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ht="13.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ht="13.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ht="13.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ht="13.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ht="13.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ht="13.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ht="13.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ht="13.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ht="13.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ht="13.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ht="13.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ht="13.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ht="13.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ht="13.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ht="13.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ht="13.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ht="13.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ht="13.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ht="13.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ht="13.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ht="13.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ht="13.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ht="13.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ht="13.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ht="13.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ht="13.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ht="13.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ht="13.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ht="13.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ht="13.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ht="13.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ht="13.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ht="13.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ht="13.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ht="13.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ht="1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ht="13.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ht="13.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ht="13.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ht="13.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ht="13.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ht="13.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ht="13.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ht="13.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ht="13.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ht="13.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ht="13.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ht="13.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ht="13.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ht="13.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ht="13.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ht="13.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ht="13.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ht="13.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ht="13.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ht="13.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ht="13.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ht="13.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ht="13.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ht="13.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ht="13.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ht="13.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ht="13.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ht="13.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ht="13.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ht="13.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ht="13.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ht="13.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ht="13.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ht="13.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ht="13.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ht="13.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ht="13.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ht="13.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ht="13.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ht="13.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ht="13.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ht="13.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ht="13.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ht="13.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ht="13.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ht="13.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ht="13.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ht="13.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ht="13.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ht="13.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ht="13.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ht="13.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ht="13.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ht="13.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ht="13.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ht="13.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ht="13.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ht="13.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ht="13.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ht="13.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ht="13.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ht="13.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ht="13.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ht="13.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ht="13.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ht="13.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ht="13.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ht="13.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ht="13.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ht="13.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ht="13.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ht="13.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ht="13.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ht="13.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ht="13.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ht="13.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ht="13.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ht="13.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ht="13.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ht="13.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ht="13.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ht="13.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ht="13.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ht="13.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ht="13.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ht="13.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ht="13.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ht="13.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ht="13.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ht="13.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ht="13.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ht="13.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ht="13.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ht="13.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ht="13.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ht="13.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ht="13.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ht="13.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ht="13.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ht="1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ht="13.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ht="13.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ht="13.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ht="13.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ht="13.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ht="13.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ht="13.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ht="13.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ht="13.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ht="13.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ht="13.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ht="13.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ht="13.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ht="13.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ht="13.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ht="13.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ht="13.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ht="13.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ht="13.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ht="13.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ht="13.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ht="13.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ht="13.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ht="13.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ht="13.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ht="13.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ht="13.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ht="13.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ht="13.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ht="13.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ht="13.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ht="13.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ht="13.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ht="13.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ht="13.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ht="13.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ht="13.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ht="13.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ht="13.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ht="13.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ht="13.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ht="13.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ht="13.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ht="13.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ht="13.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ht="13.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ht="13.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ht="13.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ht="13.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ht="13.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ht="13.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ht="13.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ht="13.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ht="13.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ht="13.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ht="13.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ht="13.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ht="13.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ht="13.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ht="13.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ht="13.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ht="13.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ht="13.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ht="13.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ht="13.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ht="13.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ht="13.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ht="13.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ht="13.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ht="13.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ht="13.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ht="13.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ht="13.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ht="13.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ht="13.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ht="13.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ht="13.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ht="13.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ht="13.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ht="13.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ht="13.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ht="13.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ht="13.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ht="13.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ht="13.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ht="13.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ht="13.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ht="13.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ht="13.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ht="13.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ht="13.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ht="13.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ht="13.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ht="13.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ht="13.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ht="13.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ht="13.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ht="13.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ht="13.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ht="1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ht="13.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ht="13.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ht="13.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ht="13.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ht="13.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ht="13.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ht="13.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ht="13.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ht="13.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ht="13.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ht="13.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ht="13.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ht="13.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ht="13.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ht="13.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ht="13.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ht="13.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ht="13.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ht="13.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ht="13.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ht="13.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ht="13.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ht="13.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ht="13.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ht="13.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ht="13.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ht="13.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ht="13.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ht="13.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ht="13.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ht="13.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ht="13.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ht="13.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ht="13.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ht="13.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ht="13.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ht="13.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ht="13.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ht="13.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ht="13.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ht="13.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ht="13.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ht="13.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ht="13.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ht="13.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ht="13.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ht="13.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ht="13.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ht="13.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ht="13.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row r="983" spans="1:30" ht="13.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row>
    <row r="984" spans="1:30" ht="13.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row>
    <row r="985" spans="1:30" ht="13.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row>
    <row r="986" spans="1:30" ht="13.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row>
    <row r="987" spans="1:30" ht="13.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row>
    <row r="988" spans="1:30" ht="13.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row>
    <row r="989" spans="1:30" ht="13.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row>
    <row r="990" spans="1:30" ht="13.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row>
    <row r="991" spans="1:30" ht="13.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row>
    <row r="992" spans="1:30" ht="13.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row>
    <row r="993" spans="1:30" ht="13.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row>
    <row r="994" spans="1:30" ht="13.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row>
    <row r="995" spans="1:30" ht="13.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row>
    <row r="996" spans="1:30" ht="13.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row>
    <row r="997" spans="1:30" ht="13.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row>
    <row r="998" spans="1:30" ht="13.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row>
    <row r="999" spans="1:30" ht="13.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row>
    <row r="1000" spans="1:30" ht="13.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row>
    <row r="1001" spans="1:30" ht="13.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row>
    <row r="1002" spans="1:30" ht="13.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D9CA7-EE1B-8846-BEE2-267DD987283F}">
  <dimension ref="A1:H8"/>
  <sheetViews>
    <sheetView zoomScale="180" zoomScaleNormal="180" workbookViewId="0">
      <selection activeCell="D26" sqref="D26"/>
    </sheetView>
  </sheetViews>
  <sheetFormatPr defaultColWidth="11.5546875" defaultRowHeight="13.2"/>
  <cols>
    <col min="1" max="1" width="20" customWidth="1"/>
    <col min="2" max="3" width="13.77734375" bestFit="1" customWidth="1"/>
    <col min="4" max="6" width="14.77734375" bestFit="1" customWidth="1"/>
    <col min="8" max="8" width="11.44140625" bestFit="1" customWidth="1"/>
  </cols>
  <sheetData>
    <row r="1" spans="1:8" ht="25.05" customHeight="1">
      <c r="A1" s="152" t="s">
        <v>401</v>
      </c>
      <c r="B1" s="153">
        <v>2021</v>
      </c>
      <c r="C1" s="152">
        <v>2022</v>
      </c>
      <c r="D1" s="152">
        <v>2023</v>
      </c>
      <c r="E1" s="152">
        <v>2024</v>
      </c>
      <c r="F1" s="152">
        <v>2025</v>
      </c>
      <c r="G1" s="152">
        <v>2026</v>
      </c>
      <c r="H1" s="153" t="s">
        <v>402</v>
      </c>
    </row>
    <row r="2" spans="1:8">
      <c r="A2" s="151" t="s">
        <v>398</v>
      </c>
      <c r="B2" s="158">
        <v>3145124</v>
      </c>
      <c r="C2" s="150">
        <v>5197000</v>
      </c>
      <c r="D2" s="150">
        <v>18067340</v>
      </c>
      <c r="E2" s="150">
        <v>2006000</v>
      </c>
      <c r="F2" s="150">
        <v>3825000</v>
      </c>
      <c r="G2" s="150">
        <v>0</v>
      </c>
      <c r="H2" s="154">
        <f>SUM(B2:G2)</f>
        <v>32240464</v>
      </c>
    </row>
    <row r="3" spans="1:8">
      <c r="A3" s="151" t="s">
        <v>325</v>
      </c>
      <c r="B3" s="158">
        <v>369897</v>
      </c>
      <c r="C3" s="150">
        <v>1632000</v>
      </c>
      <c r="D3" s="150">
        <v>2631452</v>
      </c>
      <c r="E3" s="150">
        <v>10666000</v>
      </c>
      <c r="F3" s="150">
        <v>25155000</v>
      </c>
      <c r="G3" s="150">
        <v>0</v>
      </c>
      <c r="H3" s="154">
        <f t="shared" ref="H3:H7" si="0">SUM(B3:G3)</f>
        <v>40454349</v>
      </c>
    </row>
    <row r="4" spans="1:8">
      <c r="A4" s="151" t="s">
        <v>49</v>
      </c>
      <c r="B4" s="158">
        <v>580650</v>
      </c>
      <c r="C4" s="150">
        <v>911000</v>
      </c>
      <c r="D4" s="150">
        <v>526000</v>
      </c>
      <c r="E4" s="150">
        <v>118000</v>
      </c>
      <c r="F4" s="150">
        <v>1625000</v>
      </c>
      <c r="G4" s="150">
        <v>0</v>
      </c>
      <c r="H4" s="154">
        <f t="shared" si="0"/>
        <v>3760650</v>
      </c>
    </row>
    <row r="5" spans="1:8">
      <c r="A5" s="151" t="s">
        <v>50</v>
      </c>
      <c r="B5" s="158">
        <v>72873</v>
      </c>
      <c r="C5" s="150">
        <v>180000</v>
      </c>
      <c r="D5" s="150">
        <v>1975705</v>
      </c>
      <c r="E5" s="150">
        <v>0</v>
      </c>
      <c r="F5" s="150">
        <v>0</v>
      </c>
      <c r="G5" s="150">
        <v>0</v>
      </c>
      <c r="H5" s="154">
        <f t="shared" si="0"/>
        <v>2228578</v>
      </c>
    </row>
    <row r="6" spans="1:8">
      <c r="A6" s="151" t="s">
        <v>399</v>
      </c>
      <c r="B6" s="158">
        <v>0</v>
      </c>
      <c r="C6" s="150">
        <v>0</v>
      </c>
      <c r="D6" s="150">
        <v>0</v>
      </c>
      <c r="E6" s="150">
        <v>0</v>
      </c>
      <c r="F6" s="150">
        <v>0</v>
      </c>
      <c r="G6" s="150">
        <v>0</v>
      </c>
      <c r="H6" s="154">
        <f t="shared" si="0"/>
        <v>0</v>
      </c>
    </row>
    <row r="7" spans="1:8">
      <c r="A7" s="151" t="s">
        <v>400</v>
      </c>
      <c r="B7" s="158">
        <v>51425</v>
      </c>
      <c r="C7" s="150">
        <v>130000</v>
      </c>
      <c r="D7" s="150">
        <v>214021</v>
      </c>
      <c r="E7" s="150">
        <v>0</v>
      </c>
      <c r="F7" s="150">
        <v>0</v>
      </c>
      <c r="G7" s="150">
        <v>0</v>
      </c>
      <c r="H7" s="154">
        <f t="shared" si="0"/>
        <v>395446</v>
      </c>
    </row>
    <row r="8" spans="1:8">
      <c r="A8" s="155" t="s">
        <v>291</v>
      </c>
      <c r="B8" s="157">
        <f t="shared" ref="B8:G8" si="1">SUM(B2:B7)</f>
        <v>4219969</v>
      </c>
      <c r="C8" s="156">
        <f t="shared" si="1"/>
        <v>8050000</v>
      </c>
      <c r="D8" s="156">
        <f t="shared" si="1"/>
        <v>23414518</v>
      </c>
      <c r="E8" s="156">
        <f t="shared" si="1"/>
        <v>12790000</v>
      </c>
      <c r="F8" s="156">
        <f t="shared" si="1"/>
        <v>30605000</v>
      </c>
      <c r="G8" s="156">
        <f t="shared" si="1"/>
        <v>0</v>
      </c>
      <c r="H8" s="157">
        <f>SUM(H2:H7)</f>
        <v>79079487</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240A9-497B-3644-BB04-335D82A1177F}">
  <dimension ref="A1:L33"/>
  <sheetViews>
    <sheetView workbookViewId="0">
      <selection activeCell="L15" sqref="L15"/>
    </sheetView>
  </sheetViews>
  <sheetFormatPr defaultColWidth="15.77734375" defaultRowHeight="15"/>
  <cols>
    <col min="1" max="1" width="45.44140625" style="163" customWidth="1"/>
    <col min="2" max="2" width="29.44140625" style="163" customWidth="1"/>
    <col min="3" max="4" width="15.77734375" style="163"/>
    <col min="5" max="5" width="1.44140625" style="163" customWidth="1"/>
    <col min="6" max="10" width="15.77734375" style="163"/>
    <col min="11" max="11" width="2.33203125" style="163" customWidth="1"/>
    <col min="12" max="16384" width="15.77734375" style="163"/>
  </cols>
  <sheetData>
    <row r="1" spans="1:12" ht="15.6">
      <c r="A1" s="159"/>
      <c r="B1" s="159"/>
      <c r="C1" s="159"/>
      <c r="D1" s="159"/>
      <c r="E1" s="160"/>
      <c r="F1" s="161">
        <f>F2/$D$2</f>
        <v>4.7555316083423761E-2</v>
      </c>
      <c r="G1" s="161">
        <f t="shared" ref="G1:L1" si="0">G2/$D$2</f>
        <v>2.8181492881965711E-2</v>
      </c>
      <c r="H1" s="161">
        <f t="shared" si="0"/>
        <v>0.40769692904052351</v>
      </c>
      <c r="I1" s="161">
        <f t="shared" si="0"/>
        <v>4.5136218448154575E-2</v>
      </c>
      <c r="J1" s="161">
        <f t="shared" si="0"/>
        <v>5.0006141289206897E-3</v>
      </c>
      <c r="K1" s="162"/>
      <c r="L1" s="161">
        <f t="shared" si="0"/>
        <v>0.46642942941701176</v>
      </c>
    </row>
    <row r="2" spans="1:12" ht="15.6">
      <c r="A2" s="164"/>
      <c r="B2" s="164"/>
      <c r="C2" s="164"/>
      <c r="D2" s="165">
        <f>SUM(D4:D33)</f>
        <v>79079487</v>
      </c>
      <c r="E2" s="166"/>
      <c r="F2" s="165">
        <f t="shared" ref="F2:J2" si="1">SUM(F4:F33)</f>
        <v>3760650</v>
      </c>
      <c r="G2" s="165">
        <f t="shared" si="1"/>
        <v>2228578</v>
      </c>
      <c r="H2" s="165">
        <f t="shared" si="1"/>
        <v>32240464</v>
      </c>
      <c r="I2" s="165">
        <f t="shared" si="1"/>
        <v>3569349</v>
      </c>
      <c r="J2" s="165">
        <f t="shared" si="1"/>
        <v>395446</v>
      </c>
      <c r="K2" s="162"/>
      <c r="L2" s="165">
        <f>SUM(L4:L33)</f>
        <v>36885000</v>
      </c>
    </row>
    <row r="3" spans="1:12" ht="31.2">
      <c r="A3" s="167" t="s">
        <v>396</v>
      </c>
      <c r="B3" s="167" t="s">
        <v>56</v>
      </c>
      <c r="C3" s="164"/>
      <c r="D3" s="167" t="s">
        <v>57</v>
      </c>
      <c r="E3" s="160"/>
      <c r="F3" s="168" t="s">
        <v>49</v>
      </c>
      <c r="G3" s="168" t="s">
        <v>59</v>
      </c>
      <c r="H3" s="168" t="s">
        <v>395</v>
      </c>
      <c r="I3" s="168" t="s">
        <v>394</v>
      </c>
      <c r="J3" s="168" t="s">
        <v>400</v>
      </c>
      <c r="K3" s="160"/>
      <c r="L3" s="167" t="s">
        <v>397</v>
      </c>
    </row>
    <row r="4" spans="1:12" ht="15.6">
      <c r="A4" s="169" t="s">
        <v>393</v>
      </c>
      <c r="B4" s="170" t="s">
        <v>64</v>
      </c>
      <c r="C4" s="170">
        <v>2025</v>
      </c>
      <c r="D4" s="171">
        <f>SUM(F4:L4)</f>
        <v>5700000</v>
      </c>
      <c r="E4" s="166"/>
      <c r="F4" s="172"/>
      <c r="G4" s="172"/>
      <c r="H4" s="172"/>
      <c r="I4" s="172"/>
      <c r="J4" s="172"/>
      <c r="K4" s="166"/>
      <c r="L4" s="172">
        <v>5700000</v>
      </c>
    </row>
    <row r="5" spans="1:12" ht="15.6">
      <c r="A5" s="169" t="s">
        <v>392</v>
      </c>
      <c r="B5" s="170" t="s">
        <v>64</v>
      </c>
      <c r="C5" s="170">
        <v>2023</v>
      </c>
      <c r="D5" s="171">
        <f t="shared" ref="D5:D33" si="2">SUM(F5:L5)</f>
        <v>8000000</v>
      </c>
      <c r="E5" s="166"/>
      <c r="F5" s="172">
        <v>400000</v>
      </c>
      <c r="G5" s="172"/>
      <c r="H5" s="172">
        <v>6800000</v>
      </c>
      <c r="I5" s="172">
        <v>800000</v>
      </c>
      <c r="J5" s="172"/>
      <c r="K5" s="166"/>
      <c r="L5" s="172">
        <v>0</v>
      </c>
    </row>
    <row r="6" spans="1:12" ht="15.6">
      <c r="A6" s="169" t="s">
        <v>391</v>
      </c>
      <c r="B6" s="170" t="s">
        <v>64</v>
      </c>
      <c r="C6" s="170">
        <v>2022</v>
      </c>
      <c r="D6" s="171">
        <f t="shared" si="2"/>
        <v>420000</v>
      </c>
      <c r="E6" s="166"/>
      <c r="F6" s="172">
        <v>420000</v>
      </c>
      <c r="G6" s="172"/>
      <c r="H6" s="172"/>
      <c r="I6" s="172"/>
      <c r="J6" s="172"/>
      <c r="K6" s="166"/>
      <c r="L6" s="172">
        <v>0</v>
      </c>
    </row>
    <row r="7" spans="1:12" ht="31.2">
      <c r="A7" s="169" t="s">
        <v>390</v>
      </c>
      <c r="B7" s="170" t="s">
        <v>64</v>
      </c>
      <c r="C7" s="170">
        <v>2025</v>
      </c>
      <c r="D7" s="171">
        <f t="shared" si="2"/>
        <v>2540000</v>
      </c>
      <c r="E7" s="166"/>
      <c r="F7" s="172"/>
      <c r="G7" s="172"/>
      <c r="H7" s="172"/>
      <c r="I7" s="172"/>
      <c r="J7" s="172"/>
      <c r="K7" s="166"/>
      <c r="L7" s="172">
        <v>2540000</v>
      </c>
    </row>
    <row r="8" spans="1:12" ht="31.2">
      <c r="A8" s="169" t="s">
        <v>389</v>
      </c>
      <c r="B8" s="170" t="s">
        <v>64</v>
      </c>
      <c r="C8" s="170">
        <v>2024</v>
      </c>
      <c r="D8" s="171">
        <f t="shared" si="2"/>
        <v>3820000</v>
      </c>
      <c r="E8" s="166"/>
      <c r="F8" s="172"/>
      <c r="G8" s="172"/>
      <c r="H8" s="172"/>
      <c r="I8" s="172"/>
      <c r="J8" s="172"/>
      <c r="K8" s="166"/>
      <c r="L8" s="172">
        <v>3820000</v>
      </c>
    </row>
    <row r="9" spans="1:12" ht="31.2">
      <c r="A9" s="169" t="s">
        <v>388</v>
      </c>
      <c r="B9" s="170" t="s">
        <v>64</v>
      </c>
      <c r="C9" s="170">
        <v>2025</v>
      </c>
      <c r="D9" s="171">
        <f t="shared" si="2"/>
        <v>4500000</v>
      </c>
      <c r="E9" s="166"/>
      <c r="F9" s="172">
        <v>225000</v>
      </c>
      <c r="G9" s="172"/>
      <c r="H9" s="172">
        <v>3825000</v>
      </c>
      <c r="I9" s="172">
        <v>450000</v>
      </c>
      <c r="J9" s="172"/>
      <c r="K9" s="166"/>
      <c r="L9" s="172">
        <v>0</v>
      </c>
    </row>
    <row r="10" spans="1:12" ht="15.6">
      <c r="A10" s="169" t="s">
        <v>387</v>
      </c>
      <c r="B10" s="170" t="s">
        <v>64</v>
      </c>
      <c r="C10" s="170">
        <v>2025</v>
      </c>
      <c r="D10" s="171">
        <f t="shared" si="2"/>
        <v>3200000</v>
      </c>
      <c r="E10" s="166"/>
      <c r="F10" s="172"/>
      <c r="G10" s="172"/>
      <c r="H10" s="172"/>
      <c r="I10" s="172"/>
      <c r="J10" s="172"/>
      <c r="K10" s="166"/>
      <c r="L10" s="172">
        <v>3200000</v>
      </c>
    </row>
    <row r="11" spans="1:12" ht="31.2">
      <c r="A11" s="169" t="s">
        <v>386</v>
      </c>
      <c r="B11" s="170" t="s">
        <v>64</v>
      </c>
      <c r="C11" s="170">
        <v>2025</v>
      </c>
      <c r="D11" s="171">
        <f t="shared" si="2"/>
        <v>3277000</v>
      </c>
      <c r="E11" s="166"/>
      <c r="F11" s="172"/>
      <c r="G11" s="172"/>
      <c r="H11" s="172"/>
      <c r="I11" s="172"/>
      <c r="J11" s="172"/>
      <c r="K11" s="166"/>
      <c r="L11" s="172">
        <v>3277000</v>
      </c>
    </row>
    <row r="12" spans="1:12" ht="31.2">
      <c r="A12" s="169" t="s">
        <v>385</v>
      </c>
      <c r="B12" s="170" t="s">
        <v>64</v>
      </c>
      <c r="C12" s="170">
        <v>2024</v>
      </c>
      <c r="D12" s="171">
        <f t="shared" si="2"/>
        <v>4980000</v>
      </c>
      <c r="E12" s="166"/>
      <c r="F12" s="172"/>
      <c r="G12" s="172"/>
      <c r="H12" s="172"/>
      <c r="I12" s="172"/>
      <c r="J12" s="172"/>
      <c r="K12" s="166"/>
      <c r="L12" s="172">
        <v>4980000</v>
      </c>
    </row>
    <row r="13" spans="1:12" ht="15.6">
      <c r="A13" s="169" t="s">
        <v>384</v>
      </c>
      <c r="B13" s="170" t="s">
        <v>64</v>
      </c>
      <c r="C13" s="170">
        <v>2025</v>
      </c>
      <c r="D13" s="171">
        <f t="shared" si="2"/>
        <v>3526000</v>
      </c>
      <c r="E13" s="166"/>
      <c r="F13" s="172"/>
      <c r="G13" s="172"/>
      <c r="H13" s="172"/>
      <c r="I13" s="172"/>
      <c r="J13" s="172"/>
      <c r="K13" s="166"/>
      <c r="L13" s="172">
        <v>3526000</v>
      </c>
    </row>
    <row r="14" spans="1:12" ht="15.6">
      <c r="A14" s="169" t="s">
        <v>383</v>
      </c>
      <c r="B14" s="170" t="s">
        <v>64</v>
      </c>
      <c r="C14" s="170">
        <v>2025</v>
      </c>
      <c r="D14" s="171">
        <f t="shared" si="2"/>
        <v>1272000</v>
      </c>
      <c r="E14" s="166"/>
      <c r="F14" s="172"/>
      <c r="G14" s="172"/>
      <c r="H14" s="172"/>
      <c r="I14" s="172"/>
      <c r="J14" s="172"/>
      <c r="K14" s="166"/>
      <c r="L14" s="172">
        <v>1272000</v>
      </c>
    </row>
    <row r="15" spans="1:12" ht="31.2">
      <c r="A15" s="169" t="s">
        <v>382</v>
      </c>
      <c r="B15" s="170" t="s">
        <v>64</v>
      </c>
      <c r="C15" s="170">
        <v>2022</v>
      </c>
      <c r="D15" s="171">
        <f t="shared" si="2"/>
        <v>470000</v>
      </c>
      <c r="E15" s="166"/>
      <c r="F15" s="172">
        <v>23500</v>
      </c>
      <c r="G15" s="172"/>
      <c r="H15" s="172">
        <v>399500</v>
      </c>
      <c r="I15" s="172">
        <v>47000</v>
      </c>
      <c r="J15" s="172"/>
      <c r="K15" s="166"/>
      <c r="L15" s="172">
        <v>0</v>
      </c>
    </row>
    <row r="16" spans="1:12" ht="156">
      <c r="A16" s="169" t="s">
        <v>403</v>
      </c>
      <c r="B16" s="170" t="s">
        <v>64</v>
      </c>
      <c r="C16" s="170" t="s">
        <v>404</v>
      </c>
      <c r="D16" s="171">
        <f t="shared" si="2"/>
        <v>9846000</v>
      </c>
      <c r="E16" s="166"/>
      <c r="F16" s="172">
        <v>1459750</v>
      </c>
      <c r="G16" s="172">
        <v>0</v>
      </c>
      <c r="H16" s="172">
        <v>2066750</v>
      </c>
      <c r="I16" s="172">
        <v>219500</v>
      </c>
      <c r="J16" s="172">
        <v>30000</v>
      </c>
      <c r="K16" s="166"/>
      <c r="L16" s="172">
        <v>6070000</v>
      </c>
    </row>
    <row r="17" spans="1:12" ht="15.6">
      <c r="A17" s="169"/>
      <c r="B17" s="170"/>
      <c r="C17" s="170"/>
      <c r="D17" s="171">
        <f t="shared" si="2"/>
        <v>0</v>
      </c>
      <c r="E17" s="166"/>
      <c r="F17" s="172"/>
      <c r="G17" s="172"/>
      <c r="H17" s="172"/>
      <c r="I17" s="172"/>
      <c r="J17" s="172"/>
      <c r="K17" s="166"/>
      <c r="L17" s="172">
        <v>0</v>
      </c>
    </row>
    <row r="18" spans="1:12" ht="78">
      <c r="A18" s="169" t="s">
        <v>381</v>
      </c>
      <c r="B18" s="170" t="s">
        <v>64</v>
      </c>
      <c r="C18" s="170" t="s">
        <v>380</v>
      </c>
      <c r="D18" s="171">
        <f t="shared" si="2"/>
        <v>4140000</v>
      </c>
      <c r="E18" s="166"/>
      <c r="F18" s="172">
        <v>207000</v>
      </c>
      <c r="G18" s="172"/>
      <c r="H18" s="172">
        <v>3519000</v>
      </c>
      <c r="I18" s="172">
        <v>414000</v>
      </c>
      <c r="J18" s="172"/>
      <c r="K18" s="166"/>
      <c r="L18" s="172">
        <v>0</v>
      </c>
    </row>
    <row r="19" spans="1:12" ht="15.6">
      <c r="A19" s="169" t="s">
        <v>379</v>
      </c>
      <c r="B19" s="170" t="s">
        <v>64</v>
      </c>
      <c r="C19" s="170">
        <v>2025</v>
      </c>
      <c r="D19" s="171">
        <f t="shared" si="2"/>
        <v>1000000</v>
      </c>
      <c r="E19" s="166"/>
      <c r="F19" s="172">
        <v>1000000</v>
      </c>
      <c r="G19" s="172"/>
      <c r="H19" s="172"/>
      <c r="I19" s="172"/>
      <c r="J19" s="172"/>
      <c r="K19" s="166"/>
      <c r="L19" s="172">
        <v>0</v>
      </c>
    </row>
    <row r="20" spans="1:12" ht="15.6">
      <c r="A20" s="169"/>
      <c r="B20" s="170"/>
      <c r="C20" s="170"/>
      <c r="D20" s="171">
        <f t="shared" si="2"/>
        <v>0</v>
      </c>
      <c r="E20" s="166"/>
      <c r="F20" s="172"/>
      <c r="G20" s="172"/>
      <c r="H20" s="172"/>
      <c r="I20" s="172"/>
      <c r="J20" s="172"/>
      <c r="K20" s="166"/>
      <c r="L20" s="172">
        <v>0</v>
      </c>
    </row>
    <row r="21" spans="1:12" ht="31.2">
      <c r="A21" s="169" t="s">
        <v>378</v>
      </c>
      <c r="B21" s="170" t="s">
        <v>370</v>
      </c>
      <c r="C21" s="170">
        <v>2023</v>
      </c>
      <c r="D21" s="171">
        <f t="shared" si="2"/>
        <v>5514098</v>
      </c>
      <c r="E21" s="166"/>
      <c r="F21" s="172"/>
      <c r="G21" s="172">
        <v>275705</v>
      </c>
      <c r="H21" s="172">
        <v>4686983</v>
      </c>
      <c r="I21" s="172">
        <v>551410</v>
      </c>
      <c r="J21" s="172"/>
      <c r="K21" s="166"/>
      <c r="L21" s="172">
        <v>0</v>
      </c>
    </row>
    <row r="22" spans="1:12" ht="15.6">
      <c r="A22" s="169"/>
      <c r="B22" s="170"/>
      <c r="C22" s="170"/>
      <c r="D22" s="171">
        <f t="shared" si="2"/>
        <v>0</v>
      </c>
      <c r="E22" s="166"/>
      <c r="F22" s="172"/>
      <c r="G22" s="172"/>
      <c r="H22" s="172"/>
      <c r="I22" s="172"/>
      <c r="J22" s="172"/>
      <c r="K22" s="166"/>
      <c r="L22" s="172">
        <v>0</v>
      </c>
    </row>
    <row r="23" spans="1:12" ht="30.6">
      <c r="A23" s="169" t="s">
        <v>405</v>
      </c>
      <c r="B23" s="170" t="s">
        <v>370</v>
      </c>
      <c r="C23" s="170">
        <v>2021</v>
      </c>
      <c r="D23" s="171">
        <f t="shared" si="2"/>
        <v>2993969</v>
      </c>
      <c r="E23" s="166"/>
      <c r="F23" s="172">
        <v>25400</v>
      </c>
      <c r="G23" s="172">
        <v>72873</v>
      </c>
      <c r="H23" s="172">
        <v>2544874</v>
      </c>
      <c r="I23" s="172">
        <v>299397</v>
      </c>
      <c r="J23" s="172">
        <v>51425</v>
      </c>
      <c r="K23" s="166"/>
      <c r="L23" s="172"/>
    </row>
    <row r="24" spans="1:12" ht="31.2">
      <c r="A24" s="169" t="s">
        <v>377</v>
      </c>
      <c r="B24" s="170" t="s">
        <v>370</v>
      </c>
      <c r="C24" s="170">
        <v>2022</v>
      </c>
      <c r="D24" s="171">
        <f t="shared" si="2"/>
        <v>150000</v>
      </c>
      <c r="E24" s="166"/>
      <c r="F24" s="172"/>
      <c r="G24" s="172"/>
      <c r="H24" s="172"/>
      <c r="I24" s="172"/>
      <c r="J24" s="172"/>
      <c r="K24" s="166"/>
      <c r="L24" s="172">
        <v>150000</v>
      </c>
    </row>
    <row r="25" spans="1:12" ht="30.6">
      <c r="A25" s="169" t="s">
        <v>82</v>
      </c>
      <c r="B25" s="170" t="s">
        <v>370</v>
      </c>
      <c r="C25" s="170">
        <v>2022</v>
      </c>
      <c r="D25" s="171">
        <f t="shared" si="2"/>
        <v>3600000</v>
      </c>
      <c r="E25" s="166"/>
      <c r="F25" s="172"/>
      <c r="G25" s="172">
        <v>180000</v>
      </c>
      <c r="H25" s="172">
        <v>3060000</v>
      </c>
      <c r="I25" s="172">
        <v>360000</v>
      </c>
      <c r="J25" s="172"/>
      <c r="K25" s="166"/>
      <c r="L25" s="172">
        <v>0</v>
      </c>
    </row>
    <row r="26" spans="1:12" ht="30.6">
      <c r="A26" s="169" t="s">
        <v>376</v>
      </c>
      <c r="B26" s="170" t="s">
        <v>370</v>
      </c>
      <c r="C26" s="170">
        <v>2023</v>
      </c>
      <c r="D26" s="171">
        <f t="shared" si="2"/>
        <v>600000</v>
      </c>
      <c r="E26" s="166"/>
      <c r="F26" s="172"/>
      <c r="G26" s="172"/>
      <c r="H26" s="172"/>
      <c r="I26" s="172"/>
      <c r="J26" s="172"/>
      <c r="K26" s="166"/>
      <c r="L26" s="172">
        <v>600000</v>
      </c>
    </row>
    <row r="27" spans="1:12" ht="30.6">
      <c r="A27" s="169" t="s">
        <v>375</v>
      </c>
      <c r="B27" s="170" t="s">
        <v>370</v>
      </c>
      <c r="C27" s="170">
        <v>2023</v>
      </c>
      <c r="D27" s="171">
        <f t="shared" si="2"/>
        <v>2500000</v>
      </c>
      <c r="E27" s="166"/>
      <c r="F27" s="172"/>
      <c r="G27" s="172">
        <v>1700000</v>
      </c>
      <c r="H27" s="172">
        <v>800000</v>
      </c>
      <c r="I27" s="172"/>
      <c r="J27" s="172"/>
      <c r="K27" s="166"/>
      <c r="L27" s="172">
        <v>0</v>
      </c>
    </row>
    <row r="28" spans="1:12" ht="15.6">
      <c r="A28" s="169"/>
      <c r="B28" s="170"/>
      <c r="C28" s="170"/>
      <c r="D28" s="171">
        <f t="shared" si="2"/>
        <v>0</v>
      </c>
      <c r="E28" s="166"/>
      <c r="F28" s="172"/>
      <c r="G28" s="172"/>
      <c r="H28" s="172"/>
      <c r="I28" s="172"/>
      <c r="J28" s="172"/>
      <c r="K28" s="166"/>
      <c r="L28" s="172">
        <v>0</v>
      </c>
    </row>
    <row r="29" spans="1:12" ht="15.6">
      <c r="A29" s="169" t="s">
        <v>80</v>
      </c>
      <c r="B29" s="170" t="s">
        <v>374</v>
      </c>
      <c r="C29" s="170">
        <v>2023</v>
      </c>
      <c r="D29" s="171">
        <f t="shared" si="2"/>
        <v>4280420</v>
      </c>
      <c r="E29" s="166"/>
      <c r="F29" s="172"/>
      <c r="G29" s="172"/>
      <c r="H29" s="172">
        <v>3638357</v>
      </c>
      <c r="I29" s="172">
        <v>428042</v>
      </c>
      <c r="J29" s="172">
        <v>214021</v>
      </c>
      <c r="K29" s="166"/>
      <c r="L29" s="172">
        <v>0</v>
      </c>
    </row>
    <row r="30" spans="1:12" ht="15.6">
      <c r="A30" s="169"/>
      <c r="B30" s="170"/>
      <c r="C30" s="170"/>
      <c r="D30" s="171">
        <f t="shared" si="2"/>
        <v>0</v>
      </c>
      <c r="E30" s="166"/>
      <c r="F30" s="172"/>
      <c r="G30" s="172"/>
      <c r="H30" s="172"/>
      <c r="I30" s="172"/>
      <c r="J30" s="172"/>
      <c r="K30" s="166"/>
      <c r="L30" s="172">
        <v>0</v>
      </c>
    </row>
    <row r="31" spans="1:12" ht="15.6">
      <c r="A31" s="169" t="s">
        <v>373</v>
      </c>
      <c r="B31" s="170" t="s">
        <v>79</v>
      </c>
      <c r="C31" s="170">
        <v>2022</v>
      </c>
      <c r="D31" s="171">
        <f t="shared" si="2"/>
        <v>2000000</v>
      </c>
      <c r="E31" s="166"/>
      <c r="F31" s="172"/>
      <c r="G31" s="172"/>
      <c r="H31" s="172">
        <v>900000</v>
      </c>
      <c r="I31" s="172"/>
      <c r="J31" s="172">
        <v>100000</v>
      </c>
      <c r="K31" s="166"/>
      <c r="L31" s="172">
        <v>1000000</v>
      </c>
    </row>
    <row r="32" spans="1:12" ht="15.6">
      <c r="A32" s="169"/>
      <c r="B32" s="170"/>
      <c r="C32" s="170"/>
      <c r="D32" s="171">
        <f t="shared" si="2"/>
        <v>0</v>
      </c>
      <c r="E32" s="166"/>
      <c r="F32" s="172"/>
      <c r="G32" s="172"/>
      <c r="H32" s="172"/>
      <c r="I32" s="172"/>
      <c r="J32" s="172"/>
      <c r="K32" s="166"/>
      <c r="L32" s="172">
        <v>0</v>
      </c>
    </row>
    <row r="33" spans="1:12" ht="15.6">
      <c r="A33" s="169" t="s">
        <v>372</v>
      </c>
      <c r="B33" s="170" t="s">
        <v>371</v>
      </c>
      <c r="C33" s="170">
        <v>2024</v>
      </c>
      <c r="D33" s="171">
        <f t="shared" si="2"/>
        <v>750000</v>
      </c>
      <c r="E33" s="166"/>
      <c r="F33" s="172"/>
      <c r="G33" s="172"/>
      <c r="H33" s="172"/>
      <c r="I33" s="172"/>
      <c r="J33" s="172"/>
      <c r="K33" s="166"/>
      <c r="L33" s="172">
        <v>750000</v>
      </c>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142DC-80CF-CC47-A618-3D39086EC1F9}">
  <sheetPr>
    <outlinePr summaryBelow="0" summaryRight="0"/>
    <pageSetUpPr fitToPage="1"/>
  </sheetPr>
  <dimension ref="A1:V1006"/>
  <sheetViews>
    <sheetView workbookViewId="0">
      <selection activeCell="F8" sqref="F8"/>
    </sheetView>
  </sheetViews>
  <sheetFormatPr defaultColWidth="14.44140625" defaultRowHeight="15.75" customHeight="1"/>
  <cols>
    <col min="1" max="1" width="25.6640625" style="135" customWidth="1"/>
    <col min="2" max="2" width="82.44140625" style="135" customWidth="1"/>
    <col min="3" max="3" width="11.44140625" style="135" customWidth="1"/>
    <col min="4" max="4" width="21.77734375" style="135" customWidth="1"/>
    <col min="5" max="5" width="8.109375" style="135" customWidth="1"/>
    <col min="6" max="16384" width="14.44140625" style="135"/>
  </cols>
  <sheetData>
    <row r="1" spans="1:22" ht="13.8">
      <c r="A1" s="173" t="s">
        <v>369</v>
      </c>
      <c r="B1" s="174"/>
      <c r="C1" s="174"/>
      <c r="D1" s="174"/>
      <c r="E1" s="146"/>
      <c r="F1" s="146"/>
      <c r="G1" s="146"/>
      <c r="H1" s="146"/>
      <c r="I1" s="146"/>
      <c r="J1" s="146"/>
      <c r="K1" s="146"/>
      <c r="L1" s="146"/>
      <c r="M1" s="146"/>
      <c r="N1" s="146"/>
      <c r="O1" s="146"/>
      <c r="P1" s="146"/>
      <c r="Q1" s="146"/>
      <c r="R1" s="146"/>
      <c r="S1" s="146"/>
      <c r="T1" s="146"/>
      <c r="U1" s="146"/>
      <c r="V1" s="146"/>
    </row>
    <row r="2" spans="1:22" ht="13.2">
      <c r="A2" s="149" t="s">
        <v>368</v>
      </c>
      <c r="B2" s="148" t="s">
        <v>367</v>
      </c>
      <c r="C2" s="148" t="s">
        <v>366</v>
      </c>
      <c r="D2" s="147" t="s">
        <v>365</v>
      </c>
      <c r="E2" s="146"/>
      <c r="F2" s="146"/>
      <c r="G2" s="146"/>
      <c r="H2" s="146"/>
      <c r="I2" s="146"/>
      <c r="J2" s="146"/>
      <c r="K2" s="146"/>
      <c r="L2" s="146"/>
      <c r="M2" s="146"/>
      <c r="N2" s="146"/>
      <c r="O2" s="146"/>
      <c r="P2" s="146"/>
      <c r="Q2" s="146"/>
      <c r="R2" s="146"/>
      <c r="S2" s="146"/>
      <c r="T2" s="146"/>
      <c r="U2" s="146"/>
      <c r="V2" s="146"/>
    </row>
    <row r="3" spans="1:22" ht="13.2">
      <c r="A3" s="138" t="s">
        <v>364</v>
      </c>
      <c r="B3" s="137"/>
      <c r="C3" s="137"/>
      <c r="D3" s="136">
        <v>200000</v>
      </c>
      <c r="E3" s="145" t="s">
        <v>362</v>
      </c>
      <c r="F3" s="142"/>
      <c r="G3" s="142"/>
      <c r="H3" s="142"/>
      <c r="I3" s="143"/>
      <c r="J3" s="142"/>
      <c r="K3" s="142"/>
      <c r="L3" s="142"/>
      <c r="M3" s="142"/>
      <c r="N3" s="142"/>
      <c r="O3" s="142"/>
      <c r="P3" s="142"/>
      <c r="Q3" s="142"/>
      <c r="R3" s="142"/>
      <c r="S3" s="142"/>
      <c r="T3" s="142"/>
      <c r="U3" s="142"/>
    </row>
    <row r="4" spans="1:22" ht="13.2">
      <c r="A4" s="138" t="s">
        <v>363</v>
      </c>
      <c r="B4" s="137"/>
      <c r="C4" s="137"/>
      <c r="D4" s="136">
        <v>200000</v>
      </c>
      <c r="E4" s="145" t="s">
        <v>362</v>
      </c>
      <c r="F4" s="142"/>
      <c r="G4" s="142"/>
      <c r="H4" s="142"/>
      <c r="I4" s="143"/>
      <c r="J4" s="142"/>
      <c r="K4" s="142"/>
      <c r="L4" s="142"/>
      <c r="M4" s="142"/>
      <c r="N4" s="142"/>
      <c r="O4" s="142"/>
      <c r="P4" s="142"/>
      <c r="Q4" s="142"/>
      <c r="R4" s="142"/>
      <c r="S4" s="142"/>
      <c r="T4" s="142"/>
      <c r="U4" s="142"/>
    </row>
    <row r="5" spans="1:22" ht="92.4">
      <c r="A5" s="138" t="s">
        <v>361</v>
      </c>
      <c r="B5" s="137" t="s">
        <v>360</v>
      </c>
      <c r="C5" s="137" t="s">
        <v>355</v>
      </c>
      <c r="D5" s="136">
        <v>500000</v>
      </c>
      <c r="E5" s="142"/>
      <c r="F5" s="142"/>
      <c r="G5" s="142"/>
      <c r="H5" s="142"/>
      <c r="I5" s="143"/>
      <c r="J5" s="142"/>
      <c r="K5" s="142"/>
      <c r="L5" s="142"/>
      <c r="M5" s="142"/>
      <c r="N5" s="142"/>
      <c r="O5" s="142"/>
      <c r="P5" s="142"/>
      <c r="Q5" s="142"/>
      <c r="R5" s="142"/>
      <c r="S5" s="142"/>
      <c r="T5" s="142"/>
      <c r="U5" s="142"/>
    </row>
    <row r="6" spans="1:22" ht="52.8">
      <c r="A6" s="138" t="s">
        <v>359</v>
      </c>
      <c r="B6" s="137" t="s">
        <v>358</v>
      </c>
      <c r="C6" s="137" t="s">
        <v>355</v>
      </c>
      <c r="D6" s="136">
        <v>500000</v>
      </c>
    </row>
    <row r="7" spans="1:22" ht="79.2">
      <c r="A7" s="138" t="s">
        <v>357</v>
      </c>
      <c r="B7" s="137" t="s">
        <v>356</v>
      </c>
      <c r="C7" s="137" t="s">
        <v>355</v>
      </c>
      <c r="D7" s="144">
        <v>500000</v>
      </c>
      <c r="E7" s="142"/>
      <c r="F7" s="142"/>
      <c r="G7" s="142"/>
      <c r="H7" s="142"/>
      <c r="I7" s="143"/>
      <c r="J7" s="142"/>
      <c r="K7" s="142"/>
      <c r="L7" s="142"/>
      <c r="M7" s="142"/>
      <c r="N7" s="142"/>
      <c r="O7" s="142"/>
      <c r="P7" s="142"/>
      <c r="Q7" s="142"/>
      <c r="R7" s="142"/>
      <c r="S7" s="142"/>
      <c r="T7" s="142"/>
      <c r="U7" s="142"/>
    </row>
    <row r="8" spans="1:22" ht="66">
      <c r="A8" s="138" t="s">
        <v>354</v>
      </c>
      <c r="B8" s="137" t="s">
        <v>353</v>
      </c>
      <c r="C8" s="137"/>
      <c r="D8" s="144">
        <v>250000</v>
      </c>
      <c r="E8" s="142"/>
      <c r="F8" s="142"/>
      <c r="G8" s="142"/>
      <c r="H8" s="142"/>
      <c r="I8" s="143"/>
      <c r="J8" s="142"/>
      <c r="K8" s="142"/>
      <c r="L8" s="142"/>
      <c r="M8" s="142"/>
      <c r="N8" s="142"/>
      <c r="O8" s="142"/>
      <c r="P8" s="142"/>
      <c r="Q8" s="142"/>
      <c r="R8" s="142"/>
      <c r="S8" s="142"/>
      <c r="T8" s="142"/>
      <c r="U8" s="142"/>
    </row>
    <row r="9" spans="1:22" ht="13.2">
      <c r="A9" s="138" t="s">
        <v>352</v>
      </c>
      <c r="B9" s="137" t="s">
        <v>351</v>
      </c>
      <c r="C9" s="137"/>
      <c r="D9" s="144">
        <v>500000</v>
      </c>
      <c r="E9" s="142"/>
      <c r="F9" s="142"/>
      <c r="G9" s="142"/>
      <c r="H9" s="142"/>
      <c r="I9" s="143"/>
      <c r="J9" s="142"/>
      <c r="K9" s="142"/>
      <c r="L9" s="142"/>
      <c r="M9" s="142"/>
      <c r="N9" s="142"/>
      <c r="O9" s="142"/>
      <c r="P9" s="142"/>
      <c r="Q9" s="142"/>
      <c r="R9" s="142"/>
      <c r="S9" s="142"/>
      <c r="T9" s="142"/>
      <c r="U9" s="142"/>
    </row>
    <row r="10" spans="1:22" ht="92.4">
      <c r="A10" s="138" t="s">
        <v>350</v>
      </c>
      <c r="B10" s="137" t="s">
        <v>349</v>
      </c>
      <c r="C10" s="137"/>
      <c r="D10" s="144">
        <v>200000</v>
      </c>
      <c r="E10" s="142"/>
      <c r="F10" s="142"/>
      <c r="G10" s="142"/>
      <c r="H10" s="142"/>
      <c r="I10" s="143"/>
      <c r="J10" s="142"/>
      <c r="K10" s="142"/>
      <c r="L10" s="142"/>
      <c r="M10" s="142"/>
      <c r="N10" s="142"/>
      <c r="O10" s="142"/>
      <c r="P10" s="142"/>
      <c r="Q10" s="142"/>
      <c r="R10" s="142"/>
      <c r="S10" s="142"/>
      <c r="T10" s="142"/>
      <c r="U10" s="142"/>
    </row>
    <row r="11" spans="1:22" ht="52.8">
      <c r="A11" s="138" t="s">
        <v>348</v>
      </c>
      <c r="B11" s="137" t="s">
        <v>347</v>
      </c>
      <c r="C11" s="137"/>
      <c r="D11" s="144">
        <v>150000</v>
      </c>
      <c r="E11" s="142"/>
      <c r="F11" s="142"/>
      <c r="G11" s="142"/>
      <c r="H11" s="142"/>
      <c r="I11" s="143"/>
      <c r="J11" s="142"/>
      <c r="K11" s="142"/>
      <c r="L11" s="142"/>
      <c r="M11" s="142"/>
      <c r="N11" s="142"/>
      <c r="O11" s="142"/>
      <c r="P11" s="142"/>
      <c r="Q11" s="142"/>
      <c r="R11" s="142"/>
      <c r="S11" s="142"/>
      <c r="T11" s="142"/>
      <c r="U11" s="142"/>
    </row>
    <row r="12" spans="1:22" ht="105.6">
      <c r="A12" s="138" t="s">
        <v>346</v>
      </c>
      <c r="B12" s="137" t="s">
        <v>345</v>
      </c>
      <c r="C12" s="137"/>
      <c r="D12" s="144">
        <v>260000</v>
      </c>
      <c r="E12" s="142"/>
      <c r="F12" s="142"/>
      <c r="G12" s="142"/>
      <c r="H12" s="142"/>
      <c r="I12" s="143"/>
      <c r="J12" s="142"/>
      <c r="K12" s="142"/>
      <c r="L12" s="142"/>
      <c r="M12" s="142"/>
      <c r="N12" s="142"/>
      <c r="O12" s="142"/>
      <c r="P12" s="142"/>
      <c r="Q12" s="142"/>
      <c r="R12" s="142"/>
      <c r="S12" s="142"/>
      <c r="T12" s="142"/>
      <c r="U12" s="142"/>
    </row>
    <row r="13" spans="1:22" ht="118.8">
      <c r="A13" s="138" t="s">
        <v>344</v>
      </c>
      <c r="B13" s="137" t="s">
        <v>343</v>
      </c>
      <c r="C13" s="137"/>
      <c r="D13" s="144">
        <v>174750</v>
      </c>
      <c r="E13" s="142"/>
      <c r="F13" s="142"/>
      <c r="G13" s="142"/>
      <c r="H13" s="142"/>
      <c r="I13" s="143"/>
      <c r="J13" s="142"/>
      <c r="K13" s="142"/>
      <c r="L13" s="142"/>
      <c r="M13" s="142"/>
      <c r="N13" s="142"/>
      <c r="O13" s="142"/>
      <c r="P13" s="142"/>
      <c r="Q13" s="142"/>
      <c r="R13" s="142"/>
      <c r="S13" s="142"/>
      <c r="T13" s="142"/>
      <c r="U13" s="142"/>
    </row>
    <row r="14" spans="1:22" ht="114" customHeight="1">
      <c r="A14" s="138" t="s">
        <v>342</v>
      </c>
      <c r="B14" s="137" t="s">
        <v>341</v>
      </c>
      <c r="C14" s="137"/>
      <c r="D14" s="136">
        <v>100000</v>
      </c>
      <c r="E14" s="142"/>
      <c r="F14" s="142"/>
      <c r="G14" s="142"/>
      <c r="H14" s="142"/>
      <c r="I14" s="143"/>
      <c r="J14" s="142"/>
      <c r="K14" s="142"/>
      <c r="L14" s="142"/>
      <c r="M14" s="142"/>
      <c r="N14" s="142"/>
      <c r="O14" s="142"/>
      <c r="P14" s="142"/>
      <c r="Q14" s="142"/>
      <c r="R14" s="142"/>
      <c r="S14" s="142"/>
      <c r="T14" s="142"/>
      <c r="U14" s="142"/>
    </row>
    <row r="15" spans="1:22" ht="25.5" customHeight="1">
      <c r="A15" s="138" t="s">
        <v>340</v>
      </c>
      <c r="B15" s="175" t="s">
        <v>339</v>
      </c>
      <c r="C15" s="137"/>
      <c r="D15" s="136">
        <v>100000</v>
      </c>
      <c r="E15" s="142"/>
      <c r="F15" s="142"/>
      <c r="G15" s="142"/>
      <c r="H15" s="142"/>
      <c r="I15" s="143"/>
      <c r="J15" s="142"/>
      <c r="K15" s="142"/>
      <c r="L15" s="142"/>
      <c r="M15" s="142"/>
      <c r="N15" s="142"/>
      <c r="O15" s="142"/>
      <c r="P15" s="142"/>
      <c r="Q15" s="142"/>
      <c r="R15" s="142"/>
      <c r="S15" s="142"/>
      <c r="T15" s="142"/>
      <c r="U15" s="142"/>
    </row>
    <row r="16" spans="1:22" ht="63" customHeight="1">
      <c r="A16" s="138" t="s">
        <v>338</v>
      </c>
      <c r="B16" s="174"/>
      <c r="C16" s="137"/>
      <c r="D16" s="136">
        <v>100000</v>
      </c>
      <c r="E16" s="142"/>
      <c r="F16" s="142"/>
      <c r="G16" s="142"/>
      <c r="H16" s="142"/>
      <c r="I16" s="143"/>
      <c r="J16" s="142"/>
      <c r="K16" s="142"/>
      <c r="L16" s="142"/>
      <c r="M16" s="142"/>
      <c r="N16" s="142"/>
      <c r="O16" s="142"/>
      <c r="P16" s="142"/>
      <c r="Q16" s="142"/>
      <c r="R16" s="142"/>
      <c r="S16" s="142"/>
      <c r="T16" s="142"/>
      <c r="U16" s="142"/>
    </row>
    <row r="17" spans="1:21" ht="66">
      <c r="A17" s="138" t="s">
        <v>337</v>
      </c>
      <c r="B17" s="137" t="s">
        <v>336</v>
      </c>
      <c r="C17" s="137"/>
      <c r="D17" s="144">
        <v>200000</v>
      </c>
      <c r="E17" s="142"/>
      <c r="F17" s="142"/>
      <c r="G17" s="142"/>
      <c r="H17" s="142"/>
      <c r="I17" s="143"/>
      <c r="J17" s="142"/>
      <c r="K17" s="142"/>
      <c r="L17" s="142"/>
      <c r="M17" s="142"/>
      <c r="N17" s="142"/>
      <c r="O17" s="142"/>
      <c r="P17" s="142"/>
      <c r="Q17" s="142"/>
      <c r="R17" s="142"/>
      <c r="S17" s="142"/>
      <c r="T17" s="142"/>
      <c r="U17" s="142"/>
    </row>
    <row r="18" spans="1:21" ht="79.2">
      <c r="A18" s="138" t="s">
        <v>335</v>
      </c>
      <c r="B18" s="137" t="s">
        <v>334</v>
      </c>
      <c r="C18" s="137"/>
      <c r="D18" s="136">
        <v>200000</v>
      </c>
    </row>
    <row r="19" spans="1:21" ht="39.6">
      <c r="A19" s="138" t="s">
        <v>333</v>
      </c>
      <c r="B19" s="137" t="s">
        <v>332</v>
      </c>
      <c r="C19" s="137"/>
      <c r="D19" s="136">
        <v>300000</v>
      </c>
    </row>
    <row r="20" spans="1:21" ht="92.4">
      <c r="A20" s="138" t="s">
        <v>331</v>
      </c>
      <c r="B20" s="137" t="s">
        <v>330</v>
      </c>
      <c r="C20" s="137"/>
      <c r="D20" s="136">
        <v>250000</v>
      </c>
    </row>
    <row r="21" spans="1:21" ht="13.2">
      <c r="A21" s="138" t="s">
        <v>329</v>
      </c>
      <c r="B21" s="137"/>
      <c r="C21" s="137"/>
      <c r="D21" s="136">
        <v>400000</v>
      </c>
    </row>
    <row r="22" spans="1:21" ht="13.2">
      <c r="A22" s="141"/>
      <c r="B22" s="140"/>
      <c r="C22" s="140"/>
      <c r="D22" s="139">
        <f>SUM(D3:D21)</f>
        <v>5084750</v>
      </c>
    </row>
    <row r="23" spans="1:21" ht="13.2">
      <c r="A23" s="138"/>
      <c r="B23" s="137"/>
      <c r="C23" s="137"/>
      <c r="D23" s="136"/>
    </row>
    <row r="24" spans="1:21" ht="13.2">
      <c r="A24" s="138"/>
      <c r="B24" s="137"/>
      <c r="C24" s="137"/>
      <c r="D24" s="136"/>
    </row>
    <row r="25" spans="1:21" ht="13.2">
      <c r="A25" s="138"/>
      <c r="B25" s="137"/>
      <c r="C25" s="137"/>
      <c r="D25" s="136"/>
    </row>
    <row r="26" spans="1:21" ht="13.2">
      <c r="A26" s="138"/>
      <c r="B26" s="137"/>
      <c r="C26" s="137"/>
      <c r="D26" s="136"/>
    </row>
    <row r="27" spans="1:21" ht="13.2">
      <c r="A27" s="138"/>
      <c r="B27" s="137"/>
      <c r="C27" s="137"/>
      <c r="D27" s="136"/>
    </row>
    <row r="28" spans="1:21" ht="13.2">
      <c r="A28" s="138"/>
      <c r="B28" s="137"/>
      <c r="C28" s="137"/>
      <c r="D28" s="136"/>
    </row>
    <row r="29" spans="1:21" ht="13.2">
      <c r="A29" s="138"/>
      <c r="B29" s="137"/>
      <c r="C29" s="137"/>
      <c r="D29" s="136"/>
    </row>
    <row r="30" spans="1:21" ht="13.2">
      <c r="A30" s="138"/>
      <c r="B30" s="137"/>
      <c r="C30" s="137"/>
      <c r="D30" s="136"/>
    </row>
    <row r="31" spans="1:21" ht="13.2">
      <c r="A31" s="138"/>
      <c r="B31" s="137"/>
      <c r="C31" s="137"/>
      <c r="D31" s="136"/>
    </row>
    <row r="32" spans="1:21" ht="13.2">
      <c r="A32" s="138"/>
      <c r="B32" s="137"/>
      <c r="C32" s="137"/>
      <c r="D32" s="136"/>
    </row>
    <row r="33" spans="1:4" ht="13.2">
      <c r="A33" s="138"/>
      <c r="B33" s="137"/>
      <c r="C33" s="137"/>
      <c r="D33" s="136"/>
    </row>
    <row r="34" spans="1:4" ht="13.2">
      <c r="A34" s="138"/>
      <c r="B34" s="137"/>
      <c r="C34" s="137"/>
      <c r="D34" s="136"/>
    </row>
    <row r="35" spans="1:4" ht="13.2">
      <c r="A35" s="138"/>
      <c r="B35" s="137"/>
      <c r="C35" s="137"/>
      <c r="D35" s="136"/>
    </row>
    <row r="36" spans="1:4" ht="13.2">
      <c r="A36" s="138"/>
      <c r="B36" s="137"/>
      <c r="C36" s="137"/>
      <c r="D36" s="136"/>
    </row>
    <row r="37" spans="1:4" ht="13.2">
      <c r="A37" s="138"/>
      <c r="B37" s="137"/>
      <c r="C37" s="137"/>
      <c r="D37" s="136"/>
    </row>
    <row r="38" spans="1:4" ht="13.2">
      <c r="A38" s="138"/>
      <c r="B38" s="137"/>
      <c r="C38" s="137"/>
      <c r="D38" s="136"/>
    </row>
    <row r="39" spans="1:4" ht="13.2">
      <c r="A39" s="138"/>
      <c r="B39" s="137"/>
      <c r="C39" s="137"/>
      <c r="D39" s="136"/>
    </row>
    <row r="40" spans="1:4" ht="13.2">
      <c r="A40" s="138"/>
      <c r="B40" s="137"/>
      <c r="C40" s="137"/>
      <c r="D40" s="136"/>
    </row>
    <row r="41" spans="1:4" ht="13.2">
      <c r="A41" s="138"/>
      <c r="B41" s="137"/>
      <c r="C41" s="137"/>
      <c r="D41" s="136"/>
    </row>
    <row r="42" spans="1:4" ht="13.2">
      <c r="A42" s="138"/>
      <c r="B42" s="137"/>
      <c r="C42" s="137"/>
      <c r="D42" s="136"/>
    </row>
    <row r="43" spans="1:4" ht="13.2">
      <c r="A43" s="138"/>
      <c r="B43" s="137"/>
      <c r="C43" s="137"/>
      <c r="D43" s="136"/>
    </row>
    <row r="44" spans="1:4" ht="13.2">
      <c r="A44" s="138"/>
      <c r="B44" s="137"/>
      <c r="C44" s="137"/>
      <c r="D44" s="136"/>
    </row>
    <row r="45" spans="1:4" ht="13.2">
      <c r="A45" s="138"/>
      <c r="B45" s="137"/>
      <c r="C45" s="137"/>
      <c r="D45" s="136"/>
    </row>
    <row r="46" spans="1:4" ht="13.2">
      <c r="A46" s="138"/>
      <c r="B46" s="137"/>
      <c r="C46" s="137"/>
      <c r="D46" s="136"/>
    </row>
    <row r="47" spans="1:4" ht="13.2">
      <c r="A47" s="138"/>
      <c r="B47" s="137"/>
      <c r="C47" s="137"/>
      <c r="D47" s="136"/>
    </row>
    <row r="48" spans="1:4" ht="13.2">
      <c r="A48" s="138"/>
      <c r="B48" s="137"/>
      <c r="C48" s="137"/>
      <c r="D48" s="136"/>
    </row>
    <row r="49" spans="1:4" ht="13.2">
      <c r="A49" s="138"/>
      <c r="B49" s="137"/>
      <c r="C49" s="137"/>
      <c r="D49" s="136"/>
    </row>
    <row r="50" spans="1:4" ht="13.2">
      <c r="A50" s="138"/>
      <c r="B50" s="137"/>
      <c r="C50" s="137"/>
      <c r="D50" s="136"/>
    </row>
    <row r="51" spans="1:4" ht="13.2">
      <c r="A51" s="138"/>
      <c r="B51" s="137"/>
      <c r="C51" s="137"/>
      <c r="D51" s="136"/>
    </row>
    <row r="52" spans="1:4" ht="13.2">
      <c r="A52" s="138"/>
      <c r="B52" s="137"/>
      <c r="C52" s="137"/>
      <c r="D52" s="136"/>
    </row>
    <row r="53" spans="1:4" ht="13.2">
      <c r="A53" s="138"/>
      <c r="B53" s="137"/>
      <c r="C53" s="137"/>
      <c r="D53" s="136"/>
    </row>
    <row r="54" spans="1:4" ht="13.2">
      <c r="A54" s="138"/>
      <c r="B54" s="137"/>
      <c r="C54" s="137"/>
      <c r="D54" s="136"/>
    </row>
    <row r="55" spans="1:4" ht="13.2">
      <c r="A55" s="138"/>
      <c r="B55" s="137"/>
      <c r="C55" s="137"/>
      <c r="D55" s="136"/>
    </row>
    <row r="56" spans="1:4" ht="13.2">
      <c r="A56" s="138"/>
      <c r="B56" s="137"/>
      <c r="C56" s="137"/>
      <c r="D56" s="136"/>
    </row>
    <row r="57" spans="1:4" ht="13.2">
      <c r="A57" s="138"/>
      <c r="B57" s="137"/>
      <c r="C57" s="137"/>
      <c r="D57" s="136"/>
    </row>
    <row r="58" spans="1:4" ht="13.2">
      <c r="A58" s="138"/>
      <c r="B58" s="137"/>
      <c r="C58" s="137"/>
      <c r="D58" s="136"/>
    </row>
    <row r="59" spans="1:4" ht="13.2">
      <c r="A59" s="138"/>
      <c r="B59" s="137"/>
      <c r="C59" s="137"/>
      <c r="D59" s="136"/>
    </row>
    <row r="60" spans="1:4" ht="13.2">
      <c r="A60" s="138"/>
      <c r="B60" s="137"/>
      <c r="C60" s="137"/>
      <c r="D60" s="136"/>
    </row>
    <row r="61" spans="1:4" ht="13.2">
      <c r="A61" s="138"/>
      <c r="B61" s="137"/>
      <c r="C61" s="137"/>
      <c r="D61" s="136"/>
    </row>
    <row r="62" spans="1:4" ht="13.2">
      <c r="A62" s="138"/>
      <c r="B62" s="137"/>
      <c r="C62" s="137"/>
      <c r="D62" s="136"/>
    </row>
    <row r="63" spans="1:4" ht="13.2">
      <c r="A63" s="138"/>
      <c r="B63" s="137"/>
      <c r="C63" s="137"/>
      <c r="D63" s="136"/>
    </row>
    <row r="64" spans="1:4" ht="13.2">
      <c r="A64" s="138"/>
      <c r="B64" s="137"/>
      <c r="C64" s="137"/>
      <c r="D64" s="136"/>
    </row>
    <row r="65" spans="1:4" ht="13.2">
      <c r="A65" s="138"/>
      <c r="B65" s="137"/>
      <c r="C65" s="137"/>
      <c r="D65" s="136"/>
    </row>
    <row r="66" spans="1:4" ht="13.2">
      <c r="A66" s="138"/>
      <c r="B66" s="137"/>
      <c r="C66" s="137"/>
      <c r="D66" s="136"/>
    </row>
    <row r="67" spans="1:4" ht="13.2">
      <c r="A67" s="138"/>
      <c r="B67" s="137"/>
      <c r="C67" s="137"/>
      <c r="D67" s="136"/>
    </row>
    <row r="68" spans="1:4" ht="13.2">
      <c r="A68" s="138"/>
      <c r="B68" s="137"/>
      <c r="C68" s="137"/>
      <c r="D68" s="136"/>
    </row>
    <row r="69" spans="1:4" ht="13.2">
      <c r="A69" s="138"/>
      <c r="B69" s="137"/>
      <c r="C69" s="137"/>
      <c r="D69" s="136"/>
    </row>
    <row r="70" spans="1:4" ht="13.2">
      <c r="A70" s="138"/>
      <c r="B70" s="137"/>
      <c r="C70" s="137"/>
      <c r="D70" s="136"/>
    </row>
    <row r="71" spans="1:4" ht="13.2">
      <c r="A71" s="138"/>
      <c r="B71" s="137"/>
      <c r="C71" s="137"/>
      <c r="D71" s="136"/>
    </row>
    <row r="72" spans="1:4" ht="13.2">
      <c r="A72" s="138"/>
      <c r="B72" s="137"/>
      <c r="C72" s="137"/>
      <c r="D72" s="136"/>
    </row>
    <row r="73" spans="1:4" ht="13.2">
      <c r="A73" s="138"/>
      <c r="B73" s="137"/>
      <c r="C73" s="137"/>
      <c r="D73" s="136"/>
    </row>
    <row r="74" spans="1:4" ht="13.2">
      <c r="A74" s="138"/>
      <c r="B74" s="137"/>
      <c r="C74" s="137"/>
      <c r="D74" s="136"/>
    </row>
    <row r="75" spans="1:4" ht="13.2">
      <c r="A75" s="138"/>
      <c r="B75" s="137"/>
      <c r="C75" s="137"/>
      <c r="D75" s="136"/>
    </row>
    <row r="76" spans="1:4" ht="13.2">
      <c r="A76" s="138"/>
      <c r="B76" s="137"/>
      <c r="C76" s="137"/>
      <c r="D76" s="136"/>
    </row>
    <row r="77" spans="1:4" ht="13.2">
      <c r="A77" s="138"/>
      <c r="B77" s="137"/>
      <c r="C77" s="137"/>
      <c r="D77" s="136"/>
    </row>
    <row r="78" spans="1:4" ht="13.2">
      <c r="A78" s="138"/>
      <c r="B78" s="137"/>
      <c r="C78" s="137"/>
      <c r="D78" s="136"/>
    </row>
    <row r="79" spans="1:4" ht="13.2">
      <c r="A79" s="138"/>
      <c r="B79" s="137"/>
      <c r="C79" s="137"/>
      <c r="D79" s="136"/>
    </row>
    <row r="80" spans="1:4" ht="13.2">
      <c r="A80" s="138"/>
      <c r="B80" s="137"/>
      <c r="C80" s="137"/>
      <c r="D80" s="136"/>
    </row>
    <row r="81" spans="1:4" ht="13.2">
      <c r="A81" s="138"/>
      <c r="B81" s="137"/>
      <c r="C81" s="137"/>
      <c r="D81" s="136"/>
    </row>
    <row r="82" spans="1:4" ht="13.2">
      <c r="A82" s="138"/>
      <c r="B82" s="137"/>
      <c r="C82" s="137"/>
      <c r="D82" s="136"/>
    </row>
    <row r="83" spans="1:4" ht="13.2">
      <c r="A83" s="138"/>
      <c r="B83" s="137"/>
      <c r="C83" s="137"/>
      <c r="D83" s="136"/>
    </row>
    <row r="84" spans="1:4" ht="13.2">
      <c r="A84" s="138"/>
      <c r="B84" s="137"/>
      <c r="C84" s="137"/>
      <c r="D84" s="136"/>
    </row>
    <row r="85" spans="1:4" ht="13.2">
      <c r="A85" s="138"/>
      <c r="B85" s="137"/>
      <c r="C85" s="137"/>
      <c r="D85" s="136"/>
    </row>
    <row r="86" spans="1:4" ht="13.2">
      <c r="A86" s="138"/>
      <c r="B86" s="137"/>
      <c r="C86" s="137"/>
      <c r="D86" s="136"/>
    </row>
    <row r="87" spans="1:4" ht="13.2">
      <c r="A87" s="138"/>
      <c r="B87" s="137"/>
      <c r="C87" s="137"/>
      <c r="D87" s="136"/>
    </row>
    <row r="88" spans="1:4" ht="13.2">
      <c r="A88" s="138"/>
      <c r="B88" s="137"/>
      <c r="C88" s="137"/>
      <c r="D88" s="136"/>
    </row>
    <row r="89" spans="1:4" ht="13.2">
      <c r="A89" s="138"/>
      <c r="B89" s="137"/>
      <c r="C89" s="137"/>
      <c r="D89" s="136"/>
    </row>
    <row r="90" spans="1:4" ht="13.2">
      <c r="A90" s="138"/>
      <c r="B90" s="137"/>
      <c r="C90" s="137"/>
      <c r="D90" s="136"/>
    </row>
    <row r="91" spans="1:4" ht="13.2">
      <c r="A91" s="138"/>
      <c r="B91" s="137"/>
      <c r="C91" s="137"/>
      <c r="D91" s="136"/>
    </row>
    <row r="92" spans="1:4" ht="13.2">
      <c r="A92" s="138"/>
      <c r="B92" s="137"/>
      <c r="C92" s="137"/>
      <c r="D92" s="136"/>
    </row>
    <row r="93" spans="1:4" ht="13.2">
      <c r="A93" s="138"/>
      <c r="B93" s="137"/>
      <c r="C93" s="137"/>
      <c r="D93" s="136"/>
    </row>
    <row r="94" spans="1:4" ht="13.2">
      <c r="A94" s="138"/>
      <c r="B94" s="137"/>
      <c r="C94" s="137"/>
      <c r="D94" s="136"/>
    </row>
    <row r="95" spans="1:4" ht="13.2">
      <c r="A95" s="138"/>
      <c r="B95" s="137"/>
      <c r="C95" s="137"/>
      <c r="D95" s="136"/>
    </row>
    <row r="96" spans="1:4" ht="13.2">
      <c r="A96" s="138"/>
      <c r="B96" s="137"/>
      <c r="C96" s="137"/>
      <c r="D96" s="136"/>
    </row>
    <row r="97" spans="1:4" ht="13.2">
      <c r="A97" s="138"/>
      <c r="B97" s="137"/>
      <c r="C97" s="137"/>
      <c r="D97" s="136"/>
    </row>
    <row r="98" spans="1:4" ht="13.2">
      <c r="A98" s="138"/>
      <c r="B98" s="137"/>
      <c r="C98" s="137"/>
      <c r="D98" s="136"/>
    </row>
    <row r="99" spans="1:4" ht="13.2">
      <c r="A99" s="138"/>
      <c r="B99" s="137"/>
      <c r="C99" s="137"/>
      <c r="D99" s="136"/>
    </row>
    <row r="100" spans="1:4" ht="13.2">
      <c r="A100" s="138"/>
      <c r="B100" s="137"/>
      <c r="C100" s="137"/>
      <c r="D100" s="136"/>
    </row>
    <row r="101" spans="1:4" ht="13.2">
      <c r="A101" s="138"/>
      <c r="B101" s="137"/>
      <c r="C101" s="137"/>
      <c r="D101" s="136"/>
    </row>
    <row r="102" spans="1:4" ht="13.2">
      <c r="A102" s="138"/>
      <c r="B102" s="137"/>
      <c r="C102" s="137"/>
      <c r="D102" s="136"/>
    </row>
    <row r="103" spans="1:4" ht="13.2">
      <c r="A103" s="138"/>
      <c r="B103" s="137"/>
      <c r="C103" s="137"/>
      <c r="D103" s="136"/>
    </row>
    <row r="104" spans="1:4" ht="13.2">
      <c r="A104" s="138"/>
      <c r="B104" s="137"/>
      <c r="C104" s="137"/>
      <c r="D104" s="136"/>
    </row>
    <row r="105" spans="1:4" ht="13.2">
      <c r="A105" s="138"/>
      <c r="B105" s="137"/>
      <c r="C105" s="137"/>
      <c r="D105" s="136"/>
    </row>
    <row r="106" spans="1:4" ht="13.2">
      <c r="A106" s="138"/>
      <c r="B106" s="137"/>
      <c r="C106" s="137"/>
      <c r="D106" s="136"/>
    </row>
    <row r="107" spans="1:4" ht="13.2">
      <c r="A107" s="138"/>
      <c r="B107" s="137"/>
      <c r="C107" s="137"/>
      <c r="D107" s="136"/>
    </row>
    <row r="108" spans="1:4" ht="13.2">
      <c r="A108" s="138"/>
      <c r="B108" s="137"/>
      <c r="C108" s="137"/>
      <c r="D108" s="136"/>
    </row>
    <row r="109" spans="1:4" ht="13.2">
      <c r="A109" s="138"/>
      <c r="B109" s="137"/>
      <c r="C109" s="137"/>
      <c r="D109" s="136"/>
    </row>
    <row r="110" spans="1:4" ht="13.2">
      <c r="A110" s="138"/>
      <c r="B110" s="137"/>
      <c r="C110" s="137"/>
      <c r="D110" s="136"/>
    </row>
    <row r="111" spans="1:4" ht="13.2">
      <c r="A111" s="138"/>
      <c r="B111" s="137"/>
      <c r="C111" s="137"/>
      <c r="D111" s="136"/>
    </row>
    <row r="112" spans="1:4" ht="13.2">
      <c r="A112" s="138"/>
      <c r="B112" s="137"/>
      <c r="C112" s="137"/>
      <c r="D112" s="136"/>
    </row>
    <row r="113" spans="1:4" ht="13.2">
      <c r="A113" s="138"/>
      <c r="B113" s="137"/>
      <c r="C113" s="137"/>
      <c r="D113" s="136"/>
    </row>
    <row r="114" spans="1:4" ht="13.2">
      <c r="A114" s="138"/>
      <c r="B114" s="137"/>
      <c r="C114" s="137"/>
      <c r="D114" s="136"/>
    </row>
    <row r="115" spans="1:4" ht="13.2">
      <c r="A115" s="138"/>
      <c r="B115" s="137"/>
      <c r="C115" s="137"/>
      <c r="D115" s="136"/>
    </row>
    <row r="116" spans="1:4" ht="13.2">
      <c r="A116" s="138"/>
      <c r="B116" s="137"/>
      <c r="C116" s="137"/>
      <c r="D116" s="136"/>
    </row>
    <row r="117" spans="1:4" ht="13.2">
      <c r="A117" s="138"/>
      <c r="B117" s="137"/>
      <c r="C117" s="137"/>
      <c r="D117" s="136"/>
    </row>
    <row r="118" spans="1:4" ht="13.2">
      <c r="A118" s="138"/>
      <c r="B118" s="137"/>
      <c r="C118" s="137"/>
      <c r="D118" s="136"/>
    </row>
    <row r="119" spans="1:4" ht="13.2">
      <c r="A119" s="138"/>
      <c r="B119" s="137"/>
      <c r="C119" s="137"/>
      <c r="D119" s="136"/>
    </row>
    <row r="120" spans="1:4" ht="13.2">
      <c r="A120" s="138"/>
      <c r="B120" s="137"/>
      <c r="C120" s="137"/>
      <c r="D120" s="136"/>
    </row>
    <row r="121" spans="1:4" ht="13.2">
      <c r="A121" s="138"/>
      <c r="B121" s="137"/>
      <c r="C121" s="137"/>
      <c r="D121" s="136"/>
    </row>
    <row r="122" spans="1:4" ht="13.2">
      <c r="A122" s="138"/>
      <c r="B122" s="137"/>
      <c r="C122" s="137"/>
      <c r="D122" s="136"/>
    </row>
    <row r="123" spans="1:4" ht="13.2">
      <c r="A123" s="138"/>
      <c r="B123" s="137"/>
      <c r="C123" s="137"/>
      <c r="D123" s="136"/>
    </row>
    <row r="124" spans="1:4" ht="13.2">
      <c r="A124" s="138"/>
      <c r="B124" s="137"/>
      <c r="C124" s="137"/>
      <c r="D124" s="136"/>
    </row>
    <row r="125" spans="1:4" ht="13.2">
      <c r="A125" s="138"/>
      <c r="B125" s="137"/>
      <c r="C125" s="137"/>
      <c r="D125" s="136"/>
    </row>
    <row r="126" spans="1:4" ht="13.2">
      <c r="A126" s="138"/>
      <c r="B126" s="137"/>
      <c r="C126" s="137"/>
      <c r="D126" s="136"/>
    </row>
    <row r="127" spans="1:4" ht="13.2">
      <c r="A127" s="138"/>
      <c r="B127" s="137"/>
      <c r="C127" s="137"/>
      <c r="D127" s="136"/>
    </row>
    <row r="128" spans="1:4" ht="13.2">
      <c r="A128" s="138"/>
      <c r="B128" s="137"/>
      <c r="C128" s="137"/>
      <c r="D128" s="136"/>
    </row>
    <row r="129" spans="1:4" ht="13.2">
      <c r="A129" s="138"/>
      <c r="B129" s="137"/>
      <c r="C129" s="137"/>
      <c r="D129" s="136"/>
    </row>
    <row r="130" spans="1:4" ht="13.2">
      <c r="A130" s="138"/>
      <c r="B130" s="137"/>
      <c r="C130" s="137"/>
      <c r="D130" s="136"/>
    </row>
    <row r="131" spans="1:4" ht="13.2">
      <c r="A131" s="138"/>
      <c r="B131" s="137"/>
      <c r="C131" s="137"/>
      <c r="D131" s="136"/>
    </row>
    <row r="132" spans="1:4" ht="13.2">
      <c r="A132" s="138"/>
      <c r="B132" s="137"/>
      <c r="C132" s="137"/>
      <c r="D132" s="136"/>
    </row>
    <row r="133" spans="1:4" ht="13.2">
      <c r="A133" s="138"/>
      <c r="B133" s="137"/>
      <c r="C133" s="137"/>
      <c r="D133" s="136"/>
    </row>
    <row r="134" spans="1:4" ht="13.2">
      <c r="A134" s="138"/>
      <c r="B134" s="137"/>
      <c r="C134" s="137"/>
      <c r="D134" s="136"/>
    </row>
    <row r="135" spans="1:4" ht="13.2">
      <c r="A135" s="138"/>
      <c r="B135" s="137"/>
      <c r="C135" s="137"/>
      <c r="D135" s="136"/>
    </row>
    <row r="136" spans="1:4" ht="13.2">
      <c r="A136" s="138"/>
      <c r="B136" s="137"/>
      <c r="C136" s="137"/>
      <c r="D136" s="136"/>
    </row>
    <row r="137" spans="1:4" ht="13.2">
      <c r="A137" s="138"/>
      <c r="B137" s="137"/>
      <c r="C137" s="137"/>
      <c r="D137" s="136"/>
    </row>
    <row r="138" spans="1:4" ht="13.2">
      <c r="A138" s="138"/>
      <c r="B138" s="137"/>
      <c r="C138" s="137"/>
      <c r="D138" s="136"/>
    </row>
    <row r="139" spans="1:4" ht="13.2">
      <c r="A139" s="138"/>
      <c r="B139" s="137"/>
      <c r="C139" s="137"/>
      <c r="D139" s="136"/>
    </row>
    <row r="140" spans="1:4" ht="13.2">
      <c r="A140" s="138"/>
      <c r="B140" s="137"/>
      <c r="C140" s="137"/>
      <c r="D140" s="136"/>
    </row>
    <row r="141" spans="1:4" ht="13.2">
      <c r="A141" s="138"/>
      <c r="B141" s="137"/>
      <c r="C141" s="137"/>
      <c r="D141" s="136"/>
    </row>
    <row r="142" spans="1:4" ht="13.2">
      <c r="A142" s="138"/>
      <c r="B142" s="137"/>
      <c r="C142" s="137"/>
      <c r="D142" s="136"/>
    </row>
    <row r="143" spans="1:4" ht="13.2">
      <c r="A143" s="138"/>
      <c r="B143" s="137"/>
      <c r="C143" s="137"/>
      <c r="D143" s="136"/>
    </row>
    <row r="144" spans="1:4" ht="13.2">
      <c r="A144" s="138"/>
      <c r="B144" s="137"/>
      <c r="C144" s="137"/>
      <c r="D144" s="136"/>
    </row>
    <row r="145" spans="1:4" ht="13.2">
      <c r="A145" s="138"/>
      <c r="B145" s="137"/>
      <c r="C145" s="137"/>
      <c r="D145" s="136"/>
    </row>
    <row r="146" spans="1:4" ht="13.2">
      <c r="A146" s="138"/>
      <c r="B146" s="137"/>
      <c r="C146" s="137"/>
      <c r="D146" s="136"/>
    </row>
    <row r="147" spans="1:4" ht="13.2">
      <c r="A147" s="138"/>
      <c r="B147" s="137"/>
      <c r="C147" s="137"/>
      <c r="D147" s="136"/>
    </row>
    <row r="148" spans="1:4" ht="13.2">
      <c r="A148" s="138"/>
      <c r="B148" s="137"/>
      <c r="C148" s="137"/>
      <c r="D148" s="136"/>
    </row>
    <row r="149" spans="1:4" ht="13.2">
      <c r="A149" s="138"/>
      <c r="B149" s="137"/>
      <c r="C149" s="137"/>
      <c r="D149" s="136"/>
    </row>
    <row r="150" spans="1:4" ht="13.2">
      <c r="A150" s="138"/>
      <c r="B150" s="137"/>
      <c r="C150" s="137"/>
      <c r="D150" s="136"/>
    </row>
    <row r="151" spans="1:4" ht="13.2">
      <c r="A151" s="138"/>
      <c r="B151" s="137"/>
      <c r="C151" s="137"/>
      <c r="D151" s="136"/>
    </row>
    <row r="152" spans="1:4" ht="13.2">
      <c r="A152" s="138"/>
      <c r="B152" s="137"/>
      <c r="C152" s="137"/>
      <c r="D152" s="136"/>
    </row>
    <row r="153" spans="1:4" ht="13.2">
      <c r="A153" s="138"/>
      <c r="B153" s="137"/>
      <c r="C153" s="137"/>
      <c r="D153" s="136"/>
    </row>
    <row r="154" spans="1:4" ht="13.2">
      <c r="A154" s="138"/>
      <c r="B154" s="137"/>
      <c r="C154" s="137"/>
      <c r="D154" s="136"/>
    </row>
    <row r="155" spans="1:4" ht="13.2">
      <c r="A155" s="138"/>
      <c r="B155" s="137"/>
      <c r="C155" s="137"/>
      <c r="D155" s="136"/>
    </row>
    <row r="156" spans="1:4" ht="13.2">
      <c r="A156" s="138"/>
      <c r="B156" s="137"/>
      <c r="C156" s="137"/>
      <c r="D156" s="136"/>
    </row>
    <row r="157" spans="1:4" ht="13.2">
      <c r="A157" s="138"/>
      <c r="B157" s="137"/>
      <c r="C157" s="137"/>
      <c r="D157" s="136"/>
    </row>
    <row r="158" spans="1:4" ht="13.2">
      <c r="A158" s="138"/>
      <c r="B158" s="137"/>
      <c r="C158" s="137"/>
      <c r="D158" s="136"/>
    </row>
    <row r="159" spans="1:4" ht="13.2">
      <c r="A159" s="138"/>
      <c r="B159" s="137"/>
      <c r="C159" s="137"/>
      <c r="D159" s="136"/>
    </row>
    <row r="160" spans="1:4" ht="13.2">
      <c r="A160" s="138"/>
      <c r="B160" s="137"/>
      <c r="C160" s="137"/>
      <c r="D160" s="136"/>
    </row>
    <row r="161" spans="1:4" ht="13.2">
      <c r="A161" s="138"/>
      <c r="B161" s="137"/>
      <c r="C161" s="137"/>
      <c r="D161" s="136"/>
    </row>
    <row r="162" spans="1:4" ht="13.2">
      <c r="A162" s="138"/>
      <c r="B162" s="137"/>
      <c r="C162" s="137"/>
      <c r="D162" s="136"/>
    </row>
    <row r="163" spans="1:4" ht="13.2">
      <c r="A163" s="138"/>
      <c r="B163" s="137"/>
      <c r="C163" s="137"/>
      <c r="D163" s="136"/>
    </row>
    <row r="164" spans="1:4" ht="13.2">
      <c r="A164" s="138"/>
      <c r="B164" s="137"/>
      <c r="C164" s="137"/>
      <c r="D164" s="136"/>
    </row>
    <row r="165" spans="1:4" ht="13.2">
      <c r="A165" s="138"/>
      <c r="B165" s="137"/>
      <c r="C165" s="137"/>
      <c r="D165" s="136"/>
    </row>
    <row r="166" spans="1:4" ht="13.2">
      <c r="A166" s="138"/>
      <c r="B166" s="137"/>
      <c r="C166" s="137"/>
      <c r="D166" s="136"/>
    </row>
    <row r="167" spans="1:4" ht="13.2">
      <c r="A167" s="138"/>
      <c r="B167" s="137"/>
      <c r="C167" s="137"/>
      <c r="D167" s="136"/>
    </row>
    <row r="168" spans="1:4" ht="13.2">
      <c r="A168" s="138"/>
      <c r="B168" s="137"/>
      <c r="C168" s="137"/>
      <c r="D168" s="136"/>
    </row>
    <row r="169" spans="1:4" ht="13.2">
      <c r="A169" s="138"/>
      <c r="B169" s="137"/>
      <c r="C169" s="137"/>
      <c r="D169" s="136"/>
    </row>
    <row r="170" spans="1:4" ht="13.2">
      <c r="A170" s="138"/>
      <c r="B170" s="137"/>
      <c r="C170" s="137"/>
      <c r="D170" s="136"/>
    </row>
    <row r="171" spans="1:4" ht="13.2">
      <c r="A171" s="138"/>
      <c r="B171" s="137"/>
      <c r="C171" s="137"/>
      <c r="D171" s="136"/>
    </row>
    <row r="172" spans="1:4" ht="13.2">
      <c r="A172" s="138"/>
      <c r="B172" s="137"/>
      <c r="C172" s="137"/>
      <c r="D172" s="136"/>
    </row>
    <row r="173" spans="1:4" ht="13.2">
      <c r="A173" s="138"/>
      <c r="B173" s="137"/>
      <c r="C173" s="137"/>
      <c r="D173" s="136"/>
    </row>
    <row r="174" spans="1:4" ht="13.2">
      <c r="A174" s="138"/>
      <c r="B174" s="137"/>
      <c r="C174" s="137"/>
      <c r="D174" s="136"/>
    </row>
    <row r="175" spans="1:4" ht="13.2">
      <c r="A175" s="138"/>
      <c r="B175" s="137"/>
      <c r="C175" s="137"/>
      <c r="D175" s="136"/>
    </row>
    <row r="176" spans="1:4" ht="13.2">
      <c r="A176" s="138"/>
      <c r="B176" s="137"/>
      <c r="C176" s="137"/>
      <c r="D176" s="136"/>
    </row>
    <row r="177" spans="1:4" ht="13.2">
      <c r="A177" s="138"/>
      <c r="B177" s="137"/>
      <c r="C177" s="137"/>
      <c r="D177" s="136"/>
    </row>
    <row r="178" spans="1:4" ht="13.2">
      <c r="A178" s="138"/>
      <c r="B178" s="137"/>
      <c r="C178" s="137"/>
      <c r="D178" s="136"/>
    </row>
    <row r="179" spans="1:4" ht="13.2">
      <c r="A179" s="138"/>
      <c r="B179" s="137"/>
      <c r="C179" s="137"/>
      <c r="D179" s="136"/>
    </row>
    <row r="180" spans="1:4" ht="13.2">
      <c r="A180" s="138"/>
      <c r="B180" s="137"/>
      <c r="C180" s="137"/>
      <c r="D180" s="136"/>
    </row>
    <row r="181" spans="1:4" ht="13.2">
      <c r="A181" s="138"/>
      <c r="B181" s="137"/>
      <c r="C181" s="137"/>
      <c r="D181" s="136"/>
    </row>
    <row r="182" spans="1:4" ht="13.2">
      <c r="A182" s="138"/>
      <c r="B182" s="137"/>
      <c r="C182" s="137"/>
      <c r="D182" s="136"/>
    </row>
    <row r="183" spans="1:4" ht="13.2">
      <c r="A183" s="138"/>
      <c r="B183" s="137"/>
      <c r="C183" s="137"/>
      <c r="D183" s="136"/>
    </row>
    <row r="184" spans="1:4" ht="13.2">
      <c r="A184" s="138"/>
      <c r="B184" s="137"/>
      <c r="C184" s="137"/>
      <c r="D184" s="136"/>
    </row>
    <row r="185" spans="1:4" ht="13.2">
      <c r="A185" s="138"/>
      <c r="B185" s="137"/>
      <c r="C185" s="137"/>
      <c r="D185" s="136"/>
    </row>
    <row r="186" spans="1:4" ht="13.2">
      <c r="A186" s="138"/>
      <c r="B186" s="137"/>
      <c r="C186" s="137"/>
      <c r="D186" s="136"/>
    </row>
    <row r="187" spans="1:4" ht="13.2">
      <c r="A187" s="138"/>
      <c r="B187" s="137"/>
      <c r="C187" s="137"/>
      <c r="D187" s="136"/>
    </row>
    <row r="188" spans="1:4" ht="13.2">
      <c r="A188" s="138"/>
      <c r="B188" s="137"/>
      <c r="C188" s="137"/>
      <c r="D188" s="136"/>
    </row>
    <row r="189" spans="1:4" ht="13.2">
      <c r="A189" s="138"/>
      <c r="B189" s="137"/>
      <c r="C189" s="137"/>
      <c r="D189" s="136"/>
    </row>
    <row r="190" spans="1:4" ht="13.2">
      <c r="A190" s="138"/>
      <c r="B190" s="137"/>
      <c r="C190" s="137"/>
      <c r="D190" s="136"/>
    </row>
    <row r="191" spans="1:4" ht="13.2">
      <c r="A191" s="138"/>
      <c r="B191" s="137"/>
      <c r="C191" s="137"/>
      <c r="D191" s="136"/>
    </row>
    <row r="192" spans="1:4" ht="13.2">
      <c r="A192" s="138"/>
      <c r="B192" s="137"/>
      <c r="C192" s="137"/>
      <c r="D192" s="136"/>
    </row>
    <row r="193" spans="1:4" ht="13.2">
      <c r="A193" s="138"/>
      <c r="B193" s="137"/>
      <c r="C193" s="137"/>
      <c r="D193" s="136"/>
    </row>
    <row r="194" spans="1:4" ht="13.2">
      <c r="A194" s="138"/>
      <c r="B194" s="137"/>
      <c r="C194" s="137"/>
      <c r="D194" s="136"/>
    </row>
    <row r="195" spans="1:4" ht="13.2">
      <c r="A195" s="138"/>
      <c r="B195" s="137"/>
      <c r="C195" s="137"/>
      <c r="D195" s="136"/>
    </row>
    <row r="196" spans="1:4" ht="13.2">
      <c r="A196" s="138"/>
      <c r="B196" s="137"/>
      <c r="C196" s="137"/>
      <c r="D196" s="136"/>
    </row>
    <row r="197" spans="1:4" ht="13.2">
      <c r="A197" s="138"/>
      <c r="B197" s="137"/>
      <c r="C197" s="137"/>
      <c r="D197" s="136"/>
    </row>
    <row r="198" spans="1:4" ht="13.2">
      <c r="A198" s="138"/>
      <c r="B198" s="137"/>
      <c r="C198" s="137"/>
      <c r="D198" s="136"/>
    </row>
    <row r="199" spans="1:4" ht="13.2">
      <c r="A199" s="138"/>
      <c r="B199" s="137"/>
      <c r="C199" s="137"/>
      <c r="D199" s="136"/>
    </row>
    <row r="200" spans="1:4" ht="13.2">
      <c r="A200" s="138"/>
      <c r="B200" s="137"/>
      <c r="C200" s="137"/>
      <c r="D200" s="136"/>
    </row>
    <row r="201" spans="1:4" ht="13.2">
      <c r="A201" s="138"/>
      <c r="B201" s="137"/>
      <c r="C201" s="137"/>
      <c r="D201" s="136"/>
    </row>
    <row r="202" spans="1:4" ht="13.2">
      <c r="A202" s="138"/>
      <c r="B202" s="137"/>
      <c r="C202" s="137"/>
      <c r="D202" s="136"/>
    </row>
    <row r="203" spans="1:4" ht="13.2">
      <c r="A203" s="138"/>
      <c r="B203" s="137"/>
      <c r="C203" s="137"/>
      <c r="D203" s="136"/>
    </row>
    <row r="204" spans="1:4" ht="13.2">
      <c r="A204" s="138"/>
      <c r="B204" s="137"/>
      <c r="C204" s="137"/>
      <c r="D204" s="136"/>
    </row>
    <row r="205" spans="1:4" ht="13.2">
      <c r="A205" s="138"/>
      <c r="B205" s="137"/>
      <c r="C205" s="137"/>
      <c r="D205" s="136"/>
    </row>
    <row r="206" spans="1:4" ht="13.2">
      <c r="A206" s="138"/>
      <c r="B206" s="137"/>
      <c r="C206" s="137"/>
      <c r="D206" s="136"/>
    </row>
    <row r="207" spans="1:4" ht="13.2">
      <c r="A207" s="138"/>
      <c r="B207" s="137"/>
      <c r="C207" s="137"/>
      <c r="D207" s="136"/>
    </row>
    <row r="208" spans="1:4" ht="13.2">
      <c r="A208" s="138"/>
      <c r="B208" s="137"/>
      <c r="C208" s="137"/>
      <c r="D208" s="136"/>
    </row>
    <row r="209" spans="1:4" ht="13.2">
      <c r="A209" s="138"/>
      <c r="B209" s="137"/>
      <c r="C209" s="137"/>
      <c r="D209" s="136"/>
    </row>
    <row r="210" spans="1:4" ht="13.2">
      <c r="A210" s="138"/>
      <c r="B210" s="137"/>
      <c r="C210" s="137"/>
      <c r="D210" s="136"/>
    </row>
    <row r="211" spans="1:4" ht="13.2">
      <c r="A211" s="138"/>
      <c r="B211" s="137"/>
      <c r="C211" s="137"/>
      <c r="D211" s="136"/>
    </row>
    <row r="212" spans="1:4" ht="13.2">
      <c r="A212" s="138"/>
      <c r="B212" s="137"/>
      <c r="C212" s="137"/>
      <c r="D212" s="136"/>
    </row>
    <row r="213" spans="1:4" ht="13.2">
      <c r="A213" s="138"/>
      <c r="B213" s="137"/>
      <c r="C213" s="137"/>
      <c r="D213" s="136"/>
    </row>
    <row r="214" spans="1:4" ht="13.2">
      <c r="A214" s="138"/>
      <c r="B214" s="137"/>
      <c r="C214" s="137"/>
      <c r="D214" s="136"/>
    </row>
    <row r="215" spans="1:4" ht="13.2">
      <c r="A215" s="138"/>
      <c r="B215" s="137"/>
      <c r="C215" s="137"/>
      <c r="D215" s="136"/>
    </row>
    <row r="216" spans="1:4" ht="13.2">
      <c r="A216" s="138"/>
      <c r="B216" s="137"/>
      <c r="C216" s="137"/>
      <c r="D216" s="136"/>
    </row>
    <row r="217" spans="1:4" ht="13.2">
      <c r="A217" s="138"/>
      <c r="B217" s="137"/>
      <c r="C217" s="137"/>
      <c r="D217" s="136"/>
    </row>
    <row r="218" spans="1:4" ht="13.2">
      <c r="A218" s="138"/>
      <c r="B218" s="137"/>
      <c r="C218" s="137"/>
      <c r="D218" s="136"/>
    </row>
    <row r="219" spans="1:4" ht="13.2">
      <c r="A219" s="138"/>
      <c r="B219" s="137"/>
      <c r="C219" s="137"/>
      <c r="D219" s="136"/>
    </row>
    <row r="220" spans="1:4" ht="13.2">
      <c r="A220" s="138"/>
      <c r="B220" s="137"/>
      <c r="C220" s="137"/>
      <c r="D220" s="136"/>
    </row>
    <row r="221" spans="1:4" ht="13.2">
      <c r="A221" s="138"/>
      <c r="B221" s="137"/>
      <c r="C221" s="137"/>
      <c r="D221" s="136"/>
    </row>
    <row r="222" spans="1:4" ht="13.2">
      <c r="A222" s="138"/>
      <c r="B222" s="137"/>
      <c r="C222" s="137"/>
      <c r="D222" s="136"/>
    </row>
    <row r="223" spans="1:4" ht="13.2">
      <c r="A223" s="138"/>
      <c r="B223" s="137"/>
      <c r="C223" s="137"/>
      <c r="D223" s="136"/>
    </row>
    <row r="224" spans="1:4" ht="13.2">
      <c r="A224" s="138"/>
      <c r="B224" s="137"/>
      <c r="C224" s="137"/>
      <c r="D224" s="136"/>
    </row>
    <row r="225" spans="1:4" ht="13.2">
      <c r="A225" s="138"/>
      <c r="B225" s="137"/>
      <c r="C225" s="137"/>
      <c r="D225" s="136"/>
    </row>
    <row r="226" spans="1:4" ht="13.2">
      <c r="A226" s="138"/>
      <c r="B226" s="137"/>
      <c r="C226" s="137"/>
      <c r="D226" s="136"/>
    </row>
    <row r="227" spans="1:4" ht="13.2">
      <c r="A227" s="138"/>
      <c r="B227" s="137"/>
      <c r="C227" s="137"/>
      <c r="D227" s="136"/>
    </row>
    <row r="228" spans="1:4" ht="13.2">
      <c r="A228" s="138"/>
      <c r="B228" s="137"/>
      <c r="C228" s="137"/>
      <c r="D228" s="136"/>
    </row>
    <row r="229" spans="1:4" ht="13.2">
      <c r="A229" s="138"/>
      <c r="B229" s="137"/>
      <c r="C229" s="137"/>
      <c r="D229" s="136"/>
    </row>
    <row r="230" spans="1:4" ht="13.2">
      <c r="A230" s="138"/>
      <c r="B230" s="137"/>
      <c r="C230" s="137"/>
      <c r="D230" s="136"/>
    </row>
    <row r="231" spans="1:4" ht="13.2">
      <c r="A231" s="138"/>
      <c r="B231" s="137"/>
      <c r="C231" s="137"/>
      <c r="D231" s="136"/>
    </row>
    <row r="232" spans="1:4" ht="13.2">
      <c r="A232" s="138"/>
      <c r="B232" s="137"/>
      <c r="C232" s="137"/>
      <c r="D232" s="136"/>
    </row>
    <row r="233" spans="1:4" ht="13.2">
      <c r="A233" s="138"/>
      <c r="B233" s="137"/>
      <c r="C233" s="137"/>
      <c r="D233" s="136"/>
    </row>
    <row r="234" spans="1:4" ht="13.2">
      <c r="A234" s="138"/>
      <c r="B234" s="137"/>
      <c r="C234" s="137"/>
      <c r="D234" s="136"/>
    </row>
    <row r="235" spans="1:4" ht="13.2">
      <c r="A235" s="138"/>
      <c r="B235" s="137"/>
      <c r="C235" s="137"/>
      <c r="D235" s="136"/>
    </row>
    <row r="236" spans="1:4" ht="13.2">
      <c r="A236" s="138"/>
      <c r="B236" s="137"/>
      <c r="C236" s="137"/>
      <c r="D236" s="136"/>
    </row>
    <row r="237" spans="1:4" ht="13.2">
      <c r="A237" s="138"/>
      <c r="B237" s="137"/>
      <c r="C237" s="137"/>
      <c r="D237" s="136"/>
    </row>
    <row r="238" spans="1:4" ht="13.2">
      <c r="A238" s="138"/>
      <c r="B238" s="137"/>
      <c r="C238" s="137"/>
      <c r="D238" s="136"/>
    </row>
    <row r="239" spans="1:4" ht="13.2">
      <c r="A239" s="138"/>
      <c r="B239" s="137"/>
      <c r="C239" s="137"/>
      <c r="D239" s="136"/>
    </row>
    <row r="240" spans="1:4" ht="13.2">
      <c r="A240" s="138"/>
      <c r="B240" s="137"/>
      <c r="C240" s="137"/>
      <c r="D240" s="136"/>
    </row>
    <row r="241" spans="1:4" ht="13.2">
      <c r="A241" s="138"/>
      <c r="B241" s="137"/>
      <c r="C241" s="137"/>
      <c r="D241" s="136"/>
    </row>
    <row r="242" spans="1:4" ht="13.2">
      <c r="A242" s="138"/>
      <c r="B242" s="137"/>
      <c r="C242" s="137"/>
      <c r="D242" s="136"/>
    </row>
    <row r="243" spans="1:4" ht="13.2">
      <c r="A243" s="138"/>
      <c r="B243" s="137"/>
      <c r="C243" s="137"/>
      <c r="D243" s="136"/>
    </row>
    <row r="244" spans="1:4" ht="13.2">
      <c r="A244" s="138"/>
      <c r="B244" s="137"/>
      <c r="C244" s="137"/>
      <c r="D244" s="136"/>
    </row>
    <row r="245" spans="1:4" ht="13.2">
      <c r="A245" s="138"/>
      <c r="B245" s="137"/>
      <c r="C245" s="137"/>
      <c r="D245" s="136"/>
    </row>
    <row r="246" spans="1:4" ht="13.2">
      <c r="A246" s="138"/>
      <c r="B246" s="137"/>
      <c r="C246" s="137"/>
      <c r="D246" s="136"/>
    </row>
    <row r="247" spans="1:4" ht="13.2">
      <c r="A247" s="138"/>
      <c r="B247" s="137"/>
      <c r="C247" s="137"/>
      <c r="D247" s="136"/>
    </row>
    <row r="248" spans="1:4" ht="13.2">
      <c r="A248" s="138"/>
      <c r="B248" s="137"/>
      <c r="C248" s="137"/>
      <c r="D248" s="136"/>
    </row>
    <row r="249" spans="1:4" ht="13.2">
      <c r="A249" s="138"/>
      <c r="B249" s="137"/>
      <c r="C249" s="137"/>
      <c r="D249" s="136"/>
    </row>
    <row r="250" spans="1:4" ht="13.2">
      <c r="A250" s="138"/>
      <c r="B250" s="137"/>
      <c r="C250" s="137"/>
      <c r="D250" s="136"/>
    </row>
    <row r="251" spans="1:4" ht="13.2">
      <c r="A251" s="138"/>
      <c r="B251" s="137"/>
      <c r="C251" s="137"/>
      <c r="D251" s="136"/>
    </row>
    <row r="252" spans="1:4" ht="13.2">
      <c r="A252" s="138"/>
      <c r="B252" s="137"/>
      <c r="C252" s="137"/>
      <c r="D252" s="136"/>
    </row>
    <row r="253" spans="1:4" ht="13.2">
      <c r="A253" s="138"/>
      <c r="B253" s="137"/>
      <c r="C253" s="137"/>
      <c r="D253" s="136"/>
    </row>
    <row r="254" spans="1:4" ht="13.2">
      <c r="A254" s="138"/>
      <c r="B254" s="137"/>
      <c r="C254" s="137"/>
      <c r="D254" s="136"/>
    </row>
    <row r="255" spans="1:4" ht="13.2">
      <c r="A255" s="138"/>
      <c r="B255" s="137"/>
      <c r="C255" s="137"/>
      <c r="D255" s="136"/>
    </row>
    <row r="256" spans="1:4" ht="13.2">
      <c r="A256" s="138"/>
      <c r="B256" s="137"/>
      <c r="C256" s="137"/>
      <c r="D256" s="136"/>
    </row>
    <row r="257" spans="1:4" ht="13.2">
      <c r="A257" s="138"/>
      <c r="B257" s="137"/>
      <c r="C257" s="137"/>
      <c r="D257" s="136"/>
    </row>
    <row r="258" spans="1:4" ht="13.2">
      <c r="A258" s="138"/>
      <c r="B258" s="137"/>
      <c r="C258" s="137"/>
      <c r="D258" s="136"/>
    </row>
    <row r="259" spans="1:4" ht="13.2">
      <c r="A259" s="138"/>
      <c r="B259" s="137"/>
      <c r="C259" s="137"/>
      <c r="D259" s="136"/>
    </row>
    <row r="260" spans="1:4" ht="13.2">
      <c r="A260" s="138"/>
      <c r="B260" s="137"/>
      <c r="C260" s="137"/>
      <c r="D260" s="136"/>
    </row>
    <row r="261" spans="1:4" ht="13.2">
      <c r="A261" s="138"/>
      <c r="B261" s="137"/>
      <c r="C261" s="137"/>
      <c r="D261" s="136"/>
    </row>
    <row r="262" spans="1:4" ht="13.2">
      <c r="A262" s="138"/>
      <c r="B262" s="137"/>
      <c r="C262" s="137"/>
      <c r="D262" s="136"/>
    </row>
    <row r="263" spans="1:4" ht="13.2">
      <c r="A263" s="138"/>
      <c r="B263" s="137"/>
      <c r="C263" s="137"/>
      <c r="D263" s="136"/>
    </row>
    <row r="264" spans="1:4" ht="13.2">
      <c r="A264" s="138"/>
      <c r="B264" s="137"/>
      <c r="C264" s="137"/>
      <c r="D264" s="136"/>
    </row>
    <row r="265" spans="1:4" ht="13.2">
      <c r="A265" s="138"/>
      <c r="B265" s="137"/>
      <c r="C265" s="137"/>
      <c r="D265" s="136"/>
    </row>
    <row r="266" spans="1:4" ht="13.2">
      <c r="A266" s="138"/>
      <c r="B266" s="137"/>
      <c r="C266" s="137"/>
      <c r="D266" s="136"/>
    </row>
    <row r="267" spans="1:4" ht="13.2">
      <c r="A267" s="138"/>
      <c r="B267" s="137"/>
      <c r="C267" s="137"/>
      <c r="D267" s="136"/>
    </row>
    <row r="268" spans="1:4" ht="13.2">
      <c r="A268" s="138"/>
      <c r="B268" s="137"/>
      <c r="C268" s="137"/>
      <c r="D268" s="136"/>
    </row>
    <row r="269" spans="1:4" ht="13.2">
      <c r="A269" s="138"/>
      <c r="B269" s="137"/>
      <c r="C269" s="137"/>
      <c r="D269" s="136"/>
    </row>
    <row r="270" spans="1:4" ht="13.2">
      <c r="A270" s="138"/>
      <c r="B270" s="137"/>
      <c r="C270" s="137"/>
      <c r="D270" s="136"/>
    </row>
    <row r="271" spans="1:4" ht="13.2">
      <c r="A271" s="138"/>
      <c r="B271" s="137"/>
      <c r="C271" s="137"/>
      <c r="D271" s="136"/>
    </row>
    <row r="272" spans="1:4" ht="13.2">
      <c r="A272" s="138"/>
      <c r="B272" s="137"/>
      <c r="C272" s="137"/>
      <c r="D272" s="136"/>
    </row>
    <row r="273" spans="1:4" ht="13.2">
      <c r="A273" s="138"/>
      <c r="B273" s="137"/>
      <c r="C273" s="137"/>
      <c r="D273" s="136"/>
    </row>
    <row r="274" spans="1:4" ht="13.2">
      <c r="A274" s="138"/>
      <c r="B274" s="137"/>
      <c r="C274" s="137"/>
      <c r="D274" s="136"/>
    </row>
    <row r="275" spans="1:4" ht="13.2">
      <c r="A275" s="138"/>
      <c r="B275" s="137"/>
      <c r="C275" s="137"/>
      <c r="D275" s="136"/>
    </row>
    <row r="276" spans="1:4" ht="13.2">
      <c r="A276" s="138"/>
      <c r="B276" s="137"/>
      <c r="C276" s="137"/>
      <c r="D276" s="136"/>
    </row>
    <row r="277" spans="1:4" ht="13.2">
      <c r="A277" s="138"/>
      <c r="B277" s="137"/>
      <c r="C277" s="137"/>
      <c r="D277" s="136"/>
    </row>
    <row r="278" spans="1:4" ht="13.2">
      <c r="A278" s="138"/>
      <c r="B278" s="137"/>
      <c r="C278" s="137"/>
      <c r="D278" s="136"/>
    </row>
    <row r="279" spans="1:4" ht="13.2">
      <c r="A279" s="138"/>
      <c r="B279" s="137"/>
      <c r="C279" s="137"/>
      <c r="D279" s="136"/>
    </row>
    <row r="280" spans="1:4" ht="13.2">
      <c r="A280" s="138"/>
      <c r="B280" s="137"/>
      <c r="C280" s="137"/>
      <c r="D280" s="136"/>
    </row>
    <row r="281" spans="1:4" ht="13.2">
      <c r="A281" s="138"/>
      <c r="B281" s="137"/>
      <c r="C281" s="137"/>
      <c r="D281" s="136"/>
    </row>
    <row r="282" spans="1:4" ht="13.2">
      <c r="A282" s="138"/>
      <c r="B282" s="137"/>
      <c r="C282" s="137"/>
      <c r="D282" s="136"/>
    </row>
    <row r="283" spans="1:4" ht="13.2">
      <c r="A283" s="138"/>
      <c r="B283" s="137"/>
      <c r="C283" s="137"/>
      <c r="D283" s="136"/>
    </row>
    <row r="284" spans="1:4" ht="13.2">
      <c r="A284" s="138"/>
      <c r="B284" s="137"/>
      <c r="C284" s="137"/>
      <c r="D284" s="136"/>
    </row>
    <row r="285" spans="1:4" ht="13.2">
      <c r="A285" s="138"/>
      <c r="B285" s="137"/>
      <c r="C285" s="137"/>
      <c r="D285" s="136"/>
    </row>
    <row r="286" spans="1:4" ht="13.2">
      <c r="A286" s="138"/>
      <c r="B286" s="137"/>
      <c r="C286" s="137"/>
      <c r="D286" s="136"/>
    </row>
    <row r="287" spans="1:4" ht="13.2">
      <c r="A287" s="138"/>
      <c r="B287" s="137"/>
      <c r="C287" s="137"/>
      <c r="D287" s="136"/>
    </row>
    <row r="288" spans="1:4" ht="13.2">
      <c r="A288" s="138"/>
      <c r="B288" s="137"/>
      <c r="C288" s="137"/>
      <c r="D288" s="136"/>
    </row>
    <row r="289" spans="1:4" ht="13.2">
      <c r="A289" s="138"/>
      <c r="B289" s="137"/>
      <c r="C289" s="137"/>
      <c r="D289" s="136"/>
    </row>
    <row r="290" spans="1:4" ht="13.2">
      <c r="A290" s="138"/>
      <c r="B290" s="137"/>
      <c r="C290" s="137"/>
      <c r="D290" s="136"/>
    </row>
    <row r="291" spans="1:4" ht="13.2">
      <c r="A291" s="138"/>
      <c r="B291" s="137"/>
      <c r="C291" s="137"/>
      <c r="D291" s="136"/>
    </row>
    <row r="292" spans="1:4" ht="13.2">
      <c r="A292" s="138"/>
      <c r="B292" s="137"/>
      <c r="C292" s="137"/>
      <c r="D292" s="136"/>
    </row>
    <row r="293" spans="1:4" ht="13.2">
      <c r="A293" s="138"/>
      <c r="B293" s="137"/>
      <c r="C293" s="137"/>
      <c r="D293" s="136"/>
    </row>
    <row r="294" spans="1:4" ht="13.2">
      <c r="A294" s="138"/>
      <c r="B294" s="137"/>
      <c r="C294" s="137"/>
      <c r="D294" s="136"/>
    </row>
    <row r="295" spans="1:4" ht="13.2">
      <c r="A295" s="138"/>
      <c r="B295" s="137"/>
      <c r="C295" s="137"/>
      <c r="D295" s="136"/>
    </row>
    <row r="296" spans="1:4" ht="13.2">
      <c r="A296" s="138"/>
      <c r="B296" s="137"/>
      <c r="C296" s="137"/>
      <c r="D296" s="136"/>
    </row>
    <row r="297" spans="1:4" ht="13.2">
      <c r="A297" s="138"/>
      <c r="B297" s="137"/>
      <c r="C297" s="137"/>
      <c r="D297" s="136"/>
    </row>
    <row r="298" spans="1:4" ht="13.2">
      <c r="A298" s="138"/>
      <c r="B298" s="137"/>
      <c r="C298" s="137"/>
      <c r="D298" s="136"/>
    </row>
    <row r="299" spans="1:4" ht="13.2">
      <c r="A299" s="138"/>
      <c r="B299" s="137"/>
      <c r="C299" s="137"/>
      <c r="D299" s="136"/>
    </row>
    <row r="300" spans="1:4" ht="13.2">
      <c r="A300" s="138"/>
      <c r="B300" s="137"/>
      <c r="C300" s="137"/>
      <c r="D300" s="136"/>
    </row>
    <row r="301" spans="1:4" ht="13.2">
      <c r="A301" s="138"/>
      <c r="B301" s="137"/>
      <c r="C301" s="137"/>
      <c r="D301" s="136"/>
    </row>
    <row r="302" spans="1:4" ht="13.2">
      <c r="A302" s="138"/>
      <c r="B302" s="137"/>
      <c r="C302" s="137"/>
      <c r="D302" s="136"/>
    </row>
    <row r="303" spans="1:4" ht="13.2">
      <c r="A303" s="138"/>
      <c r="B303" s="137"/>
      <c r="C303" s="137"/>
      <c r="D303" s="136"/>
    </row>
    <row r="304" spans="1:4" ht="13.2">
      <c r="A304" s="138"/>
      <c r="B304" s="137"/>
      <c r="C304" s="137"/>
      <c r="D304" s="136"/>
    </row>
    <row r="305" spans="1:4" ht="13.2">
      <c r="A305" s="138"/>
      <c r="B305" s="137"/>
      <c r="C305" s="137"/>
      <c r="D305" s="136"/>
    </row>
    <row r="306" spans="1:4" ht="13.2">
      <c r="A306" s="138"/>
      <c r="B306" s="137"/>
      <c r="C306" s="137"/>
      <c r="D306" s="136"/>
    </row>
    <row r="307" spans="1:4" ht="13.2">
      <c r="A307" s="138"/>
      <c r="B307" s="137"/>
      <c r="C307" s="137"/>
      <c r="D307" s="136"/>
    </row>
    <row r="308" spans="1:4" ht="13.2">
      <c r="A308" s="138"/>
      <c r="B308" s="137"/>
      <c r="C308" s="137"/>
      <c r="D308" s="136"/>
    </row>
    <row r="309" spans="1:4" ht="13.2">
      <c r="A309" s="138"/>
      <c r="B309" s="137"/>
      <c r="C309" s="137"/>
      <c r="D309" s="136"/>
    </row>
    <row r="310" spans="1:4" ht="13.2">
      <c r="A310" s="138"/>
      <c r="B310" s="137"/>
      <c r="C310" s="137"/>
      <c r="D310" s="136"/>
    </row>
    <row r="311" spans="1:4" ht="13.2">
      <c r="A311" s="138"/>
      <c r="B311" s="137"/>
      <c r="C311" s="137"/>
      <c r="D311" s="136"/>
    </row>
    <row r="312" spans="1:4" ht="13.2">
      <c r="A312" s="138"/>
      <c r="B312" s="137"/>
      <c r="C312" s="137"/>
      <c r="D312" s="136"/>
    </row>
    <row r="313" spans="1:4" ht="13.2">
      <c r="A313" s="138"/>
      <c r="B313" s="137"/>
      <c r="C313" s="137"/>
      <c r="D313" s="136"/>
    </row>
    <row r="314" spans="1:4" ht="13.2">
      <c r="A314" s="138"/>
      <c r="B314" s="137"/>
      <c r="C314" s="137"/>
      <c r="D314" s="136"/>
    </row>
    <row r="315" spans="1:4" ht="13.2">
      <c r="A315" s="138"/>
      <c r="B315" s="137"/>
      <c r="C315" s="137"/>
      <c r="D315" s="136"/>
    </row>
    <row r="316" spans="1:4" ht="13.2">
      <c r="A316" s="138"/>
      <c r="B316" s="137"/>
      <c r="C316" s="137"/>
      <c r="D316" s="136"/>
    </row>
    <row r="317" spans="1:4" ht="13.2">
      <c r="A317" s="138"/>
      <c r="B317" s="137"/>
      <c r="C317" s="137"/>
      <c r="D317" s="136"/>
    </row>
    <row r="318" spans="1:4" ht="13.2">
      <c r="A318" s="138"/>
      <c r="B318" s="137"/>
      <c r="C318" s="137"/>
      <c r="D318" s="136"/>
    </row>
    <row r="319" spans="1:4" ht="13.2">
      <c r="A319" s="138"/>
      <c r="B319" s="137"/>
      <c r="C319" s="137"/>
      <c r="D319" s="136"/>
    </row>
    <row r="320" spans="1:4" ht="13.2">
      <c r="A320" s="138"/>
      <c r="B320" s="137"/>
      <c r="C320" s="137"/>
      <c r="D320" s="136"/>
    </row>
    <row r="321" spans="1:4" ht="13.2">
      <c r="A321" s="138"/>
      <c r="B321" s="137"/>
      <c r="C321" s="137"/>
      <c r="D321" s="136"/>
    </row>
    <row r="322" spans="1:4" ht="13.2">
      <c r="A322" s="138"/>
      <c r="B322" s="137"/>
      <c r="C322" s="137"/>
      <c r="D322" s="136"/>
    </row>
    <row r="323" spans="1:4" ht="13.2">
      <c r="A323" s="138"/>
      <c r="B323" s="137"/>
      <c r="C323" s="137"/>
      <c r="D323" s="136"/>
    </row>
    <row r="324" spans="1:4" ht="13.2">
      <c r="A324" s="138"/>
      <c r="B324" s="137"/>
      <c r="C324" s="137"/>
      <c r="D324" s="136"/>
    </row>
    <row r="325" spans="1:4" ht="13.2">
      <c r="A325" s="138"/>
      <c r="B325" s="137"/>
      <c r="C325" s="137"/>
      <c r="D325" s="136"/>
    </row>
    <row r="326" spans="1:4" ht="13.2">
      <c r="A326" s="138"/>
      <c r="B326" s="137"/>
      <c r="C326" s="137"/>
      <c r="D326" s="136"/>
    </row>
    <row r="327" spans="1:4" ht="13.2">
      <c r="A327" s="138"/>
      <c r="B327" s="137"/>
      <c r="C327" s="137"/>
      <c r="D327" s="136"/>
    </row>
    <row r="328" spans="1:4" ht="13.2">
      <c r="A328" s="138"/>
      <c r="B328" s="137"/>
      <c r="C328" s="137"/>
      <c r="D328" s="136"/>
    </row>
    <row r="329" spans="1:4" ht="13.2">
      <c r="A329" s="138"/>
      <c r="B329" s="137"/>
      <c r="C329" s="137"/>
      <c r="D329" s="136"/>
    </row>
    <row r="330" spans="1:4" ht="13.2">
      <c r="A330" s="138"/>
      <c r="B330" s="137"/>
      <c r="C330" s="137"/>
      <c r="D330" s="136"/>
    </row>
    <row r="331" spans="1:4" ht="13.2">
      <c r="A331" s="138"/>
      <c r="B331" s="137"/>
      <c r="C331" s="137"/>
      <c r="D331" s="136"/>
    </row>
    <row r="332" spans="1:4" ht="13.2">
      <c r="A332" s="138"/>
      <c r="B332" s="137"/>
      <c r="C332" s="137"/>
      <c r="D332" s="136"/>
    </row>
    <row r="333" spans="1:4" ht="13.2">
      <c r="A333" s="138"/>
      <c r="B333" s="137"/>
      <c r="C333" s="137"/>
      <c r="D333" s="136"/>
    </row>
    <row r="334" spans="1:4" ht="13.2">
      <c r="A334" s="138"/>
      <c r="B334" s="137"/>
      <c r="C334" s="137"/>
      <c r="D334" s="136"/>
    </row>
    <row r="335" spans="1:4" ht="13.2">
      <c r="A335" s="138"/>
      <c r="B335" s="137"/>
      <c r="C335" s="137"/>
      <c r="D335" s="136"/>
    </row>
    <row r="336" spans="1:4" ht="13.2">
      <c r="A336" s="138"/>
      <c r="B336" s="137"/>
      <c r="C336" s="137"/>
      <c r="D336" s="136"/>
    </row>
    <row r="337" spans="1:4" ht="13.2">
      <c r="A337" s="138"/>
      <c r="B337" s="137"/>
      <c r="C337" s="137"/>
      <c r="D337" s="136"/>
    </row>
    <row r="338" spans="1:4" ht="13.2">
      <c r="A338" s="138"/>
      <c r="B338" s="137"/>
      <c r="C338" s="137"/>
      <c r="D338" s="136"/>
    </row>
    <row r="339" spans="1:4" ht="13.2">
      <c r="A339" s="138"/>
      <c r="B339" s="137"/>
      <c r="C339" s="137"/>
      <c r="D339" s="136"/>
    </row>
    <row r="340" spans="1:4" ht="13.2">
      <c r="A340" s="138"/>
      <c r="B340" s="137"/>
      <c r="C340" s="137"/>
      <c r="D340" s="136"/>
    </row>
    <row r="341" spans="1:4" ht="13.2">
      <c r="A341" s="138"/>
      <c r="B341" s="137"/>
      <c r="C341" s="137"/>
      <c r="D341" s="136"/>
    </row>
    <row r="342" spans="1:4" ht="13.2">
      <c r="A342" s="138"/>
      <c r="B342" s="137"/>
      <c r="C342" s="137"/>
      <c r="D342" s="136"/>
    </row>
    <row r="343" spans="1:4" ht="13.2">
      <c r="A343" s="138"/>
      <c r="B343" s="137"/>
      <c r="C343" s="137"/>
      <c r="D343" s="136"/>
    </row>
    <row r="344" spans="1:4" ht="13.2">
      <c r="A344" s="138"/>
      <c r="B344" s="137"/>
      <c r="C344" s="137"/>
      <c r="D344" s="136"/>
    </row>
    <row r="345" spans="1:4" ht="13.2">
      <c r="A345" s="138"/>
      <c r="B345" s="137"/>
      <c r="C345" s="137"/>
      <c r="D345" s="136"/>
    </row>
    <row r="346" spans="1:4" ht="13.2">
      <c r="A346" s="138"/>
      <c r="B346" s="137"/>
      <c r="C346" s="137"/>
      <c r="D346" s="136"/>
    </row>
    <row r="347" spans="1:4" ht="13.2">
      <c r="A347" s="138"/>
      <c r="B347" s="137"/>
      <c r="C347" s="137"/>
      <c r="D347" s="136"/>
    </row>
    <row r="348" spans="1:4" ht="13.2">
      <c r="A348" s="138"/>
      <c r="B348" s="137"/>
      <c r="C348" s="137"/>
      <c r="D348" s="136"/>
    </row>
    <row r="349" spans="1:4" ht="13.2">
      <c r="A349" s="138"/>
      <c r="B349" s="137"/>
      <c r="C349" s="137"/>
      <c r="D349" s="136"/>
    </row>
    <row r="350" spans="1:4" ht="13.2">
      <c r="A350" s="138"/>
      <c r="B350" s="137"/>
      <c r="C350" s="137"/>
      <c r="D350" s="136"/>
    </row>
    <row r="351" spans="1:4" ht="13.2">
      <c r="A351" s="138"/>
      <c r="B351" s="137"/>
      <c r="C351" s="137"/>
      <c r="D351" s="136"/>
    </row>
    <row r="352" spans="1:4" ht="13.2">
      <c r="A352" s="138"/>
      <c r="B352" s="137"/>
      <c r="C352" s="137"/>
      <c r="D352" s="136"/>
    </row>
    <row r="353" spans="1:4" ht="13.2">
      <c r="A353" s="138"/>
      <c r="B353" s="137"/>
      <c r="C353" s="137"/>
      <c r="D353" s="136"/>
    </row>
    <row r="354" spans="1:4" ht="13.2">
      <c r="A354" s="138"/>
      <c r="B354" s="137"/>
      <c r="C354" s="137"/>
      <c r="D354" s="136"/>
    </row>
    <row r="355" spans="1:4" ht="13.2">
      <c r="A355" s="138"/>
      <c r="B355" s="137"/>
      <c r="C355" s="137"/>
      <c r="D355" s="136"/>
    </row>
    <row r="356" spans="1:4" ht="13.2">
      <c r="A356" s="138"/>
      <c r="B356" s="137"/>
      <c r="C356" s="137"/>
      <c r="D356" s="136"/>
    </row>
    <row r="357" spans="1:4" ht="13.2">
      <c r="A357" s="138"/>
      <c r="B357" s="137"/>
      <c r="C357" s="137"/>
      <c r="D357" s="136"/>
    </row>
    <row r="358" spans="1:4" ht="13.2">
      <c r="A358" s="138"/>
      <c r="B358" s="137"/>
      <c r="C358" s="137"/>
      <c r="D358" s="136"/>
    </row>
    <row r="359" spans="1:4" ht="13.2">
      <c r="A359" s="138"/>
      <c r="B359" s="137"/>
      <c r="C359" s="137"/>
      <c r="D359" s="136"/>
    </row>
    <row r="360" spans="1:4" ht="13.2">
      <c r="A360" s="138"/>
      <c r="B360" s="137"/>
      <c r="C360" s="137"/>
      <c r="D360" s="136"/>
    </row>
    <row r="361" spans="1:4" ht="13.2">
      <c r="A361" s="138"/>
      <c r="B361" s="137"/>
      <c r="C361" s="137"/>
      <c r="D361" s="136"/>
    </row>
    <row r="362" spans="1:4" ht="13.2">
      <c r="A362" s="138"/>
      <c r="B362" s="137"/>
      <c r="C362" s="137"/>
      <c r="D362" s="136"/>
    </row>
    <row r="363" spans="1:4" ht="13.2">
      <c r="A363" s="138"/>
      <c r="B363" s="137"/>
      <c r="C363" s="137"/>
      <c r="D363" s="136"/>
    </row>
    <row r="364" spans="1:4" ht="13.2">
      <c r="A364" s="138"/>
      <c r="B364" s="137"/>
      <c r="C364" s="137"/>
      <c r="D364" s="136"/>
    </row>
    <row r="365" spans="1:4" ht="13.2">
      <c r="A365" s="138"/>
      <c r="B365" s="137"/>
      <c r="C365" s="137"/>
      <c r="D365" s="136"/>
    </row>
    <row r="366" spans="1:4" ht="13.2">
      <c r="A366" s="138"/>
      <c r="B366" s="137"/>
      <c r="C366" s="137"/>
      <c r="D366" s="136"/>
    </row>
    <row r="367" spans="1:4" ht="13.2">
      <c r="A367" s="138"/>
      <c r="B367" s="137"/>
      <c r="C367" s="137"/>
      <c r="D367" s="136"/>
    </row>
    <row r="368" spans="1:4" ht="13.2">
      <c r="A368" s="138"/>
      <c r="B368" s="137"/>
      <c r="C368" s="137"/>
      <c r="D368" s="136"/>
    </row>
    <row r="369" spans="1:4" ht="13.2">
      <c r="A369" s="138"/>
      <c r="B369" s="137"/>
      <c r="C369" s="137"/>
      <c r="D369" s="136"/>
    </row>
    <row r="370" spans="1:4" ht="13.2">
      <c r="A370" s="138"/>
      <c r="B370" s="137"/>
      <c r="C370" s="137"/>
      <c r="D370" s="136"/>
    </row>
    <row r="371" spans="1:4" ht="13.2">
      <c r="A371" s="138"/>
      <c r="B371" s="137"/>
      <c r="C371" s="137"/>
      <c r="D371" s="136"/>
    </row>
    <row r="372" spans="1:4" ht="13.2">
      <c r="A372" s="138"/>
      <c r="B372" s="137"/>
      <c r="C372" s="137"/>
      <c r="D372" s="136"/>
    </row>
    <row r="373" spans="1:4" ht="13.2">
      <c r="A373" s="138"/>
      <c r="B373" s="137"/>
      <c r="C373" s="137"/>
      <c r="D373" s="136"/>
    </row>
    <row r="374" spans="1:4" ht="13.2">
      <c r="A374" s="138"/>
      <c r="B374" s="137"/>
      <c r="C374" s="137"/>
      <c r="D374" s="136"/>
    </row>
    <row r="375" spans="1:4" ht="13.2">
      <c r="A375" s="138"/>
      <c r="B375" s="137"/>
      <c r="C375" s="137"/>
      <c r="D375" s="136"/>
    </row>
    <row r="376" spans="1:4" ht="13.2">
      <c r="A376" s="138"/>
      <c r="B376" s="137"/>
      <c r="C376" s="137"/>
      <c r="D376" s="136"/>
    </row>
    <row r="377" spans="1:4" ht="13.2">
      <c r="A377" s="138"/>
      <c r="B377" s="137"/>
      <c r="C377" s="137"/>
      <c r="D377" s="136"/>
    </row>
    <row r="378" spans="1:4" ht="13.2">
      <c r="A378" s="138"/>
      <c r="B378" s="137"/>
      <c r="C378" s="137"/>
      <c r="D378" s="136"/>
    </row>
    <row r="379" spans="1:4" ht="13.2">
      <c r="A379" s="138"/>
      <c r="B379" s="137"/>
      <c r="C379" s="137"/>
      <c r="D379" s="136"/>
    </row>
    <row r="380" spans="1:4" ht="13.2">
      <c r="A380" s="138"/>
      <c r="B380" s="137"/>
      <c r="C380" s="137"/>
      <c r="D380" s="136"/>
    </row>
    <row r="381" spans="1:4" ht="13.2">
      <c r="A381" s="138"/>
      <c r="B381" s="137"/>
      <c r="C381" s="137"/>
      <c r="D381" s="136"/>
    </row>
    <row r="382" spans="1:4" ht="13.2">
      <c r="A382" s="138"/>
      <c r="B382" s="137"/>
      <c r="C382" s="137"/>
      <c r="D382" s="136"/>
    </row>
    <row r="383" spans="1:4" ht="13.2">
      <c r="A383" s="138"/>
      <c r="B383" s="137"/>
      <c r="C383" s="137"/>
      <c r="D383" s="136"/>
    </row>
    <row r="384" spans="1:4" ht="13.2">
      <c r="A384" s="138"/>
      <c r="B384" s="137"/>
      <c r="C384" s="137"/>
      <c r="D384" s="136"/>
    </row>
    <row r="385" spans="1:4" ht="13.2">
      <c r="A385" s="138"/>
      <c r="B385" s="137"/>
      <c r="C385" s="137"/>
      <c r="D385" s="136"/>
    </row>
    <row r="386" spans="1:4" ht="13.2">
      <c r="A386" s="138"/>
      <c r="B386" s="137"/>
      <c r="C386" s="137"/>
      <c r="D386" s="136"/>
    </row>
    <row r="387" spans="1:4" ht="13.2">
      <c r="A387" s="138"/>
      <c r="B387" s="137"/>
      <c r="C387" s="137"/>
      <c r="D387" s="136"/>
    </row>
    <row r="388" spans="1:4" ht="13.2">
      <c r="A388" s="138"/>
      <c r="B388" s="137"/>
      <c r="C388" s="137"/>
      <c r="D388" s="136"/>
    </row>
    <row r="389" spans="1:4" ht="13.2">
      <c r="A389" s="138"/>
      <c r="B389" s="137"/>
      <c r="C389" s="137"/>
      <c r="D389" s="136"/>
    </row>
    <row r="390" spans="1:4" ht="13.2">
      <c r="A390" s="138"/>
      <c r="B390" s="137"/>
      <c r="C390" s="137"/>
      <c r="D390" s="136"/>
    </row>
    <row r="391" spans="1:4" ht="13.2">
      <c r="A391" s="138"/>
      <c r="B391" s="137"/>
      <c r="C391" s="137"/>
      <c r="D391" s="136"/>
    </row>
    <row r="392" spans="1:4" ht="13.2">
      <c r="A392" s="138"/>
      <c r="B392" s="137"/>
      <c r="C392" s="137"/>
      <c r="D392" s="136"/>
    </row>
    <row r="393" spans="1:4" ht="13.2">
      <c r="A393" s="138"/>
      <c r="B393" s="137"/>
      <c r="C393" s="137"/>
      <c r="D393" s="136"/>
    </row>
    <row r="394" spans="1:4" ht="13.2">
      <c r="A394" s="138"/>
      <c r="B394" s="137"/>
      <c r="C394" s="137"/>
      <c r="D394" s="136"/>
    </row>
    <row r="395" spans="1:4" ht="13.2">
      <c r="A395" s="138"/>
      <c r="B395" s="137"/>
      <c r="C395" s="137"/>
      <c r="D395" s="136"/>
    </row>
    <row r="396" spans="1:4" ht="13.2">
      <c r="A396" s="138"/>
      <c r="B396" s="137"/>
      <c r="C396" s="137"/>
      <c r="D396" s="136"/>
    </row>
    <row r="397" spans="1:4" ht="13.2">
      <c r="A397" s="138"/>
      <c r="B397" s="137"/>
      <c r="C397" s="137"/>
      <c r="D397" s="136"/>
    </row>
    <row r="398" spans="1:4" ht="13.2">
      <c r="A398" s="138"/>
      <c r="B398" s="137"/>
      <c r="C398" s="137"/>
      <c r="D398" s="136"/>
    </row>
    <row r="399" spans="1:4" ht="13.2">
      <c r="A399" s="138"/>
      <c r="B399" s="137"/>
      <c r="C399" s="137"/>
      <c r="D399" s="136"/>
    </row>
    <row r="400" spans="1:4" ht="13.2">
      <c r="A400" s="138"/>
      <c r="B400" s="137"/>
      <c r="C400" s="137"/>
      <c r="D400" s="136"/>
    </row>
    <row r="401" spans="1:4" ht="13.2">
      <c r="A401" s="138"/>
      <c r="B401" s="137"/>
      <c r="C401" s="137"/>
      <c r="D401" s="136"/>
    </row>
    <row r="402" spans="1:4" ht="13.2">
      <c r="A402" s="138"/>
      <c r="B402" s="137"/>
      <c r="C402" s="137"/>
      <c r="D402" s="136"/>
    </row>
    <row r="403" spans="1:4" ht="13.2">
      <c r="A403" s="138"/>
      <c r="B403" s="137"/>
      <c r="C403" s="137"/>
      <c r="D403" s="136"/>
    </row>
    <row r="404" spans="1:4" ht="13.2">
      <c r="A404" s="138"/>
      <c r="B404" s="137"/>
      <c r="C404" s="137"/>
      <c r="D404" s="136"/>
    </row>
    <row r="405" spans="1:4" ht="13.2">
      <c r="A405" s="138"/>
      <c r="B405" s="137"/>
      <c r="C405" s="137"/>
      <c r="D405" s="136"/>
    </row>
    <row r="406" spans="1:4" ht="13.2">
      <c r="A406" s="138"/>
      <c r="B406" s="137"/>
      <c r="C406" s="137"/>
      <c r="D406" s="136"/>
    </row>
    <row r="407" spans="1:4" ht="13.2">
      <c r="A407" s="138"/>
      <c r="B407" s="137"/>
      <c r="C407" s="137"/>
      <c r="D407" s="136"/>
    </row>
    <row r="408" spans="1:4" ht="13.2">
      <c r="A408" s="138"/>
      <c r="B408" s="137"/>
      <c r="C408" s="137"/>
      <c r="D408" s="136"/>
    </row>
    <row r="409" spans="1:4" ht="13.2">
      <c r="A409" s="138"/>
      <c r="B409" s="137"/>
      <c r="C409" s="137"/>
      <c r="D409" s="136"/>
    </row>
    <row r="410" spans="1:4" ht="13.2">
      <c r="A410" s="138"/>
      <c r="B410" s="137"/>
      <c r="C410" s="137"/>
      <c r="D410" s="136"/>
    </row>
    <row r="411" spans="1:4" ht="13.2">
      <c r="A411" s="138"/>
      <c r="B411" s="137"/>
      <c r="C411" s="137"/>
      <c r="D411" s="136"/>
    </row>
    <row r="412" spans="1:4" ht="13.2">
      <c r="A412" s="138"/>
      <c r="B412" s="137"/>
      <c r="C412" s="137"/>
      <c r="D412" s="136"/>
    </row>
    <row r="413" spans="1:4" ht="13.2">
      <c r="A413" s="138"/>
      <c r="B413" s="137"/>
      <c r="C413" s="137"/>
      <c r="D413" s="136"/>
    </row>
    <row r="414" spans="1:4" ht="13.2">
      <c r="A414" s="138"/>
      <c r="B414" s="137"/>
      <c r="C414" s="137"/>
      <c r="D414" s="136"/>
    </row>
    <row r="415" spans="1:4" ht="13.2">
      <c r="A415" s="138"/>
      <c r="B415" s="137"/>
      <c r="C415" s="137"/>
      <c r="D415" s="136"/>
    </row>
    <row r="416" spans="1:4" ht="13.2">
      <c r="A416" s="138"/>
      <c r="B416" s="137"/>
      <c r="C416" s="137"/>
      <c r="D416" s="136"/>
    </row>
    <row r="417" spans="1:4" ht="13.2">
      <c r="A417" s="138"/>
      <c r="B417" s="137"/>
      <c r="C417" s="137"/>
      <c r="D417" s="136"/>
    </row>
    <row r="418" spans="1:4" ht="13.2">
      <c r="A418" s="138"/>
      <c r="B418" s="137"/>
      <c r="C418" s="137"/>
      <c r="D418" s="136"/>
    </row>
    <row r="419" spans="1:4" ht="13.2">
      <c r="A419" s="138"/>
      <c r="B419" s="137"/>
      <c r="C419" s="137"/>
      <c r="D419" s="136"/>
    </row>
    <row r="420" spans="1:4" ht="13.2">
      <c r="A420" s="138"/>
      <c r="B420" s="137"/>
      <c r="C420" s="137"/>
      <c r="D420" s="136"/>
    </row>
    <row r="421" spans="1:4" ht="13.2">
      <c r="A421" s="138"/>
      <c r="B421" s="137"/>
      <c r="C421" s="137"/>
      <c r="D421" s="136"/>
    </row>
    <row r="422" spans="1:4" ht="13.2">
      <c r="A422" s="138"/>
      <c r="B422" s="137"/>
      <c r="C422" s="137"/>
      <c r="D422" s="136"/>
    </row>
    <row r="423" spans="1:4" ht="13.2">
      <c r="A423" s="138"/>
      <c r="B423" s="137"/>
      <c r="C423" s="137"/>
      <c r="D423" s="136"/>
    </row>
    <row r="424" spans="1:4" ht="13.2">
      <c r="A424" s="138"/>
      <c r="B424" s="137"/>
      <c r="C424" s="137"/>
      <c r="D424" s="136"/>
    </row>
    <row r="425" spans="1:4" ht="13.2">
      <c r="A425" s="138"/>
      <c r="B425" s="137"/>
      <c r="C425" s="137"/>
      <c r="D425" s="136"/>
    </row>
    <row r="426" spans="1:4" ht="13.2">
      <c r="A426" s="138"/>
      <c r="B426" s="137"/>
      <c r="C426" s="137"/>
      <c r="D426" s="136"/>
    </row>
    <row r="427" spans="1:4" ht="13.2">
      <c r="A427" s="138"/>
      <c r="B427" s="137"/>
      <c r="C427" s="137"/>
      <c r="D427" s="136"/>
    </row>
    <row r="428" spans="1:4" ht="13.2">
      <c r="A428" s="138"/>
      <c r="B428" s="137"/>
      <c r="C428" s="137"/>
      <c r="D428" s="136"/>
    </row>
    <row r="429" spans="1:4" ht="13.2">
      <c r="A429" s="138"/>
      <c r="B429" s="137"/>
      <c r="C429" s="137"/>
      <c r="D429" s="136"/>
    </row>
    <row r="430" spans="1:4" ht="13.2">
      <c r="A430" s="138"/>
      <c r="B430" s="137"/>
      <c r="C430" s="137"/>
      <c r="D430" s="136"/>
    </row>
    <row r="431" spans="1:4" ht="13.2">
      <c r="A431" s="138"/>
      <c r="B431" s="137"/>
      <c r="C431" s="137"/>
      <c r="D431" s="136"/>
    </row>
    <row r="432" spans="1:4" ht="13.2">
      <c r="A432" s="138"/>
      <c r="B432" s="137"/>
      <c r="C432" s="137"/>
      <c r="D432" s="136"/>
    </row>
    <row r="433" spans="1:4" ht="13.2">
      <c r="A433" s="138"/>
      <c r="B433" s="137"/>
      <c r="C433" s="137"/>
      <c r="D433" s="136"/>
    </row>
    <row r="434" spans="1:4" ht="13.2">
      <c r="A434" s="138"/>
      <c r="B434" s="137"/>
      <c r="C434" s="137"/>
      <c r="D434" s="136"/>
    </row>
    <row r="435" spans="1:4" ht="13.2">
      <c r="A435" s="138"/>
      <c r="B435" s="137"/>
      <c r="C435" s="137"/>
      <c r="D435" s="136"/>
    </row>
    <row r="436" spans="1:4" ht="13.2">
      <c r="A436" s="138"/>
      <c r="B436" s="137"/>
      <c r="C436" s="137"/>
      <c r="D436" s="136"/>
    </row>
    <row r="437" spans="1:4" ht="13.2">
      <c r="A437" s="138"/>
      <c r="B437" s="137"/>
      <c r="C437" s="137"/>
      <c r="D437" s="136"/>
    </row>
    <row r="438" spans="1:4" ht="13.2">
      <c r="A438" s="138"/>
      <c r="B438" s="137"/>
      <c r="C438" s="137"/>
      <c r="D438" s="136"/>
    </row>
    <row r="439" spans="1:4" ht="13.2">
      <c r="A439" s="138"/>
      <c r="B439" s="137"/>
      <c r="C439" s="137"/>
      <c r="D439" s="136"/>
    </row>
    <row r="440" spans="1:4" ht="13.2">
      <c r="A440" s="138"/>
      <c r="B440" s="137"/>
      <c r="C440" s="137"/>
      <c r="D440" s="136"/>
    </row>
    <row r="441" spans="1:4" ht="13.2">
      <c r="A441" s="138"/>
      <c r="B441" s="137"/>
      <c r="C441" s="137"/>
      <c r="D441" s="136"/>
    </row>
    <row r="442" spans="1:4" ht="13.2">
      <c r="A442" s="138"/>
      <c r="B442" s="137"/>
      <c r="C442" s="137"/>
      <c r="D442" s="136"/>
    </row>
    <row r="443" spans="1:4" ht="13.2">
      <c r="A443" s="138"/>
      <c r="B443" s="137"/>
      <c r="C443" s="137"/>
      <c r="D443" s="136"/>
    </row>
    <row r="444" spans="1:4" ht="13.2">
      <c r="A444" s="138"/>
      <c r="B444" s="137"/>
      <c r="C444" s="137"/>
      <c r="D444" s="136"/>
    </row>
    <row r="445" spans="1:4" ht="13.2">
      <c r="A445" s="138"/>
      <c r="B445" s="137"/>
      <c r="C445" s="137"/>
      <c r="D445" s="136"/>
    </row>
    <row r="446" spans="1:4" ht="13.2">
      <c r="A446" s="138"/>
      <c r="B446" s="137"/>
      <c r="C446" s="137"/>
      <c r="D446" s="136"/>
    </row>
    <row r="447" spans="1:4" ht="13.2">
      <c r="A447" s="138"/>
      <c r="B447" s="137"/>
      <c r="C447" s="137"/>
      <c r="D447" s="136"/>
    </row>
    <row r="448" spans="1:4" ht="13.2">
      <c r="A448" s="138"/>
      <c r="B448" s="137"/>
      <c r="C448" s="137"/>
      <c r="D448" s="136"/>
    </row>
    <row r="449" spans="1:4" ht="13.2">
      <c r="A449" s="138"/>
      <c r="B449" s="137"/>
      <c r="C449" s="137"/>
      <c r="D449" s="136"/>
    </row>
    <row r="450" spans="1:4" ht="13.2">
      <c r="A450" s="138"/>
      <c r="B450" s="137"/>
      <c r="C450" s="137"/>
      <c r="D450" s="136"/>
    </row>
    <row r="451" spans="1:4" ht="13.2">
      <c r="A451" s="138"/>
      <c r="B451" s="137"/>
      <c r="C451" s="137"/>
      <c r="D451" s="136"/>
    </row>
    <row r="452" spans="1:4" ht="13.2">
      <c r="A452" s="138"/>
      <c r="B452" s="137"/>
      <c r="C452" s="137"/>
      <c r="D452" s="136"/>
    </row>
    <row r="453" spans="1:4" ht="13.2">
      <c r="A453" s="138"/>
      <c r="B453" s="137"/>
      <c r="C453" s="137"/>
      <c r="D453" s="136"/>
    </row>
    <row r="454" spans="1:4" ht="13.2">
      <c r="A454" s="138"/>
      <c r="B454" s="137"/>
      <c r="C454" s="137"/>
      <c r="D454" s="136"/>
    </row>
    <row r="455" spans="1:4" ht="13.2">
      <c r="A455" s="138"/>
      <c r="B455" s="137"/>
      <c r="C455" s="137"/>
      <c r="D455" s="136"/>
    </row>
    <row r="456" spans="1:4" ht="13.2">
      <c r="A456" s="138"/>
      <c r="B456" s="137"/>
      <c r="C456" s="137"/>
      <c r="D456" s="136"/>
    </row>
    <row r="457" spans="1:4" ht="13.2">
      <c r="A457" s="138"/>
      <c r="B457" s="137"/>
      <c r="C457" s="137"/>
      <c r="D457" s="136"/>
    </row>
    <row r="458" spans="1:4" ht="13.2">
      <c r="A458" s="138"/>
      <c r="B458" s="137"/>
      <c r="C458" s="137"/>
      <c r="D458" s="136"/>
    </row>
    <row r="459" spans="1:4" ht="13.2">
      <c r="A459" s="138"/>
      <c r="B459" s="137"/>
      <c r="C459" s="137"/>
      <c r="D459" s="136"/>
    </row>
    <row r="460" spans="1:4" ht="13.2">
      <c r="A460" s="138"/>
      <c r="B460" s="137"/>
      <c r="C460" s="137"/>
      <c r="D460" s="136"/>
    </row>
    <row r="461" spans="1:4" ht="13.2">
      <c r="A461" s="138"/>
      <c r="B461" s="137"/>
      <c r="C461" s="137"/>
      <c r="D461" s="136"/>
    </row>
    <row r="462" spans="1:4" ht="13.2">
      <c r="A462" s="138"/>
      <c r="B462" s="137"/>
      <c r="C462" s="137"/>
      <c r="D462" s="136"/>
    </row>
    <row r="463" spans="1:4" ht="13.2">
      <c r="A463" s="138"/>
      <c r="B463" s="137"/>
      <c r="C463" s="137"/>
      <c r="D463" s="136"/>
    </row>
    <row r="464" spans="1:4" ht="13.2">
      <c r="A464" s="138"/>
      <c r="B464" s="137"/>
      <c r="C464" s="137"/>
      <c r="D464" s="136"/>
    </row>
    <row r="465" spans="1:4" ht="13.2">
      <c r="A465" s="138"/>
      <c r="B465" s="137"/>
      <c r="C465" s="137"/>
      <c r="D465" s="136"/>
    </row>
    <row r="466" spans="1:4" ht="13.2">
      <c r="A466" s="138"/>
      <c r="B466" s="137"/>
      <c r="C466" s="137"/>
      <c r="D466" s="136"/>
    </row>
    <row r="467" spans="1:4" ht="13.2">
      <c r="A467" s="138"/>
      <c r="B467" s="137"/>
      <c r="C467" s="137"/>
      <c r="D467" s="136"/>
    </row>
    <row r="468" spans="1:4" ht="13.2">
      <c r="A468" s="138"/>
      <c r="B468" s="137"/>
      <c r="C468" s="137"/>
      <c r="D468" s="136"/>
    </row>
    <row r="469" spans="1:4" ht="13.2">
      <c r="A469" s="138"/>
      <c r="B469" s="137"/>
      <c r="C469" s="137"/>
      <c r="D469" s="136"/>
    </row>
    <row r="470" spans="1:4" ht="13.2">
      <c r="A470" s="138"/>
      <c r="B470" s="137"/>
      <c r="C470" s="137"/>
      <c r="D470" s="136"/>
    </row>
    <row r="471" spans="1:4" ht="13.2">
      <c r="A471" s="138"/>
      <c r="B471" s="137"/>
      <c r="C471" s="137"/>
      <c r="D471" s="136"/>
    </row>
    <row r="472" spans="1:4" ht="13.2">
      <c r="A472" s="138"/>
      <c r="B472" s="137"/>
      <c r="C472" s="137"/>
      <c r="D472" s="136"/>
    </row>
    <row r="473" spans="1:4" ht="13.2">
      <c r="A473" s="138"/>
      <c r="B473" s="137"/>
      <c r="C473" s="137"/>
      <c r="D473" s="136"/>
    </row>
    <row r="474" spans="1:4" ht="13.2">
      <c r="A474" s="138"/>
      <c r="B474" s="137"/>
      <c r="C474" s="137"/>
      <c r="D474" s="136"/>
    </row>
    <row r="475" spans="1:4" ht="13.2">
      <c r="A475" s="138"/>
      <c r="B475" s="137"/>
      <c r="C475" s="137"/>
      <c r="D475" s="136"/>
    </row>
    <row r="476" spans="1:4" ht="13.2">
      <c r="A476" s="138"/>
      <c r="B476" s="137"/>
      <c r="C476" s="137"/>
      <c r="D476" s="136"/>
    </row>
    <row r="477" spans="1:4" ht="13.2">
      <c r="A477" s="138"/>
      <c r="B477" s="137"/>
      <c r="C477" s="137"/>
      <c r="D477" s="136"/>
    </row>
    <row r="478" spans="1:4" ht="13.2">
      <c r="A478" s="138"/>
      <c r="B478" s="137"/>
      <c r="C478" s="137"/>
      <c r="D478" s="136"/>
    </row>
    <row r="479" spans="1:4" ht="13.2">
      <c r="A479" s="138"/>
      <c r="B479" s="137"/>
      <c r="C479" s="137"/>
      <c r="D479" s="136"/>
    </row>
    <row r="480" spans="1:4" ht="13.2">
      <c r="A480" s="138"/>
      <c r="B480" s="137"/>
      <c r="C480" s="137"/>
      <c r="D480" s="136"/>
    </row>
    <row r="481" spans="1:4" ht="13.2">
      <c r="A481" s="138"/>
      <c r="B481" s="137"/>
      <c r="C481" s="137"/>
      <c r="D481" s="136"/>
    </row>
    <row r="482" spans="1:4" ht="13.2">
      <c r="A482" s="138"/>
      <c r="B482" s="137"/>
      <c r="C482" s="137"/>
      <c r="D482" s="136"/>
    </row>
    <row r="483" spans="1:4" ht="13.2">
      <c r="A483" s="138"/>
      <c r="B483" s="137"/>
      <c r="C483" s="137"/>
      <c r="D483" s="136"/>
    </row>
    <row r="484" spans="1:4" ht="13.2">
      <c r="A484" s="138"/>
      <c r="B484" s="137"/>
      <c r="C484" s="137"/>
      <c r="D484" s="136"/>
    </row>
    <row r="485" spans="1:4" ht="13.2">
      <c r="A485" s="138"/>
      <c r="B485" s="137"/>
      <c r="C485" s="137"/>
      <c r="D485" s="136"/>
    </row>
    <row r="486" spans="1:4" ht="13.2">
      <c r="A486" s="138"/>
      <c r="B486" s="137"/>
      <c r="C486" s="137"/>
      <c r="D486" s="136"/>
    </row>
    <row r="487" spans="1:4" ht="13.2">
      <c r="A487" s="138"/>
      <c r="B487" s="137"/>
      <c r="C487" s="137"/>
      <c r="D487" s="136"/>
    </row>
    <row r="488" spans="1:4" ht="13.2">
      <c r="A488" s="138"/>
      <c r="B488" s="137"/>
      <c r="C488" s="137"/>
      <c r="D488" s="136"/>
    </row>
    <row r="489" spans="1:4" ht="13.2">
      <c r="A489" s="138"/>
      <c r="B489" s="137"/>
      <c r="C489" s="137"/>
      <c r="D489" s="136"/>
    </row>
    <row r="490" spans="1:4" ht="13.2">
      <c r="A490" s="138"/>
      <c r="B490" s="137"/>
      <c r="C490" s="137"/>
      <c r="D490" s="136"/>
    </row>
    <row r="491" spans="1:4" ht="13.2">
      <c r="A491" s="138"/>
      <c r="B491" s="137"/>
      <c r="C491" s="137"/>
      <c r="D491" s="136"/>
    </row>
    <row r="492" spans="1:4" ht="13.2">
      <c r="A492" s="138"/>
      <c r="B492" s="137"/>
      <c r="C492" s="137"/>
      <c r="D492" s="136"/>
    </row>
    <row r="493" spans="1:4" ht="13.2">
      <c r="A493" s="138"/>
      <c r="B493" s="137"/>
      <c r="C493" s="137"/>
      <c r="D493" s="136"/>
    </row>
    <row r="494" spans="1:4" ht="13.2">
      <c r="A494" s="138"/>
      <c r="B494" s="137"/>
      <c r="C494" s="137"/>
      <c r="D494" s="136"/>
    </row>
    <row r="495" spans="1:4" ht="13.2">
      <c r="A495" s="138"/>
      <c r="B495" s="137"/>
      <c r="C495" s="137"/>
      <c r="D495" s="136"/>
    </row>
    <row r="496" spans="1:4" ht="13.2">
      <c r="A496" s="138"/>
      <c r="B496" s="137"/>
      <c r="C496" s="137"/>
      <c r="D496" s="136"/>
    </row>
    <row r="497" spans="1:4" ht="13.2">
      <c r="A497" s="138"/>
      <c r="B497" s="137"/>
      <c r="C497" s="137"/>
      <c r="D497" s="136"/>
    </row>
    <row r="498" spans="1:4" ht="13.2">
      <c r="A498" s="138"/>
      <c r="B498" s="137"/>
      <c r="C498" s="137"/>
      <c r="D498" s="136"/>
    </row>
    <row r="499" spans="1:4" ht="13.2">
      <c r="A499" s="138"/>
      <c r="B499" s="137"/>
      <c r="C499" s="137"/>
      <c r="D499" s="136"/>
    </row>
    <row r="500" spans="1:4" ht="13.2">
      <c r="A500" s="138"/>
      <c r="B500" s="137"/>
      <c r="C500" s="137"/>
      <c r="D500" s="136"/>
    </row>
    <row r="501" spans="1:4" ht="13.2">
      <c r="A501" s="138"/>
      <c r="B501" s="137"/>
      <c r="C501" s="137"/>
      <c r="D501" s="136"/>
    </row>
    <row r="502" spans="1:4" ht="13.2">
      <c r="A502" s="138"/>
      <c r="B502" s="137"/>
      <c r="C502" s="137"/>
      <c r="D502" s="136"/>
    </row>
    <row r="503" spans="1:4" ht="13.2">
      <c r="A503" s="138"/>
      <c r="B503" s="137"/>
      <c r="C503" s="137"/>
      <c r="D503" s="136"/>
    </row>
    <row r="504" spans="1:4" ht="13.2">
      <c r="A504" s="138"/>
      <c r="B504" s="137"/>
      <c r="C504" s="137"/>
      <c r="D504" s="136"/>
    </row>
    <row r="505" spans="1:4" ht="13.2">
      <c r="A505" s="138"/>
      <c r="B505" s="137"/>
      <c r="C505" s="137"/>
      <c r="D505" s="136"/>
    </row>
    <row r="506" spans="1:4" ht="13.2">
      <c r="A506" s="138"/>
      <c r="B506" s="137"/>
      <c r="C506" s="137"/>
      <c r="D506" s="136"/>
    </row>
    <row r="507" spans="1:4" ht="13.2">
      <c r="A507" s="138"/>
      <c r="B507" s="137"/>
      <c r="C507" s="137"/>
      <c r="D507" s="136"/>
    </row>
    <row r="508" spans="1:4" ht="13.2">
      <c r="A508" s="138"/>
      <c r="B508" s="137"/>
      <c r="C508" s="137"/>
      <c r="D508" s="136"/>
    </row>
    <row r="509" spans="1:4" ht="13.2">
      <c r="A509" s="138"/>
      <c r="B509" s="137"/>
      <c r="C509" s="137"/>
      <c r="D509" s="136"/>
    </row>
    <row r="510" spans="1:4" ht="13.2">
      <c r="A510" s="138"/>
      <c r="B510" s="137"/>
      <c r="C510" s="137"/>
      <c r="D510" s="136"/>
    </row>
    <row r="511" spans="1:4" ht="13.2">
      <c r="A511" s="138"/>
      <c r="B511" s="137"/>
      <c r="C511" s="137"/>
      <c r="D511" s="136"/>
    </row>
    <row r="512" spans="1:4" ht="13.2">
      <c r="A512" s="138"/>
      <c r="B512" s="137"/>
      <c r="C512" s="137"/>
      <c r="D512" s="136"/>
    </row>
    <row r="513" spans="1:4" ht="13.2">
      <c r="A513" s="138"/>
      <c r="B513" s="137"/>
      <c r="C513" s="137"/>
      <c r="D513" s="136"/>
    </row>
    <row r="514" spans="1:4" ht="13.2">
      <c r="A514" s="138"/>
      <c r="B514" s="137"/>
      <c r="C514" s="137"/>
      <c r="D514" s="136"/>
    </row>
    <row r="515" spans="1:4" ht="13.2">
      <c r="A515" s="138"/>
      <c r="B515" s="137"/>
      <c r="C515" s="137"/>
      <c r="D515" s="136"/>
    </row>
    <row r="516" spans="1:4" ht="13.2">
      <c r="A516" s="138"/>
      <c r="B516" s="137"/>
      <c r="C516" s="137"/>
      <c r="D516" s="136"/>
    </row>
    <row r="517" spans="1:4" ht="13.2">
      <c r="A517" s="138"/>
      <c r="B517" s="137"/>
      <c r="C517" s="137"/>
      <c r="D517" s="136"/>
    </row>
    <row r="518" spans="1:4" ht="13.2">
      <c r="A518" s="138"/>
      <c r="B518" s="137"/>
      <c r="C518" s="137"/>
      <c r="D518" s="136"/>
    </row>
    <row r="519" spans="1:4" ht="13.2">
      <c r="A519" s="138"/>
      <c r="B519" s="137"/>
      <c r="C519" s="137"/>
      <c r="D519" s="136"/>
    </row>
    <row r="520" spans="1:4" ht="13.2">
      <c r="A520" s="138"/>
      <c r="B520" s="137"/>
      <c r="C520" s="137"/>
      <c r="D520" s="136"/>
    </row>
    <row r="521" spans="1:4" ht="13.2">
      <c r="A521" s="138"/>
      <c r="B521" s="137"/>
      <c r="C521" s="137"/>
      <c r="D521" s="136"/>
    </row>
    <row r="522" spans="1:4" ht="13.2">
      <c r="A522" s="138"/>
      <c r="B522" s="137"/>
      <c r="C522" s="137"/>
      <c r="D522" s="136"/>
    </row>
    <row r="523" spans="1:4" ht="13.2">
      <c r="A523" s="138"/>
      <c r="B523" s="137"/>
      <c r="C523" s="137"/>
      <c r="D523" s="136"/>
    </row>
    <row r="524" spans="1:4" ht="13.2">
      <c r="A524" s="138"/>
      <c r="B524" s="137"/>
      <c r="C524" s="137"/>
      <c r="D524" s="136"/>
    </row>
    <row r="525" spans="1:4" ht="13.2">
      <c r="A525" s="138"/>
      <c r="B525" s="137"/>
      <c r="C525" s="137"/>
      <c r="D525" s="136"/>
    </row>
    <row r="526" spans="1:4" ht="13.2">
      <c r="A526" s="138"/>
      <c r="B526" s="137"/>
      <c r="C526" s="137"/>
      <c r="D526" s="136"/>
    </row>
    <row r="527" spans="1:4" ht="13.2">
      <c r="A527" s="138"/>
      <c r="B527" s="137"/>
      <c r="C527" s="137"/>
      <c r="D527" s="136"/>
    </row>
    <row r="528" spans="1:4" ht="13.2">
      <c r="A528" s="138"/>
      <c r="B528" s="137"/>
      <c r="C528" s="137"/>
      <c r="D528" s="136"/>
    </row>
    <row r="529" spans="1:4" ht="13.2">
      <c r="A529" s="138"/>
      <c r="B529" s="137"/>
      <c r="C529" s="137"/>
      <c r="D529" s="136"/>
    </row>
    <row r="530" spans="1:4" ht="13.2">
      <c r="A530" s="138"/>
      <c r="B530" s="137"/>
      <c r="C530" s="137"/>
      <c r="D530" s="136"/>
    </row>
    <row r="531" spans="1:4" ht="13.2">
      <c r="A531" s="138"/>
      <c r="B531" s="137"/>
      <c r="C531" s="137"/>
      <c r="D531" s="136"/>
    </row>
    <row r="532" spans="1:4" ht="13.2">
      <c r="A532" s="138"/>
      <c r="B532" s="137"/>
      <c r="C532" s="137"/>
      <c r="D532" s="136"/>
    </row>
    <row r="533" spans="1:4" ht="13.2">
      <c r="A533" s="138"/>
      <c r="B533" s="137"/>
      <c r="C533" s="137"/>
      <c r="D533" s="136"/>
    </row>
    <row r="534" spans="1:4" ht="13.2">
      <c r="A534" s="138"/>
      <c r="B534" s="137"/>
      <c r="C534" s="137"/>
      <c r="D534" s="136"/>
    </row>
    <row r="535" spans="1:4" ht="13.2">
      <c r="A535" s="138"/>
      <c r="B535" s="137"/>
      <c r="C535" s="137"/>
      <c r="D535" s="136"/>
    </row>
    <row r="536" spans="1:4" ht="13.2">
      <c r="A536" s="138"/>
      <c r="B536" s="137"/>
      <c r="C536" s="137"/>
      <c r="D536" s="136"/>
    </row>
    <row r="537" spans="1:4" ht="13.2">
      <c r="A537" s="138"/>
      <c r="B537" s="137"/>
      <c r="C537" s="137"/>
      <c r="D537" s="136"/>
    </row>
    <row r="538" spans="1:4" ht="13.2">
      <c r="A538" s="138"/>
      <c r="B538" s="137"/>
      <c r="C538" s="137"/>
      <c r="D538" s="136"/>
    </row>
    <row r="539" spans="1:4" ht="13.2">
      <c r="A539" s="138"/>
      <c r="B539" s="137"/>
      <c r="C539" s="137"/>
      <c r="D539" s="136"/>
    </row>
    <row r="540" spans="1:4" ht="13.2">
      <c r="A540" s="138"/>
      <c r="B540" s="137"/>
      <c r="C540" s="137"/>
      <c r="D540" s="136"/>
    </row>
    <row r="541" spans="1:4" ht="13.2">
      <c r="A541" s="138"/>
      <c r="B541" s="137"/>
      <c r="C541" s="137"/>
      <c r="D541" s="136"/>
    </row>
    <row r="542" spans="1:4" ht="13.2">
      <c r="A542" s="138"/>
      <c r="B542" s="137"/>
      <c r="C542" s="137"/>
      <c r="D542" s="136"/>
    </row>
    <row r="543" spans="1:4" ht="13.2">
      <c r="A543" s="138"/>
      <c r="B543" s="137"/>
      <c r="C543" s="137"/>
      <c r="D543" s="136"/>
    </row>
    <row r="544" spans="1:4" ht="13.2">
      <c r="A544" s="138"/>
      <c r="B544" s="137"/>
      <c r="C544" s="137"/>
      <c r="D544" s="136"/>
    </row>
    <row r="545" spans="1:4" ht="13.2">
      <c r="A545" s="138"/>
      <c r="B545" s="137"/>
      <c r="C545" s="137"/>
      <c r="D545" s="136"/>
    </row>
    <row r="546" spans="1:4" ht="13.2">
      <c r="A546" s="138"/>
      <c r="B546" s="137"/>
      <c r="C546" s="137"/>
      <c r="D546" s="136"/>
    </row>
    <row r="547" spans="1:4" ht="13.2">
      <c r="A547" s="138"/>
      <c r="B547" s="137"/>
      <c r="C547" s="137"/>
      <c r="D547" s="136"/>
    </row>
    <row r="548" spans="1:4" ht="13.2">
      <c r="A548" s="138"/>
      <c r="B548" s="137"/>
      <c r="C548" s="137"/>
      <c r="D548" s="136"/>
    </row>
    <row r="549" spans="1:4" ht="13.2">
      <c r="A549" s="138"/>
      <c r="B549" s="137"/>
      <c r="C549" s="137"/>
      <c r="D549" s="136"/>
    </row>
    <row r="550" spans="1:4" ht="13.2">
      <c r="A550" s="138"/>
      <c r="B550" s="137"/>
      <c r="C550" s="137"/>
      <c r="D550" s="136"/>
    </row>
    <row r="551" spans="1:4" ht="13.2">
      <c r="A551" s="138"/>
      <c r="B551" s="137"/>
      <c r="C551" s="137"/>
      <c r="D551" s="136"/>
    </row>
    <row r="552" spans="1:4" ht="13.2">
      <c r="A552" s="138"/>
      <c r="B552" s="137"/>
      <c r="C552" s="137"/>
      <c r="D552" s="136"/>
    </row>
    <row r="553" spans="1:4" ht="13.2">
      <c r="A553" s="138"/>
      <c r="B553" s="137"/>
      <c r="C553" s="137"/>
      <c r="D553" s="136"/>
    </row>
    <row r="554" spans="1:4" ht="13.2">
      <c r="A554" s="138"/>
      <c r="B554" s="137"/>
      <c r="C554" s="137"/>
      <c r="D554" s="136"/>
    </row>
    <row r="555" spans="1:4" ht="13.2">
      <c r="A555" s="138"/>
      <c r="B555" s="137"/>
      <c r="C555" s="137"/>
      <c r="D555" s="136"/>
    </row>
    <row r="556" spans="1:4" ht="13.2">
      <c r="A556" s="138"/>
      <c r="B556" s="137"/>
      <c r="C556" s="137"/>
      <c r="D556" s="136"/>
    </row>
    <row r="557" spans="1:4" ht="13.2">
      <c r="A557" s="138"/>
      <c r="B557" s="137"/>
      <c r="C557" s="137"/>
      <c r="D557" s="136"/>
    </row>
    <row r="558" spans="1:4" ht="13.2">
      <c r="A558" s="138"/>
      <c r="B558" s="137"/>
      <c r="C558" s="137"/>
      <c r="D558" s="136"/>
    </row>
    <row r="559" spans="1:4" ht="13.2">
      <c r="A559" s="138"/>
      <c r="B559" s="137"/>
      <c r="C559" s="137"/>
      <c r="D559" s="136"/>
    </row>
    <row r="560" spans="1:4" ht="13.2">
      <c r="A560" s="138"/>
      <c r="B560" s="137"/>
      <c r="C560" s="137"/>
      <c r="D560" s="136"/>
    </row>
    <row r="561" spans="1:4" ht="13.2">
      <c r="A561" s="138"/>
      <c r="B561" s="137"/>
      <c r="C561" s="137"/>
      <c r="D561" s="136"/>
    </row>
    <row r="562" spans="1:4" ht="13.2">
      <c r="A562" s="138"/>
      <c r="B562" s="137"/>
      <c r="C562" s="137"/>
      <c r="D562" s="136"/>
    </row>
    <row r="563" spans="1:4" ht="13.2">
      <c r="A563" s="138"/>
      <c r="B563" s="137"/>
      <c r="C563" s="137"/>
      <c r="D563" s="136"/>
    </row>
    <row r="564" spans="1:4" ht="13.2">
      <c r="A564" s="138"/>
      <c r="B564" s="137"/>
      <c r="C564" s="137"/>
      <c r="D564" s="136"/>
    </row>
    <row r="565" spans="1:4" ht="13.2">
      <c r="A565" s="138"/>
      <c r="B565" s="137"/>
      <c r="C565" s="137"/>
      <c r="D565" s="136"/>
    </row>
    <row r="566" spans="1:4" ht="13.2">
      <c r="A566" s="138"/>
      <c r="B566" s="137"/>
      <c r="C566" s="137"/>
      <c r="D566" s="136"/>
    </row>
    <row r="567" spans="1:4" ht="13.2">
      <c r="A567" s="138"/>
      <c r="B567" s="137"/>
      <c r="C567" s="137"/>
      <c r="D567" s="136"/>
    </row>
    <row r="568" spans="1:4" ht="13.2">
      <c r="A568" s="138"/>
      <c r="B568" s="137"/>
      <c r="C568" s="137"/>
      <c r="D568" s="136"/>
    </row>
    <row r="569" spans="1:4" ht="13.2">
      <c r="A569" s="138"/>
      <c r="B569" s="137"/>
      <c r="C569" s="137"/>
      <c r="D569" s="136"/>
    </row>
    <row r="570" spans="1:4" ht="13.2">
      <c r="A570" s="138"/>
      <c r="B570" s="137"/>
      <c r="C570" s="137"/>
      <c r="D570" s="136"/>
    </row>
    <row r="571" spans="1:4" ht="13.2">
      <c r="A571" s="138"/>
      <c r="B571" s="137"/>
      <c r="C571" s="137"/>
      <c r="D571" s="136"/>
    </row>
    <row r="572" spans="1:4" ht="13.2">
      <c r="A572" s="138"/>
      <c r="B572" s="137"/>
      <c r="C572" s="137"/>
      <c r="D572" s="136"/>
    </row>
    <row r="573" spans="1:4" ht="13.2">
      <c r="A573" s="138"/>
      <c r="B573" s="137"/>
      <c r="C573" s="137"/>
      <c r="D573" s="136"/>
    </row>
    <row r="574" spans="1:4" ht="13.2">
      <c r="A574" s="138"/>
      <c r="B574" s="137"/>
      <c r="C574" s="137"/>
      <c r="D574" s="136"/>
    </row>
    <row r="575" spans="1:4" ht="13.2">
      <c r="A575" s="138"/>
      <c r="B575" s="137"/>
      <c r="C575" s="137"/>
      <c r="D575" s="136"/>
    </row>
    <row r="576" spans="1:4" ht="13.2">
      <c r="A576" s="138"/>
      <c r="B576" s="137"/>
      <c r="C576" s="137"/>
      <c r="D576" s="136"/>
    </row>
    <row r="577" spans="1:4" ht="13.2">
      <c r="A577" s="138"/>
      <c r="B577" s="137"/>
      <c r="C577" s="137"/>
      <c r="D577" s="136"/>
    </row>
    <row r="578" spans="1:4" ht="13.2">
      <c r="A578" s="138"/>
      <c r="B578" s="137"/>
      <c r="C578" s="137"/>
      <c r="D578" s="136"/>
    </row>
    <row r="579" spans="1:4" ht="13.2">
      <c r="A579" s="138"/>
      <c r="B579" s="137"/>
      <c r="C579" s="137"/>
      <c r="D579" s="136"/>
    </row>
    <row r="580" spans="1:4" ht="13.2">
      <c r="A580" s="138"/>
      <c r="B580" s="137"/>
      <c r="C580" s="137"/>
      <c r="D580" s="136"/>
    </row>
    <row r="581" spans="1:4" ht="13.2">
      <c r="A581" s="138"/>
      <c r="B581" s="137"/>
      <c r="C581" s="137"/>
      <c r="D581" s="136"/>
    </row>
    <row r="582" spans="1:4" ht="13.2">
      <c r="A582" s="138"/>
      <c r="B582" s="137"/>
      <c r="C582" s="137"/>
      <c r="D582" s="136"/>
    </row>
    <row r="583" spans="1:4" ht="13.2">
      <c r="A583" s="138"/>
      <c r="B583" s="137"/>
      <c r="C583" s="137"/>
      <c r="D583" s="136"/>
    </row>
    <row r="584" spans="1:4" ht="13.2">
      <c r="A584" s="138"/>
      <c r="B584" s="137"/>
      <c r="C584" s="137"/>
      <c r="D584" s="136"/>
    </row>
    <row r="585" spans="1:4" ht="13.2">
      <c r="A585" s="138"/>
      <c r="B585" s="137"/>
      <c r="C585" s="137"/>
      <c r="D585" s="136"/>
    </row>
    <row r="586" spans="1:4" ht="13.2">
      <c r="A586" s="138"/>
      <c r="B586" s="137"/>
      <c r="C586" s="137"/>
      <c r="D586" s="136"/>
    </row>
    <row r="587" spans="1:4" ht="13.2">
      <c r="A587" s="138"/>
      <c r="B587" s="137"/>
      <c r="C587" s="137"/>
      <c r="D587" s="136"/>
    </row>
    <row r="588" spans="1:4" ht="13.2">
      <c r="A588" s="138"/>
      <c r="B588" s="137"/>
      <c r="C588" s="137"/>
      <c r="D588" s="136"/>
    </row>
    <row r="589" spans="1:4" ht="13.2">
      <c r="A589" s="138"/>
      <c r="B589" s="137"/>
      <c r="C589" s="137"/>
      <c r="D589" s="136"/>
    </row>
    <row r="590" spans="1:4" ht="13.2">
      <c r="A590" s="138"/>
      <c r="B590" s="137"/>
      <c r="C590" s="137"/>
      <c r="D590" s="136"/>
    </row>
    <row r="591" spans="1:4" ht="13.2">
      <c r="A591" s="138"/>
      <c r="B591" s="137"/>
      <c r="C591" s="137"/>
      <c r="D591" s="136"/>
    </row>
    <row r="592" spans="1:4" ht="13.2">
      <c r="A592" s="138"/>
      <c r="B592" s="137"/>
      <c r="C592" s="137"/>
      <c r="D592" s="136"/>
    </row>
    <row r="593" spans="1:4" ht="13.2">
      <c r="A593" s="138"/>
      <c r="B593" s="137"/>
      <c r="C593" s="137"/>
      <c r="D593" s="136"/>
    </row>
    <row r="594" spans="1:4" ht="13.2">
      <c r="A594" s="138"/>
      <c r="B594" s="137"/>
      <c r="C594" s="137"/>
      <c r="D594" s="136"/>
    </row>
    <row r="595" spans="1:4" ht="13.2">
      <c r="A595" s="138"/>
      <c r="B595" s="137"/>
      <c r="C595" s="137"/>
      <c r="D595" s="136"/>
    </row>
    <row r="596" spans="1:4" ht="13.2">
      <c r="A596" s="138"/>
      <c r="B596" s="137"/>
      <c r="C596" s="137"/>
      <c r="D596" s="136"/>
    </row>
    <row r="597" spans="1:4" ht="13.2">
      <c r="A597" s="138"/>
      <c r="B597" s="137"/>
      <c r="C597" s="137"/>
      <c r="D597" s="136"/>
    </row>
    <row r="598" spans="1:4" ht="13.2">
      <c r="A598" s="138"/>
      <c r="B598" s="137"/>
      <c r="C598" s="137"/>
      <c r="D598" s="136"/>
    </row>
    <row r="599" spans="1:4" ht="13.2">
      <c r="A599" s="138"/>
      <c r="B599" s="137"/>
      <c r="C599" s="137"/>
      <c r="D599" s="136"/>
    </row>
    <row r="600" spans="1:4" ht="13.2">
      <c r="A600" s="138"/>
      <c r="B600" s="137"/>
      <c r="C600" s="137"/>
      <c r="D600" s="136"/>
    </row>
    <row r="601" spans="1:4" ht="13.2">
      <c r="A601" s="138"/>
      <c r="B601" s="137"/>
      <c r="C601" s="137"/>
      <c r="D601" s="136"/>
    </row>
    <row r="602" spans="1:4" ht="13.2">
      <c r="A602" s="138"/>
      <c r="B602" s="137"/>
      <c r="C602" s="137"/>
      <c r="D602" s="136"/>
    </row>
    <row r="603" spans="1:4" ht="13.2">
      <c r="A603" s="138"/>
      <c r="B603" s="137"/>
      <c r="C603" s="137"/>
      <c r="D603" s="136"/>
    </row>
    <row r="604" spans="1:4" ht="13.2">
      <c r="A604" s="138"/>
      <c r="B604" s="137"/>
      <c r="C604" s="137"/>
      <c r="D604" s="136"/>
    </row>
    <row r="605" spans="1:4" ht="13.2">
      <c r="A605" s="138"/>
      <c r="B605" s="137"/>
      <c r="C605" s="137"/>
      <c r="D605" s="136"/>
    </row>
    <row r="606" spans="1:4" ht="13.2">
      <c r="A606" s="138"/>
      <c r="B606" s="137"/>
      <c r="C606" s="137"/>
      <c r="D606" s="136"/>
    </row>
    <row r="607" spans="1:4" ht="13.2">
      <c r="A607" s="138"/>
      <c r="B607" s="137"/>
      <c r="C607" s="137"/>
      <c r="D607" s="136"/>
    </row>
    <row r="608" spans="1:4" ht="13.2">
      <c r="A608" s="138"/>
      <c r="B608" s="137"/>
      <c r="C608" s="137"/>
      <c r="D608" s="136"/>
    </row>
    <row r="609" spans="1:4" ht="13.2">
      <c r="A609" s="138"/>
      <c r="B609" s="137"/>
      <c r="C609" s="137"/>
      <c r="D609" s="136"/>
    </row>
    <row r="610" spans="1:4" ht="13.2">
      <c r="A610" s="138"/>
      <c r="B610" s="137"/>
      <c r="C610" s="137"/>
      <c r="D610" s="136"/>
    </row>
    <row r="611" spans="1:4" ht="13.2">
      <c r="A611" s="138"/>
      <c r="B611" s="137"/>
      <c r="C611" s="137"/>
      <c r="D611" s="136"/>
    </row>
    <row r="612" spans="1:4" ht="13.2">
      <c r="A612" s="138"/>
      <c r="B612" s="137"/>
      <c r="C612" s="137"/>
      <c r="D612" s="136"/>
    </row>
    <row r="613" spans="1:4" ht="13.2">
      <c r="A613" s="138"/>
      <c r="B613" s="137"/>
      <c r="C613" s="137"/>
      <c r="D613" s="136"/>
    </row>
    <row r="614" spans="1:4" ht="13.2">
      <c r="A614" s="138"/>
      <c r="B614" s="137"/>
      <c r="C614" s="137"/>
      <c r="D614" s="136"/>
    </row>
    <row r="615" spans="1:4" ht="13.2">
      <c r="A615" s="138"/>
      <c r="B615" s="137"/>
      <c r="C615" s="137"/>
      <c r="D615" s="136"/>
    </row>
    <row r="616" spans="1:4" ht="13.2">
      <c r="A616" s="138"/>
      <c r="B616" s="137"/>
      <c r="C616" s="137"/>
      <c r="D616" s="136"/>
    </row>
    <row r="617" spans="1:4" ht="13.2">
      <c r="A617" s="138"/>
      <c r="B617" s="137"/>
      <c r="C617" s="137"/>
      <c r="D617" s="136"/>
    </row>
    <row r="618" spans="1:4" ht="13.2">
      <c r="A618" s="138"/>
      <c r="B618" s="137"/>
      <c r="C618" s="137"/>
      <c r="D618" s="136"/>
    </row>
    <row r="619" spans="1:4" ht="13.2">
      <c r="A619" s="138"/>
      <c r="B619" s="137"/>
      <c r="C619" s="137"/>
      <c r="D619" s="136"/>
    </row>
    <row r="620" spans="1:4" ht="13.2">
      <c r="A620" s="138"/>
      <c r="B620" s="137"/>
      <c r="C620" s="137"/>
      <c r="D620" s="136"/>
    </row>
    <row r="621" spans="1:4" ht="13.2">
      <c r="A621" s="138"/>
      <c r="B621" s="137"/>
      <c r="C621" s="137"/>
      <c r="D621" s="136"/>
    </row>
    <row r="622" spans="1:4" ht="13.2">
      <c r="A622" s="138"/>
      <c r="B622" s="137"/>
      <c r="C622" s="137"/>
      <c r="D622" s="136"/>
    </row>
    <row r="623" spans="1:4" ht="13.2">
      <c r="A623" s="138"/>
      <c r="B623" s="137"/>
      <c r="C623" s="137"/>
      <c r="D623" s="136"/>
    </row>
    <row r="624" spans="1:4" ht="13.2">
      <c r="A624" s="138"/>
      <c r="B624" s="137"/>
      <c r="C624" s="137"/>
      <c r="D624" s="136"/>
    </row>
    <row r="625" spans="1:4" ht="13.2">
      <c r="A625" s="138"/>
      <c r="B625" s="137"/>
      <c r="C625" s="137"/>
      <c r="D625" s="136"/>
    </row>
    <row r="626" spans="1:4" ht="13.2">
      <c r="A626" s="138"/>
      <c r="B626" s="137"/>
      <c r="C626" s="137"/>
      <c r="D626" s="136"/>
    </row>
    <row r="627" spans="1:4" ht="13.2">
      <c r="A627" s="138"/>
      <c r="B627" s="137"/>
      <c r="C627" s="137"/>
      <c r="D627" s="136"/>
    </row>
    <row r="628" spans="1:4" ht="13.2">
      <c r="A628" s="138"/>
      <c r="B628" s="137"/>
      <c r="C628" s="137"/>
      <c r="D628" s="136"/>
    </row>
    <row r="629" spans="1:4" ht="13.2">
      <c r="A629" s="138"/>
      <c r="B629" s="137"/>
      <c r="C629" s="137"/>
      <c r="D629" s="136"/>
    </row>
    <row r="630" spans="1:4" ht="13.2">
      <c r="A630" s="138"/>
      <c r="B630" s="137"/>
      <c r="C630" s="137"/>
      <c r="D630" s="136"/>
    </row>
    <row r="631" spans="1:4" ht="13.2">
      <c r="A631" s="138"/>
      <c r="B631" s="137"/>
      <c r="C631" s="137"/>
      <c r="D631" s="136"/>
    </row>
    <row r="632" spans="1:4" ht="13.2">
      <c r="A632" s="138"/>
      <c r="B632" s="137"/>
      <c r="C632" s="137"/>
      <c r="D632" s="136"/>
    </row>
    <row r="633" spans="1:4" ht="13.2">
      <c r="A633" s="138"/>
      <c r="B633" s="137"/>
      <c r="C633" s="137"/>
      <c r="D633" s="136"/>
    </row>
    <row r="634" spans="1:4" ht="13.2">
      <c r="A634" s="138"/>
      <c r="B634" s="137"/>
      <c r="C634" s="137"/>
      <c r="D634" s="136"/>
    </row>
    <row r="635" spans="1:4" ht="13.2">
      <c r="A635" s="138"/>
      <c r="B635" s="137"/>
      <c r="C635" s="137"/>
      <c r="D635" s="136"/>
    </row>
    <row r="636" spans="1:4" ht="13.2">
      <c r="A636" s="138"/>
      <c r="B636" s="137"/>
      <c r="C636" s="137"/>
      <c r="D636" s="136"/>
    </row>
    <row r="637" spans="1:4" ht="13.2">
      <c r="A637" s="138"/>
      <c r="B637" s="137"/>
      <c r="C637" s="137"/>
      <c r="D637" s="136"/>
    </row>
    <row r="638" spans="1:4" ht="13.2">
      <c r="A638" s="138"/>
      <c r="B638" s="137"/>
      <c r="C638" s="137"/>
      <c r="D638" s="136"/>
    </row>
    <row r="639" spans="1:4" ht="13.2">
      <c r="A639" s="138"/>
      <c r="B639" s="137"/>
      <c r="C639" s="137"/>
      <c r="D639" s="136"/>
    </row>
    <row r="640" spans="1:4" ht="13.2">
      <c r="A640" s="138"/>
      <c r="B640" s="137"/>
      <c r="C640" s="137"/>
      <c r="D640" s="136"/>
    </row>
    <row r="641" spans="1:4" ht="13.2">
      <c r="A641" s="138"/>
      <c r="B641" s="137"/>
      <c r="C641" s="137"/>
      <c r="D641" s="136"/>
    </row>
    <row r="642" spans="1:4" ht="13.2">
      <c r="A642" s="138"/>
      <c r="B642" s="137"/>
      <c r="C642" s="137"/>
      <c r="D642" s="136"/>
    </row>
    <row r="643" spans="1:4" ht="13.2">
      <c r="A643" s="138"/>
      <c r="B643" s="137"/>
      <c r="C643" s="137"/>
      <c r="D643" s="136"/>
    </row>
    <row r="644" spans="1:4" ht="13.2">
      <c r="A644" s="138"/>
      <c r="B644" s="137"/>
      <c r="C644" s="137"/>
      <c r="D644" s="136"/>
    </row>
    <row r="645" spans="1:4" ht="13.2">
      <c r="A645" s="138"/>
      <c r="B645" s="137"/>
      <c r="C645" s="137"/>
      <c r="D645" s="136"/>
    </row>
    <row r="646" spans="1:4" ht="13.2">
      <c r="A646" s="138"/>
      <c r="B646" s="137"/>
      <c r="C646" s="137"/>
      <c r="D646" s="136"/>
    </row>
    <row r="647" spans="1:4" ht="13.2">
      <c r="A647" s="138"/>
      <c r="B647" s="137"/>
      <c r="C647" s="137"/>
      <c r="D647" s="136"/>
    </row>
    <row r="648" spans="1:4" ht="13.2">
      <c r="A648" s="138"/>
      <c r="B648" s="137"/>
      <c r="C648" s="137"/>
      <c r="D648" s="136"/>
    </row>
    <row r="649" spans="1:4" ht="13.2">
      <c r="A649" s="138"/>
      <c r="B649" s="137"/>
      <c r="C649" s="137"/>
      <c r="D649" s="136"/>
    </row>
    <row r="650" spans="1:4" ht="13.2">
      <c r="A650" s="138"/>
      <c r="B650" s="137"/>
      <c r="C650" s="137"/>
      <c r="D650" s="136"/>
    </row>
    <row r="651" spans="1:4" ht="13.2">
      <c r="A651" s="138"/>
      <c r="B651" s="137"/>
      <c r="C651" s="137"/>
      <c r="D651" s="136"/>
    </row>
    <row r="652" spans="1:4" ht="13.2">
      <c r="A652" s="138"/>
      <c r="B652" s="137"/>
      <c r="C652" s="137"/>
      <c r="D652" s="136"/>
    </row>
    <row r="653" spans="1:4" ht="13.2">
      <c r="A653" s="138"/>
      <c r="B653" s="137"/>
      <c r="C653" s="137"/>
      <c r="D653" s="136"/>
    </row>
    <row r="654" spans="1:4" ht="13.2">
      <c r="A654" s="138"/>
      <c r="B654" s="137"/>
      <c r="C654" s="137"/>
      <c r="D654" s="136"/>
    </row>
    <row r="655" spans="1:4" ht="13.2">
      <c r="A655" s="138"/>
      <c r="B655" s="137"/>
      <c r="C655" s="137"/>
      <c r="D655" s="136"/>
    </row>
    <row r="656" spans="1:4" ht="13.2">
      <c r="A656" s="138"/>
      <c r="B656" s="137"/>
      <c r="C656" s="137"/>
      <c r="D656" s="136"/>
    </row>
    <row r="657" spans="1:4" ht="13.2">
      <c r="A657" s="138"/>
      <c r="B657" s="137"/>
      <c r="C657" s="137"/>
      <c r="D657" s="136"/>
    </row>
    <row r="658" spans="1:4" ht="13.2">
      <c r="A658" s="138"/>
      <c r="B658" s="137"/>
      <c r="C658" s="137"/>
      <c r="D658" s="136"/>
    </row>
    <row r="659" spans="1:4" ht="13.2">
      <c r="A659" s="138"/>
      <c r="B659" s="137"/>
      <c r="C659" s="137"/>
      <c r="D659" s="136"/>
    </row>
    <row r="660" spans="1:4" ht="13.2">
      <c r="A660" s="138"/>
      <c r="B660" s="137"/>
      <c r="C660" s="137"/>
      <c r="D660" s="136"/>
    </row>
    <row r="661" spans="1:4" ht="13.2">
      <c r="A661" s="138"/>
      <c r="B661" s="137"/>
      <c r="C661" s="137"/>
      <c r="D661" s="136"/>
    </row>
    <row r="662" spans="1:4" ht="13.2">
      <c r="A662" s="138"/>
      <c r="B662" s="137"/>
      <c r="C662" s="137"/>
      <c r="D662" s="136"/>
    </row>
    <row r="663" spans="1:4" ht="13.2">
      <c r="A663" s="138"/>
      <c r="B663" s="137"/>
      <c r="C663" s="137"/>
      <c r="D663" s="136"/>
    </row>
    <row r="664" spans="1:4" ht="13.2">
      <c r="A664" s="138"/>
      <c r="B664" s="137"/>
      <c r="C664" s="137"/>
      <c r="D664" s="136"/>
    </row>
    <row r="665" spans="1:4" ht="13.2">
      <c r="A665" s="138"/>
      <c r="B665" s="137"/>
      <c r="C665" s="137"/>
      <c r="D665" s="136"/>
    </row>
    <row r="666" spans="1:4" ht="13.2">
      <c r="A666" s="138"/>
      <c r="B666" s="137"/>
      <c r="C666" s="137"/>
      <c r="D666" s="136"/>
    </row>
    <row r="667" spans="1:4" ht="13.2">
      <c r="A667" s="138"/>
      <c r="B667" s="137"/>
      <c r="C667" s="137"/>
      <c r="D667" s="136"/>
    </row>
    <row r="668" spans="1:4" ht="13.2">
      <c r="A668" s="138"/>
      <c r="B668" s="137"/>
      <c r="C668" s="137"/>
      <c r="D668" s="136"/>
    </row>
    <row r="669" spans="1:4" ht="13.2">
      <c r="A669" s="138"/>
      <c r="B669" s="137"/>
      <c r="C669" s="137"/>
      <c r="D669" s="136"/>
    </row>
    <row r="670" spans="1:4" ht="13.2">
      <c r="A670" s="138"/>
      <c r="B670" s="137"/>
      <c r="C670" s="137"/>
      <c r="D670" s="136"/>
    </row>
    <row r="671" spans="1:4" ht="13.2">
      <c r="A671" s="138"/>
      <c r="B671" s="137"/>
      <c r="C671" s="137"/>
      <c r="D671" s="136"/>
    </row>
    <row r="672" spans="1:4" ht="13.2">
      <c r="A672" s="138"/>
      <c r="B672" s="137"/>
      <c r="C672" s="137"/>
      <c r="D672" s="136"/>
    </row>
    <row r="673" spans="1:4" ht="13.2">
      <c r="A673" s="138"/>
      <c r="B673" s="137"/>
      <c r="C673" s="137"/>
      <c r="D673" s="136"/>
    </row>
    <row r="674" spans="1:4" ht="13.2">
      <c r="A674" s="138"/>
      <c r="B674" s="137"/>
      <c r="C674" s="137"/>
      <c r="D674" s="136"/>
    </row>
    <row r="675" spans="1:4" ht="13.2">
      <c r="A675" s="138"/>
      <c r="B675" s="137"/>
      <c r="C675" s="137"/>
      <c r="D675" s="136"/>
    </row>
    <row r="676" spans="1:4" ht="13.2">
      <c r="A676" s="138"/>
      <c r="B676" s="137"/>
      <c r="C676" s="137"/>
      <c r="D676" s="136"/>
    </row>
    <row r="677" spans="1:4" ht="13.2">
      <c r="A677" s="138"/>
      <c r="B677" s="137"/>
      <c r="C677" s="137"/>
      <c r="D677" s="136"/>
    </row>
    <row r="678" spans="1:4" ht="13.2">
      <c r="A678" s="138"/>
      <c r="B678" s="137"/>
      <c r="C678" s="137"/>
      <c r="D678" s="136"/>
    </row>
    <row r="679" spans="1:4" ht="13.2">
      <c r="A679" s="138"/>
      <c r="B679" s="137"/>
      <c r="C679" s="137"/>
      <c r="D679" s="136"/>
    </row>
    <row r="680" spans="1:4" ht="13.2">
      <c r="A680" s="138"/>
      <c r="B680" s="137"/>
      <c r="C680" s="137"/>
      <c r="D680" s="136"/>
    </row>
    <row r="681" spans="1:4" ht="13.2">
      <c r="A681" s="138"/>
      <c r="B681" s="137"/>
      <c r="C681" s="137"/>
      <c r="D681" s="136"/>
    </row>
    <row r="682" spans="1:4" ht="13.2">
      <c r="A682" s="138"/>
      <c r="B682" s="137"/>
      <c r="C682" s="137"/>
      <c r="D682" s="136"/>
    </row>
    <row r="683" spans="1:4" ht="13.2">
      <c r="A683" s="138"/>
      <c r="B683" s="137"/>
      <c r="C683" s="137"/>
      <c r="D683" s="136"/>
    </row>
    <row r="684" spans="1:4" ht="13.2">
      <c r="A684" s="138"/>
      <c r="B684" s="137"/>
      <c r="C684" s="137"/>
      <c r="D684" s="136"/>
    </row>
    <row r="685" spans="1:4" ht="13.2">
      <c r="A685" s="138"/>
      <c r="B685" s="137"/>
      <c r="C685" s="137"/>
      <c r="D685" s="136"/>
    </row>
    <row r="686" spans="1:4" ht="13.2">
      <c r="A686" s="138"/>
      <c r="B686" s="137"/>
      <c r="C686" s="137"/>
      <c r="D686" s="136"/>
    </row>
    <row r="687" spans="1:4" ht="13.2">
      <c r="A687" s="138"/>
      <c r="B687" s="137"/>
      <c r="C687" s="137"/>
      <c r="D687" s="136"/>
    </row>
    <row r="688" spans="1:4" ht="13.2">
      <c r="A688" s="138"/>
      <c r="B688" s="137"/>
      <c r="C688" s="137"/>
      <c r="D688" s="136"/>
    </row>
    <row r="689" spans="1:4" ht="13.2">
      <c r="A689" s="138"/>
      <c r="B689" s="137"/>
      <c r="C689" s="137"/>
      <c r="D689" s="136"/>
    </row>
    <row r="690" spans="1:4" ht="13.2">
      <c r="A690" s="138"/>
      <c r="B690" s="137"/>
      <c r="C690" s="137"/>
      <c r="D690" s="136"/>
    </row>
    <row r="691" spans="1:4" ht="13.2">
      <c r="A691" s="138"/>
      <c r="B691" s="137"/>
      <c r="C691" s="137"/>
      <c r="D691" s="136"/>
    </row>
    <row r="692" spans="1:4" ht="13.2">
      <c r="A692" s="138"/>
      <c r="B692" s="137"/>
      <c r="C692" s="137"/>
      <c r="D692" s="136"/>
    </row>
    <row r="693" spans="1:4" ht="13.2">
      <c r="A693" s="138"/>
      <c r="B693" s="137"/>
      <c r="C693" s="137"/>
      <c r="D693" s="136"/>
    </row>
    <row r="694" spans="1:4" ht="13.2">
      <c r="A694" s="138"/>
      <c r="B694" s="137"/>
      <c r="C694" s="137"/>
      <c r="D694" s="136"/>
    </row>
    <row r="695" spans="1:4" ht="13.2">
      <c r="A695" s="138"/>
      <c r="B695" s="137"/>
      <c r="C695" s="137"/>
      <c r="D695" s="136"/>
    </row>
    <row r="696" spans="1:4" ht="13.2">
      <c r="A696" s="138"/>
      <c r="B696" s="137"/>
      <c r="C696" s="137"/>
      <c r="D696" s="136"/>
    </row>
    <row r="697" spans="1:4" ht="13.2">
      <c r="A697" s="138"/>
      <c r="B697" s="137"/>
      <c r="C697" s="137"/>
      <c r="D697" s="136"/>
    </row>
    <row r="698" spans="1:4" ht="13.2">
      <c r="A698" s="138"/>
      <c r="B698" s="137"/>
      <c r="C698" s="137"/>
      <c r="D698" s="136"/>
    </row>
    <row r="699" spans="1:4" ht="13.2">
      <c r="A699" s="138"/>
      <c r="B699" s="137"/>
      <c r="C699" s="137"/>
      <c r="D699" s="136"/>
    </row>
    <row r="700" spans="1:4" ht="13.2">
      <c r="A700" s="138"/>
      <c r="B700" s="137"/>
      <c r="C700" s="137"/>
      <c r="D700" s="136"/>
    </row>
    <row r="701" spans="1:4" ht="13.2">
      <c r="A701" s="138"/>
      <c r="B701" s="137"/>
      <c r="C701" s="137"/>
      <c r="D701" s="136"/>
    </row>
    <row r="702" spans="1:4" ht="13.2">
      <c r="A702" s="138"/>
      <c r="B702" s="137"/>
      <c r="C702" s="137"/>
      <c r="D702" s="136"/>
    </row>
    <row r="703" spans="1:4" ht="13.2">
      <c r="A703" s="138"/>
      <c r="B703" s="137"/>
      <c r="C703" s="137"/>
      <c r="D703" s="136"/>
    </row>
    <row r="704" spans="1:4" ht="13.2">
      <c r="A704" s="138"/>
      <c r="B704" s="137"/>
      <c r="C704" s="137"/>
      <c r="D704" s="136"/>
    </row>
    <row r="705" spans="1:4" ht="13.2">
      <c r="A705" s="138"/>
      <c r="B705" s="137"/>
      <c r="C705" s="137"/>
      <c r="D705" s="136"/>
    </row>
    <row r="706" spans="1:4" ht="13.2">
      <c r="A706" s="138"/>
      <c r="B706" s="137"/>
      <c r="C706" s="137"/>
      <c r="D706" s="136"/>
    </row>
    <row r="707" spans="1:4" ht="13.2">
      <c r="A707" s="138"/>
      <c r="B707" s="137"/>
      <c r="C707" s="137"/>
      <c r="D707" s="136"/>
    </row>
    <row r="708" spans="1:4" ht="13.2">
      <c r="A708" s="138"/>
      <c r="B708" s="137"/>
      <c r="C708" s="137"/>
      <c r="D708" s="136"/>
    </row>
    <row r="709" spans="1:4" ht="13.2">
      <c r="A709" s="138"/>
      <c r="B709" s="137"/>
      <c r="C709" s="137"/>
      <c r="D709" s="136"/>
    </row>
    <row r="710" spans="1:4" ht="13.2">
      <c r="A710" s="138"/>
      <c r="B710" s="137"/>
      <c r="C710" s="137"/>
      <c r="D710" s="136"/>
    </row>
    <row r="711" spans="1:4" ht="13.2">
      <c r="A711" s="138"/>
      <c r="B711" s="137"/>
      <c r="C711" s="137"/>
      <c r="D711" s="136"/>
    </row>
    <row r="712" spans="1:4" ht="13.2">
      <c r="A712" s="138"/>
      <c r="B712" s="137"/>
      <c r="C712" s="137"/>
      <c r="D712" s="136"/>
    </row>
    <row r="713" spans="1:4" ht="13.2">
      <c r="A713" s="138"/>
      <c r="B713" s="137"/>
      <c r="C713" s="137"/>
      <c r="D713" s="136"/>
    </row>
    <row r="714" spans="1:4" ht="13.2">
      <c r="A714" s="138"/>
      <c r="B714" s="137"/>
      <c r="C714" s="137"/>
      <c r="D714" s="136"/>
    </row>
    <row r="715" spans="1:4" ht="13.2">
      <c r="A715" s="138"/>
      <c r="B715" s="137"/>
      <c r="C715" s="137"/>
      <c r="D715" s="136"/>
    </row>
    <row r="716" spans="1:4" ht="13.2">
      <c r="A716" s="138"/>
      <c r="B716" s="137"/>
      <c r="C716" s="137"/>
      <c r="D716" s="136"/>
    </row>
    <row r="717" spans="1:4" ht="13.2">
      <c r="A717" s="138"/>
      <c r="B717" s="137"/>
      <c r="C717" s="137"/>
      <c r="D717" s="136"/>
    </row>
    <row r="718" spans="1:4" ht="13.2">
      <c r="A718" s="138"/>
      <c r="B718" s="137"/>
      <c r="C718" s="137"/>
      <c r="D718" s="136"/>
    </row>
    <row r="719" spans="1:4" ht="13.2">
      <c r="A719" s="138"/>
      <c r="B719" s="137"/>
      <c r="C719" s="137"/>
      <c r="D719" s="136"/>
    </row>
    <row r="720" spans="1:4" ht="13.2">
      <c r="A720" s="138"/>
      <c r="B720" s="137"/>
      <c r="C720" s="137"/>
      <c r="D720" s="136"/>
    </row>
    <row r="721" spans="1:4" ht="13.2">
      <c r="A721" s="138"/>
      <c r="B721" s="137"/>
      <c r="C721" s="137"/>
      <c r="D721" s="136"/>
    </row>
    <row r="722" spans="1:4" ht="13.2">
      <c r="A722" s="138"/>
      <c r="B722" s="137"/>
      <c r="C722" s="137"/>
      <c r="D722" s="136"/>
    </row>
    <row r="723" spans="1:4" ht="13.2">
      <c r="A723" s="138"/>
      <c r="B723" s="137"/>
      <c r="C723" s="137"/>
      <c r="D723" s="136"/>
    </row>
    <row r="724" spans="1:4" ht="13.2">
      <c r="A724" s="138"/>
      <c r="B724" s="137"/>
      <c r="C724" s="137"/>
      <c r="D724" s="136"/>
    </row>
    <row r="725" spans="1:4" ht="13.2">
      <c r="A725" s="138"/>
      <c r="B725" s="137"/>
      <c r="C725" s="137"/>
      <c r="D725" s="136"/>
    </row>
    <row r="726" spans="1:4" ht="13.2">
      <c r="A726" s="138"/>
      <c r="B726" s="137"/>
      <c r="C726" s="137"/>
      <c r="D726" s="136"/>
    </row>
    <row r="727" spans="1:4" ht="13.2">
      <c r="A727" s="138"/>
      <c r="B727" s="137"/>
      <c r="C727" s="137"/>
      <c r="D727" s="136"/>
    </row>
    <row r="728" spans="1:4" ht="13.2">
      <c r="A728" s="138"/>
      <c r="B728" s="137"/>
      <c r="C728" s="137"/>
      <c r="D728" s="136"/>
    </row>
    <row r="729" spans="1:4" ht="13.2">
      <c r="A729" s="138"/>
      <c r="B729" s="137"/>
      <c r="C729" s="137"/>
      <c r="D729" s="136"/>
    </row>
    <row r="730" spans="1:4" ht="13.2">
      <c r="A730" s="138"/>
      <c r="B730" s="137"/>
      <c r="C730" s="137"/>
      <c r="D730" s="136"/>
    </row>
    <row r="731" spans="1:4" ht="13.2">
      <c r="A731" s="138"/>
      <c r="B731" s="137"/>
      <c r="C731" s="137"/>
      <c r="D731" s="136"/>
    </row>
    <row r="732" spans="1:4" ht="13.2">
      <c r="A732" s="138"/>
      <c r="B732" s="137"/>
      <c r="C732" s="137"/>
      <c r="D732" s="136"/>
    </row>
    <row r="733" spans="1:4" ht="13.2">
      <c r="A733" s="138"/>
      <c r="B733" s="137"/>
      <c r="C733" s="137"/>
      <c r="D733" s="136"/>
    </row>
    <row r="734" spans="1:4" ht="13.2">
      <c r="A734" s="138"/>
      <c r="B734" s="137"/>
      <c r="C734" s="137"/>
      <c r="D734" s="136"/>
    </row>
    <row r="735" spans="1:4" ht="13.2">
      <c r="A735" s="138"/>
      <c r="B735" s="137"/>
      <c r="C735" s="137"/>
      <c r="D735" s="136"/>
    </row>
    <row r="736" spans="1:4" ht="13.2">
      <c r="A736" s="138"/>
      <c r="B736" s="137"/>
      <c r="C736" s="137"/>
      <c r="D736" s="136"/>
    </row>
    <row r="737" spans="1:4" ht="13.2">
      <c r="A737" s="138"/>
      <c r="B737" s="137"/>
      <c r="C737" s="137"/>
      <c r="D737" s="136"/>
    </row>
    <row r="738" spans="1:4" ht="13.2">
      <c r="A738" s="138"/>
      <c r="B738" s="137"/>
      <c r="C738" s="137"/>
      <c r="D738" s="136"/>
    </row>
    <row r="739" spans="1:4" ht="13.2">
      <c r="A739" s="138"/>
      <c r="B739" s="137"/>
      <c r="C739" s="137"/>
      <c r="D739" s="136"/>
    </row>
    <row r="740" spans="1:4" ht="13.2">
      <c r="A740" s="138"/>
      <c r="B740" s="137"/>
      <c r="C740" s="137"/>
      <c r="D740" s="136"/>
    </row>
    <row r="741" spans="1:4" ht="13.2">
      <c r="A741" s="138"/>
      <c r="B741" s="137"/>
      <c r="C741" s="137"/>
      <c r="D741" s="136"/>
    </row>
    <row r="742" spans="1:4" ht="13.2">
      <c r="A742" s="138"/>
      <c r="B742" s="137"/>
      <c r="C742" s="137"/>
      <c r="D742" s="136"/>
    </row>
    <row r="743" spans="1:4" ht="13.2">
      <c r="A743" s="138"/>
      <c r="B743" s="137"/>
      <c r="C743" s="137"/>
      <c r="D743" s="136"/>
    </row>
    <row r="744" spans="1:4" ht="13.2">
      <c r="A744" s="138"/>
      <c r="B744" s="137"/>
      <c r="C744" s="137"/>
      <c r="D744" s="136"/>
    </row>
    <row r="745" spans="1:4" ht="13.2">
      <c r="A745" s="138"/>
      <c r="B745" s="137"/>
      <c r="C745" s="137"/>
      <c r="D745" s="136"/>
    </row>
    <row r="746" spans="1:4" ht="13.2">
      <c r="A746" s="138"/>
      <c r="B746" s="137"/>
      <c r="C746" s="137"/>
      <c r="D746" s="136"/>
    </row>
    <row r="747" spans="1:4" ht="13.2">
      <c r="A747" s="138"/>
      <c r="B747" s="137"/>
      <c r="C747" s="137"/>
      <c r="D747" s="136"/>
    </row>
    <row r="748" spans="1:4" ht="13.2">
      <c r="A748" s="138"/>
      <c r="B748" s="137"/>
      <c r="C748" s="137"/>
      <c r="D748" s="136"/>
    </row>
    <row r="749" spans="1:4" ht="13.2">
      <c r="A749" s="138"/>
      <c r="B749" s="137"/>
      <c r="C749" s="137"/>
      <c r="D749" s="136"/>
    </row>
    <row r="750" spans="1:4" ht="13.2">
      <c r="A750" s="138"/>
      <c r="B750" s="137"/>
      <c r="C750" s="137"/>
      <c r="D750" s="136"/>
    </row>
    <row r="751" spans="1:4" ht="13.2">
      <c r="A751" s="138"/>
      <c r="B751" s="137"/>
      <c r="C751" s="137"/>
      <c r="D751" s="136"/>
    </row>
    <row r="752" spans="1:4" ht="13.2">
      <c r="A752" s="138"/>
      <c r="B752" s="137"/>
      <c r="C752" s="137"/>
      <c r="D752" s="136"/>
    </row>
    <row r="753" spans="1:4" ht="13.2">
      <c r="A753" s="138"/>
      <c r="B753" s="137"/>
      <c r="C753" s="137"/>
      <c r="D753" s="136"/>
    </row>
    <row r="754" spans="1:4" ht="13.2">
      <c r="A754" s="138"/>
      <c r="B754" s="137"/>
      <c r="C754" s="137"/>
      <c r="D754" s="136"/>
    </row>
    <row r="755" spans="1:4" ht="13.2">
      <c r="A755" s="138"/>
      <c r="B755" s="137"/>
      <c r="C755" s="137"/>
      <c r="D755" s="136"/>
    </row>
    <row r="756" spans="1:4" ht="13.2">
      <c r="A756" s="138"/>
      <c r="B756" s="137"/>
      <c r="C756" s="137"/>
      <c r="D756" s="136"/>
    </row>
    <row r="757" spans="1:4" ht="13.2">
      <c r="A757" s="138"/>
      <c r="B757" s="137"/>
      <c r="C757" s="137"/>
      <c r="D757" s="136"/>
    </row>
    <row r="758" spans="1:4" ht="13.2">
      <c r="A758" s="138"/>
      <c r="B758" s="137"/>
      <c r="C758" s="137"/>
      <c r="D758" s="136"/>
    </row>
    <row r="759" spans="1:4" ht="13.2">
      <c r="A759" s="138"/>
      <c r="B759" s="137"/>
      <c r="C759" s="137"/>
      <c r="D759" s="136"/>
    </row>
    <row r="760" spans="1:4" ht="13.2">
      <c r="A760" s="138"/>
      <c r="B760" s="137"/>
      <c r="C760" s="137"/>
      <c r="D760" s="136"/>
    </row>
    <row r="761" spans="1:4" ht="13.2">
      <c r="A761" s="138"/>
      <c r="B761" s="137"/>
      <c r="C761" s="137"/>
      <c r="D761" s="136"/>
    </row>
    <row r="762" spans="1:4" ht="13.2">
      <c r="A762" s="138"/>
      <c r="B762" s="137"/>
      <c r="C762" s="137"/>
      <c r="D762" s="136"/>
    </row>
    <row r="763" spans="1:4" ht="13.2">
      <c r="A763" s="138"/>
      <c r="B763" s="137"/>
      <c r="C763" s="137"/>
      <c r="D763" s="136"/>
    </row>
    <row r="764" spans="1:4" ht="13.2">
      <c r="A764" s="138"/>
      <c r="B764" s="137"/>
      <c r="C764" s="137"/>
      <c r="D764" s="136"/>
    </row>
    <row r="765" spans="1:4" ht="13.2">
      <c r="A765" s="138"/>
      <c r="B765" s="137"/>
      <c r="C765" s="137"/>
      <c r="D765" s="136"/>
    </row>
    <row r="766" spans="1:4" ht="13.2">
      <c r="A766" s="138"/>
      <c r="B766" s="137"/>
      <c r="C766" s="137"/>
      <c r="D766" s="136"/>
    </row>
    <row r="767" spans="1:4" ht="13.2">
      <c r="A767" s="138"/>
      <c r="B767" s="137"/>
      <c r="C767" s="137"/>
      <c r="D767" s="136"/>
    </row>
    <row r="768" spans="1:4" ht="13.2">
      <c r="A768" s="138"/>
      <c r="B768" s="137"/>
      <c r="C768" s="137"/>
      <c r="D768" s="136"/>
    </row>
    <row r="769" spans="1:4" ht="13.2">
      <c r="A769" s="138"/>
      <c r="B769" s="137"/>
      <c r="C769" s="137"/>
      <c r="D769" s="136"/>
    </row>
    <row r="770" spans="1:4" ht="13.2">
      <c r="A770" s="138"/>
      <c r="B770" s="137"/>
      <c r="C770" s="137"/>
      <c r="D770" s="136"/>
    </row>
    <row r="771" spans="1:4" ht="13.2">
      <c r="A771" s="138"/>
      <c r="B771" s="137"/>
      <c r="C771" s="137"/>
      <c r="D771" s="136"/>
    </row>
    <row r="772" spans="1:4" ht="13.2">
      <c r="A772" s="138"/>
      <c r="B772" s="137"/>
      <c r="C772" s="137"/>
      <c r="D772" s="136"/>
    </row>
    <row r="773" spans="1:4" ht="13.2">
      <c r="A773" s="138"/>
      <c r="B773" s="137"/>
      <c r="C773" s="137"/>
      <c r="D773" s="136"/>
    </row>
    <row r="774" spans="1:4" ht="13.2">
      <c r="A774" s="138"/>
      <c r="B774" s="137"/>
      <c r="C774" s="137"/>
      <c r="D774" s="136"/>
    </row>
    <row r="775" spans="1:4" ht="13.2">
      <c r="A775" s="138"/>
      <c r="B775" s="137"/>
      <c r="C775" s="137"/>
      <c r="D775" s="136"/>
    </row>
    <row r="776" spans="1:4" ht="13.2">
      <c r="A776" s="138"/>
      <c r="B776" s="137"/>
      <c r="C776" s="137"/>
      <c r="D776" s="136"/>
    </row>
    <row r="777" spans="1:4" ht="13.2">
      <c r="A777" s="138"/>
      <c r="B777" s="137"/>
      <c r="C777" s="137"/>
      <c r="D777" s="136"/>
    </row>
    <row r="778" spans="1:4" ht="13.2">
      <c r="A778" s="138"/>
      <c r="B778" s="137"/>
      <c r="C778" s="137"/>
      <c r="D778" s="136"/>
    </row>
    <row r="779" spans="1:4" ht="13.2">
      <c r="A779" s="138"/>
      <c r="B779" s="137"/>
      <c r="C779" s="137"/>
      <c r="D779" s="136"/>
    </row>
    <row r="780" spans="1:4" ht="13.2">
      <c r="A780" s="138"/>
      <c r="B780" s="137"/>
      <c r="C780" s="137"/>
      <c r="D780" s="136"/>
    </row>
    <row r="781" spans="1:4" ht="13.2">
      <c r="A781" s="138"/>
      <c r="B781" s="137"/>
      <c r="C781" s="137"/>
      <c r="D781" s="136"/>
    </row>
    <row r="782" spans="1:4" ht="13.2">
      <c r="A782" s="138"/>
      <c r="B782" s="137"/>
      <c r="C782" s="137"/>
      <c r="D782" s="136"/>
    </row>
    <row r="783" spans="1:4" ht="13.2">
      <c r="A783" s="138"/>
      <c r="B783" s="137"/>
      <c r="C783" s="137"/>
      <c r="D783" s="136"/>
    </row>
    <row r="784" spans="1:4" ht="13.2">
      <c r="A784" s="138"/>
      <c r="B784" s="137"/>
      <c r="C784" s="137"/>
      <c r="D784" s="136"/>
    </row>
    <row r="785" spans="1:4" ht="13.2">
      <c r="A785" s="138"/>
      <c r="B785" s="137"/>
      <c r="C785" s="137"/>
      <c r="D785" s="136"/>
    </row>
    <row r="786" spans="1:4" ht="13.2">
      <c r="A786" s="138"/>
      <c r="B786" s="137"/>
      <c r="C786" s="137"/>
      <c r="D786" s="136"/>
    </row>
    <row r="787" spans="1:4" ht="13.2">
      <c r="A787" s="138"/>
      <c r="B787" s="137"/>
      <c r="C787" s="137"/>
      <c r="D787" s="136"/>
    </row>
    <row r="788" spans="1:4" ht="13.2">
      <c r="A788" s="138"/>
      <c r="B788" s="137"/>
      <c r="C788" s="137"/>
      <c r="D788" s="136"/>
    </row>
    <row r="789" spans="1:4" ht="13.2">
      <c r="A789" s="138"/>
      <c r="B789" s="137"/>
      <c r="C789" s="137"/>
      <c r="D789" s="136"/>
    </row>
    <row r="790" spans="1:4" ht="13.2">
      <c r="A790" s="138"/>
      <c r="B790" s="137"/>
      <c r="C790" s="137"/>
      <c r="D790" s="136"/>
    </row>
    <row r="791" spans="1:4" ht="13.2">
      <c r="A791" s="138"/>
      <c r="B791" s="137"/>
      <c r="C791" s="137"/>
      <c r="D791" s="136"/>
    </row>
    <row r="792" spans="1:4" ht="13.2">
      <c r="A792" s="138"/>
      <c r="B792" s="137"/>
      <c r="C792" s="137"/>
      <c r="D792" s="136"/>
    </row>
    <row r="793" spans="1:4" ht="13.2">
      <c r="A793" s="138"/>
      <c r="B793" s="137"/>
      <c r="C793" s="137"/>
      <c r="D793" s="136"/>
    </row>
    <row r="794" spans="1:4" ht="13.2">
      <c r="A794" s="138"/>
      <c r="B794" s="137"/>
      <c r="C794" s="137"/>
      <c r="D794" s="136"/>
    </row>
    <row r="795" spans="1:4" ht="13.2">
      <c r="A795" s="138"/>
      <c r="B795" s="137"/>
      <c r="C795" s="137"/>
      <c r="D795" s="136"/>
    </row>
    <row r="796" spans="1:4" ht="13.2">
      <c r="A796" s="138"/>
      <c r="B796" s="137"/>
      <c r="C796" s="137"/>
      <c r="D796" s="136"/>
    </row>
    <row r="797" spans="1:4" ht="13.2">
      <c r="A797" s="138"/>
      <c r="B797" s="137"/>
      <c r="C797" s="137"/>
      <c r="D797" s="136"/>
    </row>
    <row r="798" spans="1:4" ht="13.2">
      <c r="A798" s="138"/>
      <c r="B798" s="137"/>
      <c r="C798" s="137"/>
      <c r="D798" s="136"/>
    </row>
    <row r="799" spans="1:4" ht="13.2">
      <c r="A799" s="138"/>
      <c r="B799" s="137"/>
      <c r="C799" s="137"/>
      <c r="D799" s="136"/>
    </row>
    <row r="800" spans="1:4" ht="13.2">
      <c r="A800" s="138"/>
      <c r="B800" s="137"/>
      <c r="C800" s="137"/>
      <c r="D800" s="136"/>
    </row>
    <row r="801" spans="1:4" ht="13.2">
      <c r="A801" s="138"/>
      <c r="B801" s="137"/>
      <c r="C801" s="137"/>
      <c r="D801" s="136"/>
    </row>
    <row r="802" spans="1:4" ht="13.2">
      <c r="A802" s="138"/>
      <c r="B802" s="137"/>
      <c r="C802" s="137"/>
      <c r="D802" s="136"/>
    </row>
    <row r="803" spans="1:4" ht="13.2">
      <c r="A803" s="138"/>
      <c r="B803" s="137"/>
      <c r="C803" s="137"/>
      <c r="D803" s="136"/>
    </row>
    <row r="804" spans="1:4" ht="13.2">
      <c r="A804" s="138"/>
      <c r="B804" s="137"/>
      <c r="C804" s="137"/>
      <c r="D804" s="136"/>
    </row>
    <row r="805" spans="1:4" ht="13.2">
      <c r="A805" s="138"/>
      <c r="B805" s="137"/>
      <c r="C805" s="137"/>
      <c r="D805" s="136"/>
    </row>
    <row r="806" spans="1:4" ht="13.2">
      <c r="A806" s="138"/>
      <c r="B806" s="137"/>
      <c r="C806" s="137"/>
      <c r="D806" s="136"/>
    </row>
    <row r="807" spans="1:4" ht="13.2">
      <c r="A807" s="138"/>
      <c r="B807" s="137"/>
      <c r="C807" s="137"/>
      <c r="D807" s="136"/>
    </row>
    <row r="808" spans="1:4" ht="13.2">
      <c r="A808" s="138"/>
      <c r="B808" s="137"/>
      <c r="C808" s="137"/>
      <c r="D808" s="136"/>
    </row>
    <row r="809" spans="1:4" ht="13.2">
      <c r="A809" s="138"/>
      <c r="B809" s="137"/>
      <c r="C809" s="137"/>
      <c r="D809" s="136"/>
    </row>
    <row r="810" spans="1:4" ht="13.2">
      <c r="A810" s="138"/>
      <c r="B810" s="137"/>
      <c r="C810" s="137"/>
      <c r="D810" s="136"/>
    </row>
    <row r="811" spans="1:4" ht="13.2">
      <c r="A811" s="138"/>
      <c r="B811" s="137"/>
      <c r="C811" s="137"/>
      <c r="D811" s="136"/>
    </row>
    <row r="812" spans="1:4" ht="13.2">
      <c r="A812" s="138"/>
      <c r="B812" s="137"/>
      <c r="C812" s="137"/>
      <c r="D812" s="136"/>
    </row>
    <row r="813" spans="1:4" ht="13.2">
      <c r="A813" s="138"/>
      <c r="B813" s="137"/>
      <c r="C813" s="137"/>
      <c r="D813" s="136"/>
    </row>
    <row r="814" spans="1:4" ht="13.2">
      <c r="A814" s="138"/>
      <c r="B814" s="137"/>
      <c r="C814" s="137"/>
      <c r="D814" s="136"/>
    </row>
    <row r="815" spans="1:4" ht="13.2">
      <c r="A815" s="138"/>
      <c r="B815" s="137"/>
      <c r="C815" s="137"/>
      <c r="D815" s="136"/>
    </row>
    <row r="816" spans="1:4" ht="13.2">
      <c r="A816" s="138"/>
      <c r="B816" s="137"/>
      <c r="C816" s="137"/>
      <c r="D816" s="136"/>
    </row>
    <row r="817" spans="1:4" ht="13.2">
      <c r="A817" s="138"/>
      <c r="B817" s="137"/>
      <c r="C817" s="137"/>
      <c r="D817" s="136"/>
    </row>
    <row r="818" spans="1:4" ht="13.2">
      <c r="A818" s="138"/>
      <c r="B818" s="137"/>
      <c r="C818" s="137"/>
      <c r="D818" s="136"/>
    </row>
    <row r="819" spans="1:4" ht="13.2">
      <c r="A819" s="138"/>
      <c r="B819" s="137"/>
      <c r="C819" s="137"/>
      <c r="D819" s="136"/>
    </row>
    <row r="820" spans="1:4" ht="13.2">
      <c r="A820" s="138"/>
      <c r="B820" s="137"/>
      <c r="C820" s="137"/>
      <c r="D820" s="136"/>
    </row>
    <row r="821" spans="1:4" ht="13.2">
      <c r="A821" s="138"/>
      <c r="B821" s="137"/>
      <c r="C821" s="137"/>
      <c r="D821" s="136"/>
    </row>
    <row r="822" spans="1:4" ht="13.2">
      <c r="A822" s="138"/>
      <c r="B822" s="137"/>
      <c r="C822" s="137"/>
      <c r="D822" s="136"/>
    </row>
    <row r="823" spans="1:4" ht="13.2">
      <c r="A823" s="138"/>
      <c r="B823" s="137"/>
      <c r="C823" s="137"/>
      <c r="D823" s="136"/>
    </row>
    <row r="824" spans="1:4" ht="13.2">
      <c r="A824" s="138"/>
      <c r="B824" s="137"/>
      <c r="C824" s="137"/>
      <c r="D824" s="136"/>
    </row>
    <row r="825" spans="1:4" ht="13.2">
      <c r="A825" s="138"/>
      <c r="B825" s="137"/>
      <c r="C825" s="137"/>
      <c r="D825" s="136"/>
    </row>
    <row r="826" spans="1:4" ht="13.2">
      <c r="A826" s="138"/>
      <c r="B826" s="137"/>
      <c r="C826" s="137"/>
      <c r="D826" s="136"/>
    </row>
    <row r="827" spans="1:4" ht="13.2">
      <c r="A827" s="138"/>
      <c r="B827" s="137"/>
      <c r="C827" s="137"/>
      <c r="D827" s="136"/>
    </row>
    <row r="828" spans="1:4" ht="13.2">
      <c r="A828" s="138"/>
      <c r="B828" s="137"/>
      <c r="C828" s="137"/>
      <c r="D828" s="136"/>
    </row>
    <row r="829" spans="1:4" ht="13.2">
      <c r="A829" s="138"/>
      <c r="B829" s="137"/>
      <c r="C829" s="137"/>
      <c r="D829" s="136"/>
    </row>
    <row r="830" spans="1:4" ht="13.2">
      <c r="A830" s="138"/>
      <c r="B830" s="137"/>
      <c r="C830" s="137"/>
      <c r="D830" s="136"/>
    </row>
    <row r="831" spans="1:4" ht="13.2">
      <c r="A831" s="138"/>
      <c r="B831" s="137"/>
      <c r="C831" s="137"/>
      <c r="D831" s="136"/>
    </row>
    <row r="832" spans="1:4" ht="13.2">
      <c r="A832" s="138"/>
      <c r="B832" s="137"/>
      <c r="C832" s="137"/>
      <c r="D832" s="136"/>
    </row>
    <row r="833" spans="1:4" ht="13.2">
      <c r="A833" s="138"/>
      <c r="B833" s="137"/>
      <c r="C833" s="137"/>
      <c r="D833" s="136"/>
    </row>
    <row r="834" spans="1:4" ht="13.2">
      <c r="A834" s="138"/>
      <c r="B834" s="137"/>
      <c r="C834" s="137"/>
      <c r="D834" s="136"/>
    </row>
    <row r="835" spans="1:4" ht="13.2">
      <c r="A835" s="138"/>
      <c r="B835" s="137"/>
      <c r="C835" s="137"/>
      <c r="D835" s="136"/>
    </row>
    <row r="836" spans="1:4" ht="13.2">
      <c r="A836" s="138"/>
      <c r="B836" s="137"/>
      <c r="C836" s="137"/>
      <c r="D836" s="136"/>
    </row>
    <row r="837" spans="1:4" ht="13.2">
      <c r="A837" s="138"/>
      <c r="B837" s="137"/>
      <c r="C837" s="137"/>
      <c r="D837" s="136"/>
    </row>
    <row r="838" spans="1:4" ht="13.2">
      <c r="A838" s="138"/>
      <c r="B838" s="137"/>
      <c r="C838" s="137"/>
      <c r="D838" s="136"/>
    </row>
    <row r="839" spans="1:4" ht="13.2">
      <c r="A839" s="138"/>
      <c r="B839" s="137"/>
      <c r="C839" s="137"/>
      <c r="D839" s="136"/>
    </row>
    <row r="840" spans="1:4" ht="13.2">
      <c r="A840" s="138"/>
      <c r="B840" s="137"/>
      <c r="C840" s="137"/>
      <c r="D840" s="136"/>
    </row>
    <row r="841" spans="1:4" ht="13.2">
      <c r="A841" s="138"/>
      <c r="B841" s="137"/>
      <c r="C841" s="137"/>
      <c r="D841" s="136"/>
    </row>
    <row r="842" spans="1:4" ht="13.2">
      <c r="A842" s="138"/>
      <c r="B842" s="137"/>
      <c r="C842" s="137"/>
      <c r="D842" s="136"/>
    </row>
    <row r="843" spans="1:4" ht="13.2">
      <c r="A843" s="138"/>
      <c r="B843" s="137"/>
      <c r="C843" s="137"/>
      <c r="D843" s="136"/>
    </row>
    <row r="844" spans="1:4" ht="13.2">
      <c r="A844" s="138"/>
      <c r="B844" s="137"/>
      <c r="C844" s="137"/>
      <c r="D844" s="136"/>
    </row>
    <row r="845" spans="1:4" ht="13.2">
      <c r="A845" s="138"/>
      <c r="B845" s="137"/>
      <c r="C845" s="137"/>
      <c r="D845" s="136"/>
    </row>
    <row r="846" spans="1:4" ht="13.2">
      <c r="A846" s="138"/>
      <c r="B846" s="137"/>
      <c r="C846" s="137"/>
      <c r="D846" s="136"/>
    </row>
    <row r="847" spans="1:4" ht="13.2">
      <c r="A847" s="138"/>
      <c r="B847" s="137"/>
      <c r="C847" s="137"/>
      <c r="D847" s="136"/>
    </row>
    <row r="848" spans="1:4" ht="13.2">
      <c r="A848" s="138"/>
      <c r="B848" s="137"/>
      <c r="C848" s="137"/>
      <c r="D848" s="136"/>
    </row>
    <row r="849" spans="1:4" ht="13.2">
      <c r="A849" s="138"/>
      <c r="B849" s="137"/>
      <c r="C849" s="137"/>
      <c r="D849" s="136"/>
    </row>
    <row r="850" spans="1:4" ht="13.2">
      <c r="A850" s="138"/>
      <c r="B850" s="137"/>
      <c r="C850" s="137"/>
      <c r="D850" s="136"/>
    </row>
    <row r="851" spans="1:4" ht="13.2">
      <c r="A851" s="138"/>
      <c r="B851" s="137"/>
      <c r="C851" s="137"/>
      <c r="D851" s="136"/>
    </row>
    <row r="852" spans="1:4" ht="13.2">
      <c r="A852" s="138"/>
      <c r="B852" s="137"/>
      <c r="C852" s="137"/>
      <c r="D852" s="136"/>
    </row>
    <row r="853" spans="1:4" ht="13.2">
      <c r="A853" s="138"/>
      <c r="B853" s="137"/>
      <c r="C853" s="137"/>
      <c r="D853" s="136"/>
    </row>
    <row r="854" spans="1:4" ht="13.2">
      <c r="A854" s="138"/>
      <c r="B854" s="137"/>
      <c r="C854" s="137"/>
      <c r="D854" s="136"/>
    </row>
    <row r="855" spans="1:4" ht="13.2">
      <c r="A855" s="138"/>
      <c r="B855" s="137"/>
      <c r="C855" s="137"/>
      <c r="D855" s="136"/>
    </row>
    <row r="856" spans="1:4" ht="13.2">
      <c r="A856" s="138"/>
      <c r="B856" s="137"/>
      <c r="C856" s="137"/>
      <c r="D856" s="136"/>
    </row>
    <row r="857" spans="1:4" ht="13.2">
      <c r="A857" s="138"/>
      <c r="B857" s="137"/>
      <c r="C857" s="137"/>
      <c r="D857" s="136"/>
    </row>
    <row r="858" spans="1:4" ht="13.2">
      <c r="A858" s="138"/>
      <c r="B858" s="137"/>
      <c r="C858" s="137"/>
      <c r="D858" s="136"/>
    </row>
    <row r="859" spans="1:4" ht="13.2">
      <c r="A859" s="138"/>
      <c r="B859" s="137"/>
      <c r="C859" s="137"/>
      <c r="D859" s="136"/>
    </row>
    <row r="860" spans="1:4" ht="13.2">
      <c r="A860" s="138"/>
      <c r="B860" s="137"/>
      <c r="C860" s="137"/>
      <c r="D860" s="136"/>
    </row>
    <row r="861" spans="1:4" ht="13.2">
      <c r="A861" s="138"/>
      <c r="B861" s="137"/>
      <c r="C861" s="137"/>
      <c r="D861" s="136"/>
    </row>
    <row r="862" spans="1:4" ht="13.2">
      <c r="A862" s="138"/>
      <c r="B862" s="137"/>
      <c r="C862" s="137"/>
      <c r="D862" s="136"/>
    </row>
    <row r="863" spans="1:4" ht="13.2">
      <c r="A863" s="138"/>
      <c r="B863" s="137"/>
      <c r="C863" s="137"/>
      <c r="D863" s="136"/>
    </row>
    <row r="864" spans="1:4" ht="13.2">
      <c r="A864" s="138"/>
      <c r="B864" s="137"/>
      <c r="C864" s="137"/>
      <c r="D864" s="136"/>
    </row>
    <row r="865" spans="1:4" ht="13.2">
      <c r="A865" s="138"/>
      <c r="B865" s="137"/>
      <c r="C865" s="137"/>
      <c r="D865" s="136"/>
    </row>
    <row r="866" spans="1:4" ht="13.2">
      <c r="A866" s="138"/>
      <c r="B866" s="137"/>
      <c r="C866" s="137"/>
      <c r="D866" s="136"/>
    </row>
    <row r="867" spans="1:4" ht="13.2">
      <c r="A867" s="138"/>
      <c r="B867" s="137"/>
      <c r="C867" s="137"/>
      <c r="D867" s="136"/>
    </row>
    <row r="868" spans="1:4" ht="13.2">
      <c r="A868" s="138"/>
      <c r="B868" s="137"/>
      <c r="C868" s="137"/>
      <c r="D868" s="136"/>
    </row>
    <row r="869" spans="1:4" ht="13.2">
      <c r="A869" s="138"/>
      <c r="B869" s="137"/>
      <c r="C869" s="137"/>
      <c r="D869" s="136"/>
    </row>
    <row r="870" spans="1:4" ht="13.2">
      <c r="A870" s="138"/>
      <c r="B870" s="137"/>
      <c r="C870" s="137"/>
      <c r="D870" s="136"/>
    </row>
    <row r="871" spans="1:4" ht="13.2">
      <c r="A871" s="138"/>
      <c r="B871" s="137"/>
      <c r="C871" s="137"/>
      <c r="D871" s="136"/>
    </row>
    <row r="872" spans="1:4" ht="13.2">
      <c r="A872" s="138"/>
      <c r="B872" s="137"/>
      <c r="C872" s="137"/>
      <c r="D872" s="136"/>
    </row>
    <row r="873" spans="1:4" ht="13.2">
      <c r="A873" s="138"/>
      <c r="B873" s="137"/>
      <c r="C873" s="137"/>
      <c r="D873" s="136"/>
    </row>
    <row r="874" spans="1:4" ht="13.2">
      <c r="A874" s="138"/>
      <c r="B874" s="137"/>
      <c r="C874" s="137"/>
      <c r="D874" s="136"/>
    </row>
    <row r="875" spans="1:4" ht="13.2">
      <c r="A875" s="138"/>
      <c r="B875" s="137"/>
      <c r="C875" s="137"/>
      <c r="D875" s="136"/>
    </row>
    <row r="876" spans="1:4" ht="13.2">
      <c r="A876" s="138"/>
      <c r="B876" s="137"/>
      <c r="C876" s="137"/>
      <c r="D876" s="136"/>
    </row>
    <row r="877" spans="1:4" ht="13.2">
      <c r="A877" s="138"/>
      <c r="B877" s="137"/>
      <c r="C877" s="137"/>
      <c r="D877" s="136"/>
    </row>
    <row r="878" spans="1:4" ht="13.2">
      <c r="A878" s="138"/>
      <c r="B878" s="137"/>
      <c r="C878" s="137"/>
      <c r="D878" s="136"/>
    </row>
    <row r="879" spans="1:4" ht="13.2">
      <c r="A879" s="138"/>
      <c r="B879" s="137"/>
      <c r="C879" s="137"/>
      <c r="D879" s="136"/>
    </row>
    <row r="880" spans="1:4" ht="13.2">
      <c r="A880" s="138"/>
      <c r="B880" s="137"/>
      <c r="C880" s="137"/>
      <c r="D880" s="136"/>
    </row>
    <row r="881" spans="1:4" ht="13.2">
      <c r="A881" s="138"/>
      <c r="B881" s="137"/>
      <c r="C881" s="137"/>
      <c r="D881" s="136"/>
    </row>
    <row r="882" spans="1:4" ht="13.2">
      <c r="A882" s="138"/>
      <c r="B882" s="137"/>
      <c r="C882" s="137"/>
      <c r="D882" s="136"/>
    </row>
    <row r="883" spans="1:4" ht="13.2">
      <c r="A883" s="138"/>
      <c r="B883" s="137"/>
      <c r="C883" s="137"/>
      <c r="D883" s="136"/>
    </row>
    <row r="884" spans="1:4" ht="13.2">
      <c r="A884" s="138"/>
      <c r="B884" s="137"/>
      <c r="C884" s="137"/>
      <c r="D884" s="136"/>
    </row>
    <row r="885" spans="1:4" ht="13.2">
      <c r="A885" s="138"/>
      <c r="B885" s="137"/>
      <c r="C885" s="137"/>
      <c r="D885" s="136"/>
    </row>
    <row r="886" spans="1:4" ht="13.2">
      <c r="A886" s="138"/>
      <c r="B886" s="137"/>
      <c r="C886" s="137"/>
      <c r="D886" s="136"/>
    </row>
    <row r="887" spans="1:4" ht="13.2">
      <c r="A887" s="138"/>
      <c r="B887" s="137"/>
      <c r="C887" s="137"/>
      <c r="D887" s="136"/>
    </row>
    <row r="888" spans="1:4" ht="13.2">
      <c r="A888" s="138"/>
      <c r="B888" s="137"/>
      <c r="C888" s="137"/>
      <c r="D888" s="136"/>
    </row>
    <row r="889" spans="1:4" ht="13.2">
      <c r="A889" s="138"/>
      <c r="B889" s="137"/>
      <c r="C889" s="137"/>
      <c r="D889" s="136"/>
    </row>
    <row r="890" spans="1:4" ht="13.2">
      <c r="A890" s="138"/>
      <c r="B890" s="137"/>
      <c r="C890" s="137"/>
      <c r="D890" s="136"/>
    </row>
    <row r="891" spans="1:4" ht="13.2">
      <c r="A891" s="138"/>
      <c r="B891" s="137"/>
      <c r="C891" s="137"/>
      <c r="D891" s="136"/>
    </row>
    <row r="892" spans="1:4" ht="13.2">
      <c r="A892" s="138"/>
      <c r="B892" s="137"/>
      <c r="C892" s="137"/>
      <c r="D892" s="136"/>
    </row>
    <row r="893" spans="1:4" ht="13.2">
      <c r="A893" s="138"/>
      <c r="B893" s="137"/>
      <c r="C893" s="137"/>
      <c r="D893" s="136"/>
    </row>
    <row r="894" spans="1:4" ht="13.2">
      <c r="A894" s="138"/>
      <c r="B894" s="137"/>
      <c r="C894" s="137"/>
      <c r="D894" s="136"/>
    </row>
    <row r="895" spans="1:4" ht="13.2">
      <c r="A895" s="138"/>
      <c r="B895" s="137"/>
      <c r="C895" s="137"/>
      <c r="D895" s="136"/>
    </row>
    <row r="896" spans="1:4" ht="13.2">
      <c r="A896" s="138"/>
      <c r="B896" s="137"/>
      <c r="C896" s="137"/>
      <c r="D896" s="136"/>
    </row>
    <row r="897" spans="1:4" ht="13.2">
      <c r="A897" s="138"/>
      <c r="B897" s="137"/>
      <c r="C897" s="137"/>
      <c r="D897" s="136"/>
    </row>
    <row r="898" spans="1:4" ht="13.2">
      <c r="A898" s="138"/>
      <c r="B898" s="137"/>
      <c r="C898" s="137"/>
      <c r="D898" s="136"/>
    </row>
    <row r="899" spans="1:4" ht="13.2">
      <c r="A899" s="138"/>
      <c r="B899" s="137"/>
      <c r="C899" s="137"/>
      <c r="D899" s="136"/>
    </row>
    <row r="900" spans="1:4" ht="13.2">
      <c r="A900" s="138"/>
      <c r="B900" s="137"/>
      <c r="C900" s="137"/>
      <c r="D900" s="136"/>
    </row>
    <row r="901" spans="1:4" ht="13.2">
      <c r="A901" s="138"/>
      <c r="B901" s="137"/>
      <c r="C901" s="137"/>
      <c r="D901" s="136"/>
    </row>
    <row r="902" spans="1:4" ht="13.2">
      <c r="A902" s="138"/>
      <c r="B902" s="137"/>
      <c r="C902" s="137"/>
      <c r="D902" s="136"/>
    </row>
    <row r="903" spans="1:4" ht="13.2">
      <c r="A903" s="138"/>
      <c r="B903" s="137"/>
      <c r="C903" s="137"/>
      <c r="D903" s="136"/>
    </row>
    <row r="904" spans="1:4" ht="13.2">
      <c r="A904" s="138"/>
      <c r="B904" s="137"/>
      <c r="C904" s="137"/>
      <c r="D904" s="136"/>
    </row>
    <row r="905" spans="1:4" ht="13.2">
      <c r="A905" s="138"/>
      <c r="B905" s="137"/>
      <c r="C905" s="137"/>
      <c r="D905" s="136"/>
    </row>
    <row r="906" spans="1:4" ht="13.2">
      <c r="A906" s="138"/>
      <c r="B906" s="137"/>
      <c r="C906" s="137"/>
      <c r="D906" s="136"/>
    </row>
    <row r="907" spans="1:4" ht="13.2">
      <c r="A907" s="138"/>
      <c r="B907" s="137"/>
      <c r="C907" s="137"/>
      <c r="D907" s="136"/>
    </row>
    <row r="908" spans="1:4" ht="13.2">
      <c r="A908" s="138"/>
      <c r="B908" s="137"/>
      <c r="C908" s="137"/>
      <c r="D908" s="136"/>
    </row>
    <row r="909" spans="1:4" ht="13.2">
      <c r="A909" s="138"/>
      <c r="B909" s="137"/>
      <c r="C909" s="137"/>
      <c r="D909" s="136"/>
    </row>
    <row r="910" spans="1:4" ht="13.2">
      <c r="A910" s="138"/>
      <c r="B910" s="137"/>
      <c r="C910" s="137"/>
      <c r="D910" s="136"/>
    </row>
    <row r="911" spans="1:4" ht="13.2">
      <c r="A911" s="138"/>
      <c r="B911" s="137"/>
      <c r="C911" s="137"/>
      <c r="D911" s="136"/>
    </row>
    <row r="912" spans="1:4" ht="13.2">
      <c r="A912" s="138"/>
      <c r="B912" s="137"/>
      <c r="C912" s="137"/>
      <c r="D912" s="136"/>
    </row>
    <row r="913" spans="1:4" ht="13.2">
      <c r="A913" s="138"/>
      <c r="B913" s="137"/>
      <c r="C913" s="137"/>
      <c r="D913" s="136"/>
    </row>
    <row r="914" spans="1:4" ht="13.2">
      <c r="A914" s="138"/>
      <c r="B914" s="137"/>
      <c r="C914" s="137"/>
      <c r="D914" s="136"/>
    </row>
    <row r="915" spans="1:4" ht="13.2">
      <c r="A915" s="138"/>
      <c r="B915" s="137"/>
      <c r="C915" s="137"/>
      <c r="D915" s="136"/>
    </row>
    <row r="916" spans="1:4" ht="13.2">
      <c r="A916" s="138"/>
      <c r="B916" s="137"/>
      <c r="C916" s="137"/>
      <c r="D916" s="136"/>
    </row>
    <row r="917" spans="1:4" ht="13.2">
      <c r="A917" s="138"/>
      <c r="B917" s="137"/>
      <c r="C917" s="137"/>
      <c r="D917" s="136"/>
    </row>
    <row r="918" spans="1:4" ht="13.2">
      <c r="A918" s="138"/>
      <c r="B918" s="137"/>
      <c r="C918" s="137"/>
      <c r="D918" s="136"/>
    </row>
    <row r="919" spans="1:4" ht="13.2">
      <c r="A919" s="138"/>
      <c r="B919" s="137"/>
      <c r="C919" s="137"/>
      <c r="D919" s="136"/>
    </row>
    <row r="920" spans="1:4" ht="13.2">
      <c r="A920" s="138"/>
      <c r="B920" s="137"/>
      <c r="C920" s="137"/>
      <c r="D920" s="136"/>
    </row>
    <row r="921" spans="1:4" ht="13.2">
      <c r="A921" s="138"/>
      <c r="B921" s="137"/>
      <c r="C921" s="137"/>
      <c r="D921" s="136"/>
    </row>
    <row r="922" spans="1:4" ht="13.2">
      <c r="A922" s="138"/>
      <c r="B922" s="137"/>
      <c r="C922" s="137"/>
      <c r="D922" s="136"/>
    </row>
    <row r="923" spans="1:4" ht="13.2">
      <c r="A923" s="138"/>
      <c r="B923" s="137"/>
      <c r="C923" s="137"/>
      <c r="D923" s="136"/>
    </row>
    <row r="924" spans="1:4" ht="13.2">
      <c r="A924" s="138"/>
      <c r="B924" s="137"/>
      <c r="C924" s="137"/>
      <c r="D924" s="136"/>
    </row>
    <row r="925" spans="1:4" ht="13.2">
      <c r="A925" s="138"/>
      <c r="B925" s="137"/>
      <c r="C925" s="137"/>
      <c r="D925" s="136"/>
    </row>
    <row r="926" spans="1:4" ht="13.2">
      <c r="A926" s="138"/>
      <c r="B926" s="137"/>
      <c r="C926" s="137"/>
      <c r="D926" s="136"/>
    </row>
    <row r="927" spans="1:4" ht="13.2">
      <c r="A927" s="138"/>
      <c r="B927" s="137"/>
      <c r="C927" s="137"/>
      <c r="D927" s="136"/>
    </row>
    <row r="928" spans="1:4" ht="13.2">
      <c r="A928" s="138"/>
      <c r="B928" s="137"/>
      <c r="C928" s="137"/>
      <c r="D928" s="136"/>
    </row>
    <row r="929" spans="1:4" ht="13.2">
      <c r="A929" s="138"/>
      <c r="B929" s="137"/>
      <c r="C929" s="137"/>
      <c r="D929" s="136"/>
    </row>
    <row r="930" spans="1:4" ht="13.2">
      <c r="A930" s="138"/>
      <c r="B930" s="137"/>
      <c r="C930" s="137"/>
      <c r="D930" s="136"/>
    </row>
    <row r="931" spans="1:4" ht="13.2">
      <c r="A931" s="138"/>
      <c r="B931" s="137"/>
      <c r="C931" s="137"/>
      <c r="D931" s="136"/>
    </row>
    <row r="932" spans="1:4" ht="13.2">
      <c r="A932" s="138"/>
      <c r="B932" s="137"/>
      <c r="C932" s="137"/>
      <c r="D932" s="136"/>
    </row>
    <row r="933" spans="1:4" ht="13.2">
      <c r="A933" s="138"/>
      <c r="B933" s="137"/>
      <c r="C933" s="137"/>
      <c r="D933" s="136"/>
    </row>
    <row r="934" spans="1:4" ht="13.2">
      <c r="A934" s="138"/>
      <c r="B934" s="137"/>
      <c r="C934" s="137"/>
      <c r="D934" s="136"/>
    </row>
    <row r="935" spans="1:4" ht="13.2">
      <c r="A935" s="138"/>
      <c r="B935" s="137"/>
      <c r="C935" s="137"/>
      <c r="D935" s="136"/>
    </row>
    <row r="936" spans="1:4" ht="13.2">
      <c r="A936" s="138"/>
      <c r="B936" s="137"/>
      <c r="C936" s="137"/>
      <c r="D936" s="136"/>
    </row>
    <row r="937" spans="1:4" ht="13.2">
      <c r="A937" s="138"/>
      <c r="B937" s="137"/>
      <c r="C937" s="137"/>
      <c r="D937" s="136"/>
    </row>
    <row r="938" spans="1:4" ht="13.2">
      <c r="A938" s="138"/>
      <c r="B938" s="137"/>
      <c r="C938" s="137"/>
      <c r="D938" s="136"/>
    </row>
    <row r="939" spans="1:4" ht="13.2">
      <c r="A939" s="138"/>
      <c r="B939" s="137"/>
      <c r="C939" s="137"/>
      <c r="D939" s="136"/>
    </row>
    <row r="940" spans="1:4" ht="13.2">
      <c r="A940" s="138"/>
      <c r="B940" s="137"/>
      <c r="C940" s="137"/>
      <c r="D940" s="136"/>
    </row>
    <row r="941" spans="1:4" ht="13.2">
      <c r="A941" s="138"/>
      <c r="B941" s="137"/>
      <c r="C941" s="137"/>
      <c r="D941" s="136"/>
    </row>
    <row r="942" spans="1:4" ht="13.2">
      <c r="A942" s="138"/>
      <c r="B942" s="137"/>
      <c r="C942" s="137"/>
      <c r="D942" s="136"/>
    </row>
    <row r="943" spans="1:4" ht="13.2">
      <c r="A943" s="138"/>
      <c r="B943" s="137"/>
      <c r="C943" s="137"/>
      <c r="D943" s="136"/>
    </row>
    <row r="944" spans="1:4" ht="13.2">
      <c r="A944" s="138"/>
      <c r="B944" s="137"/>
      <c r="C944" s="137"/>
      <c r="D944" s="136"/>
    </row>
    <row r="945" spans="1:4" ht="13.2">
      <c r="A945" s="138"/>
      <c r="B945" s="137"/>
      <c r="C945" s="137"/>
      <c r="D945" s="136"/>
    </row>
    <row r="946" spans="1:4" ht="13.2">
      <c r="A946" s="138"/>
      <c r="B946" s="137"/>
      <c r="C946" s="137"/>
      <c r="D946" s="136"/>
    </row>
    <row r="947" spans="1:4" ht="13.2">
      <c r="A947" s="138"/>
      <c r="B947" s="137"/>
      <c r="C947" s="137"/>
      <c r="D947" s="136"/>
    </row>
    <row r="948" spans="1:4" ht="13.2">
      <c r="A948" s="138"/>
      <c r="B948" s="137"/>
      <c r="C948" s="137"/>
      <c r="D948" s="136"/>
    </row>
    <row r="949" spans="1:4" ht="13.2">
      <c r="A949" s="138"/>
      <c r="B949" s="137"/>
      <c r="C949" s="137"/>
      <c r="D949" s="136"/>
    </row>
    <row r="950" spans="1:4" ht="13.2">
      <c r="A950" s="138"/>
      <c r="B950" s="137"/>
      <c r="C950" s="137"/>
      <c r="D950" s="136"/>
    </row>
    <row r="951" spans="1:4" ht="13.2">
      <c r="A951" s="138"/>
      <c r="B951" s="137"/>
      <c r="C951" s="137"/>
      <c r="D951" s="136"/>
    </row>
    <row r="952" spans="1:4" ht="13.2">
      <c r="A952" s="138"/>
      <c r="B952" s="137"/>
      <c r="C952" s="137"/>
      <c r="D952" s="136"/>
    </row>
    <row r="953" spans="1:4" ht="13.2">
      <c r="A953" s="138"/>
      <c r="B953" s="137"/>
      <c r="C953" s="137"/>
      <c r="D953" s="136"/>
    </row>
    <row r="954" spans="1:4" ht="13.2">
      <c r="A954" s="138"/>
      <c r="B954" s="137"/>
      <c r="C954" s="137"/>
      <c r="D954" s="136"/>
    </row>
    <row r="955" spans="1:4" ht="13.2">
      <c r="A955" s="138"/>
      <c r="B955" s="137"/>
      <c r="C955" s="137"/>
      <c r="D955" s="136"/>
    </row>
    <row r="956" spans="1:4" ht="13.2">
      <c r="A956" s="138"/>
      <c r="B956" s="137"/>
      <c r="C956" s="137"/>
      <c r="D956" s="136"/>
    </row>
    <row r="957" spans="1:4" ht="13.2">
      <c r="A957" s="138"/>
      <c r="B957" s="137"/>
      <c r="C957" s="137"/>
      <c r="D957" s="136"/>
    </row>
    <row r="958" spans="1:4" ht="13.2">
      <c r="A958" s="138"/>
      <c r="B958" s="137"/>
      <c r="C958" s="137"/>
      <c r="D958" s="136"/>
    </row>
    <row r="959" spans="1:4" ht="13.2">
      <c r="A959" s="138"/>
      <c r="B959" s="137"/>
      <c r="C959" s="137"/>
      <c r="D959" s="136"/>
    </row>
    <row r="960" spans="1:4" ht="13.2">
      <c r="A960" s="138"/>
      <c r="B960" s="137"/>
      <c r="C960" s="137"/>
      <c r="D960" s="136"/>
    </row>
    <row r="961" spans="1:4" ht="13.2">
      <c r="A961" s="138"/>
      <c r="B961" s="137"/>
      <c r="C961" s="137"/>
      <c r="D961" s="136"/>
    </row>
    <row r="962" spans="1:4" ht="13.2">
      <c r="A962" s="138"/>
      <c r="B962" s="137"/>
      <c r="C962" s="137"/>
      <c r="D962" s="136"/>
    </row>
    <row r="963" spans="1:4" ht="13.2">
      <c r="A963" s="138"/>
      <c r="B963" s="137"/>
      <c r="C963" s="137"/>
      <c r="D963" s="136"/>
    </row>
    <row r="964" spans="1:4" ht="13.2">
      <c r="A964" s="138"/>
      <c r="B964" s="137"/>
      <c r="C964" s="137"/>
      <c r="D964" s="136"/>
    </row>
    <row r="965" spans="1:4" ht="13.2">
      <c r="A965" s="138"/>
      <c r="B965" s="137"/>
      <c r="C965" s="137"/>
      <c r="D965" s="136"/>
    </row>
    <row r="966" spans="1:4" ht="13.2">
      <c r="A966" s="138"/>
      <c r="B966" s="137"/>
      <c r="C966" s="137"/>
      <c r="D966" s="136"/>
    </row>
    <row r="967" spans="1:4" ht="13.2">
      <c r="A967" s="138"/>
      <c r="B967" s="137"/>
      <c r="C967" s="137"/>
      <c r="D967" s="136"/>
    </row>
    <row r="968" spans="1:4" ht="13.2">
      <c r="A968" s="138"/>
      <c r="B968" s="137"/>
      <c r="C968" s="137"/>
      <c r="D968" s="136"/>
    </row>
    <row r="969" spans="1:4" ht="13.2">
      <c r="A969" s="138"/>
      <c r="B969" s="137"/>
      <c r="C969" s="137"/>
      <c r="D969" s="136"/>
    </row>
    <row r="970" spans="1:4" ht="13.2">
      <c r="A970" s="138"/>
      <c r="B970" s="137"/>
      <c r="C970" s="137"/>
      <c r="D970" s="136"/>
    </row>
    <row r="971" spans="1:4" ht="13.2">
      <c r="A971" s="138"/>
      <c r="B971" s="137"/>
      <c r="C971" s="137"/>
      <c r="D971" s="136"/>
    </row>
    <row r="972" spans="1:4" ht="13.2">
      <c r="A972" s="138"/>
      <c r="B972" s="137"/>
      <c r="C972" s="137"/>
      <c r="D972" s="136"/>
    </row>
    <row r="973" spans="1:4" ht="13.2">
      <c r="A973" s="138"/>
      <c r="B973" s="137"/>
      <c r="C973" s="137"/>
      <c r="D973" s="136"/>
    </row>
    <row r="974" spans="1:4" ht="13.2">
      <c r="A974" s="138"/>
      <c r="B974" s="137"/>
      <c r="C974" s="137"/>
      <c r="D974" s="136"/>
    </row>
    <row r="975" spans="1:4" ht="13.2">
      <c r="A975" s="138"/>
      <c r="B975" s="137"/>
      <c r="C975" s="137"/>
      <c r="D975" s="136"/>
    </row>
    <row r="976" spans="1:4" ht="13.2">
      <c r="A976" s="138"/>
      <c r="B976" s="137"/>
      <c r="C976" s="137"/>
      <c r="D976" s="136"/>
    </row>
    <row r="977" spans="1:4" ht="13.2">
      <c r="A977" s="138"/>
      <c r="B977" s="137"/>
      <c r="C977" s="137"/>
      <c r="D977" s="136"/>
    </row>
    <row r="978" spans="1:4" ht="13.2">
      <c r="A978" s="138"/>
      <c r="B978" s="137"/>
      <c r="C978" s="137"/>
      <c r="D978" s="136"/>
    </row>
    <row r="979" spans="1:4" ht="13.2">
      <c r="A979" s="138"/>
      <c r="B979" s="137"/>
      <c r="C979" s="137"/>
      <c r="D979" s="136"/>
    </row>
    <row r="980" spans="1:4" ht="13.2">
      <c r="A980" s="138"/>
      <c r="B980" s="137"/>
      <c r="C980" s="137"/>
      <c r="D980" s="136"/>
    </row>
    <row r="981" spans="1:4" ht="13.2">
      <c r="A981" s="138"/>
      <c r="B981" s="137"/>
      <c r="C981" s="137"/>
      <c r="D981" s="136"/>
    </row>
    <row r="982" spans="1:4" ht="13.2">
      <c r="A982" s="138"/>
      <c r="B982" s="137"/>
      <c r="C982" s="137"/>
      <c r="D982" s="136"/>
    </row>
    <row r="983" spans="1:4" ht="13.2">
      <c r="A983" s="138"/>
      <c r="B983" s="137"/>
      <c r="C983" s="137"/>
      <c r="D983" s="136"/>
    </row>
    <row r="984" spans="1:4" ht="13.2">
      <c r="A984" s="138"/>
      <c r="B984" s="137"/>
      <c r="C984" s="137"/>
      <c r="D984" s="136"/>
    </row>
    <row r="985" spans="1:4" ht="13.2">
      <c r="A985" s="138"/>
      <c r="B985" s="137"/>
      <c r="C985" s="137"/>
      <c r="D985" s="136"/>
    </row>
    <row r="986" spans="1:4" ht="13.2">
      <c r="A986" s="138"/>
      <c r="B986" s="137"/>
      <c r="C986" s="137"/>
      <c r="D986" s="136"/>
    </row>
    <row r="987" spans="1:4" ht="13.2">
      <c r="A987" s="138"/>
      <c r="B987" s="137"/>
      <c r="C987" s="137"/>
      <c r="D987" s="136"/>
    </row>
    <row r="988" spans="1:4" ht="13.2">
      <c r="A988" s="138"/>
      <c r="B988" s="137"/>
      <c r="C988" s="137"/>
      <c r="D988" s="136"/>
    </row>
    <row r="989" spans="1:4" ht="13.2">
      <c r="A989" s="138"/>
      <c r="B989" s="137"/>
      <c r="C989" s="137"/>
      <c r="D989" s="136"/>
    </row>
    <row r="990" spans="1:4" ht="13.2">
      <c r="A990" s="138"/>
      <c r="B990" s="137"/>
      <c r="C990" s="137"/>
      <c r="D990" s="136"/>
    </row>
    <row r="991" spans="1:4" ht="13.2">
      <c r="A991" s="138"/>
      <c r="B991" s="137"/>
      <c r="C991" s="137"/>
      <c r="D991" s="136"/>
    </row>
    <row r="992" spans="1:4" ht="13.2">
      <c r="A992" s="138"/>
      <c r="B992" s="137"/>
      <c r="C992" s="137"/>
      <c r="D992" s="136"/>
    </row>
    <row r="993" spans="1:4" ht="13.2">
      <c r="A993" s="138"/>
      <c r="B993" s="137"/>
      <c r="C993" s="137"/>
      <c r="D993" s="136"/>
    </row>
    <row r="994" spans="1:4" ht="13.2">
      <c r="A994" s="138"/>
      <c r="B994" s="137"/>
      <c r="C994" s="137"/>
      <c r="D994" s="136"/>
    </row>
    <row r="995" spans="1:4" ht="13.2">
      <c r="A995" s="138"/>
      <c r="B995" s="137"/>
      <c r="C995" s="137"/>
      <c r="D995" s="136"/>
    </row>
    <row r="996" spans="1:4" ht="13.2">
      <c r="A996" s="138"/>
      <c r="B996" s="137"/>
      <c r="C996" s="137"/>
      <c r="D996" s="136"/>
    </row>
    <row r="997" spans="1:4" ht="13.2">
      <c r="A997" s="138"/>
      <c r="B997" s="137"/>
      <c r="C997" s="137"/>
      <c r="D997" s="136"/>
    </row>
    <row r="998" spans="1:4" ht="13.2">
      <c r="A998" s="138"/>
      <c r="B998" s="137"/>
      <c r="C998" s="137"/>
      <c r="D998" s="136"/>
    </row>
    <row r="999" spans="1:4" ht="13.2">
      <c r="A999" s="138"/>
      <c r="B999" s="137"/>
      <c r="C999" s="137"/>
      <c r="D999" s="136"/>
    </row>
    <row r="1000" spans="1:4" ht="13.2">
      <c r="A1000" s="138"/>
      <c r="B1000" s="137"/>
      <c r="C1000" s="137"/>
      <c r="D1000" s="136"/>
    </row>
    <row r="1001" spans="1:4" ht="13.2">
      <c r="A1001" s="138"/>
      <c r="B1001" s="137"/>
      <c r="C1001" s="137"/>
      <c r="D1001" s="136"/>
    </row>
    <row r="1002" spans="1:4" ht="13.2">
      <c r="A1002" s="138"/>
      <c r="B1002" s="137"/>
      <c r="C1002" s="137"/>
      <c r="D1002" s="136"/>
    </row>
    <row r="1003" spans="1:4" ht="13.2">
      <c r="A1003" s="138"/>
      <c r="B1003" s="137"/>
      <c r="C1003" s="137"/>
      <c r="D1003" s="136"/>
    </row>
    <row r="1004" spans="1:4" ht="13.2">
      <c r="A1004" s="138"/>
      <c r="B1004" s="137"/>
      <c r="C1004" s="137"/>
      <c r="D1004" s="136"/>
    </row>
    <row r="1005" spans="1:4" ht="13.2">
      <c r="A1005" s="138"/>
      <c r="B1005" s="137"/>
      <c r="C1005" s="137"/>
      <c r="D1005" s="136"/>
    </row>
    <row r="1006" spans="1:4" ht="13.2">
      <c r="A1006" s="138"/>
      <c r="B1006" s="137"/>
      <c r="C1006" s="137"/>
      <c r="D1006" s="136"/>
    </row>
  </sheetData>
  <mergeCells count="2">
    <mergeCell ref="A1:D1"/>
    <mergeCell ref="B15:B16"/>
  </mergeCells>
  <printOptions horizontalCentered="1" gridLines="1"/>
  <pageMargins left="0.7" right="0.7" top="0.75" bottom="0.75" header="0" footer="0"/>
  <pageSetup paperSize="9"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2:AG54"/>
  <sheetViews>
    <sheetView workbookViewId="0"/>
  </sheetViews>
  <sheetFormatPr defaultColWidth="14.44140625" defaultRowHeight="15.75" customHeight="1"/>
  <cols>
    <col min="1" max="1" width="26.6640625" customWidth="1"/>
    <col min="2" max="2" width="16.44140625" customWidth="1"/>
    <col min="3" max="3" width="28.44140625" customWidth="1"/>
    <col min="4" max="9" width="11.6640625" customWidth="1"/>
    <col min="10" max="10" width="11.44140625" customWidth="1"/>
    <col min="11" max="11" width="2.77734375" customWidth="1"/>
    <col min="12" max="17" width="12" customWidth="1"/>
    <col min="18" max="18" width="14.44140625" customWidth="1"/>
    <col min="19" max="19" width="3.33203125" customWidth="1"/>
    <col min="20" max="20" width="9.77734375" customWidth="1"/>
    <col min="21" max="25" width="11.109375" customWidth="1"/>
    <col min="26" max="26" width="2.77734375" customWidth="1"/>
    <col min="27" max="27" width="12.44140625" customWidth="1"/>
  </cols>
  <sheetData>
    <row r="2" spans="2:33" ht="15.75" customHeight="1">
      <c r="B2" s="1"/>
      <c r="C2" s="2" t="s">
        <v>0</v>
      </c>
      <c r="J2" s="1"/>
      <c r="K2" s="1"/>
      <c r="L2" s="2" t="s">
        <v>1</v>
      </c>
      <c r="M2" s="2"/>
      <c r="N2" s="2"/>
      <c r="O2" s="2"/>
      <c r="P2" s="2"/>
      <c r="Q2" s="2"/>
      <c r="R2" s="2"/>
      <c r="S2" s="2"/>
      <c r="T2" s="2" t="s">
        <v>94</v>
      </c>
      <c r="U2" s="1"/>
      <c r="V2" s="1"/>
      <c r="W2" s="1"/>
      <c r="X2" s="1"/>
      <c r="Y2" s="1"/>
      <c r="Z2" s="1"/>
      <c r="AA2" s="1"/>
      <c r="AB2" s="1"/>
      <c r="AC2" s="1"/>
    </row>
    <row r="3" spans="2:33" ht="15.75" customHeight="1">
      <c r="B3" s="1"/>
      <c r="C3" s="1"/>
      <c r="D3" s="3">
        <v>2022</v>
      </c>
      <c r="E3" s="3">
        <v>2023</v>
      </c>
      <c r="F3" s="3">
        <v>2024</v>
      </c>
      <c r="G3" s="3">
        <v>2025</v>
      </c>
      <c r="H3" s="3">
        <v>2026</v>
      </c>
      <c r="I3" s="3">
        <v>2027</v>
      </c>
      <c r="J3" s="1"/>
      <c r="K3" s="3"/>
      <c r="L3" s="3">
        <v>2022</v>
      </c>
      <c r="M3" s="3">
        <v>2023</v>
      </c>
      <c r="N3" s="3">
        <v>2024</v>
      </c>
      <c r="O3" s="3">
        <v>2025</v>
      </c>
      <c r="P3" s="3">
        <v>2026</v>
      </c>
      <c r="Q3" s="3">
        <v>2027</v>
      </c>
      <c r="R3" s="3"/>
      <c r="S3" s="3"/>
      <c r="T3" s="3">
        <v>2022</v>
      </c>
      <c r="U3" s="3">
        <v>2023</v>
      </c>
      <c r="V3" s="3">
        <v>2024</v>
      </c>
      <c r="W3" s="3">
        <v>2025</v>
      </c>
      <c r="X3" s="3">
        <v>2026</v>
      </c>
      <c r="Y3" s="3">
        <v>2027</v>
      </c>
      <c r="Z3" s="1"/>
      <c r="AA3" s="1"/>
      <c r="AB3" s="1"/>
      <c r="AC3" s="1"/>
      <c r="AE3" s="4" t="s">
        <v>2</v>
      </c>
      <c r="AF3" s="4" t="s">
        <v>3</v>
      </c>
      <c r="AG3" s="4" t="s">
        <v>4</v>
      </c>
    </row>
    <row r="4" spans="2:33" ht="15.75" customHeight="1">
      <c r="C4" s="3" t="s">
        <v>6</v>
      </c>
      <c r="D4" s="5">
        <v>1</v>
      </c>
      <c r="E4" s="5">
        <v>1</v>
      </c>
      <c r="F4" s="5">
        <v>1</v>
      </c>
      <c r="G4" s="5">
        <v>1</v>
      </c>
      <c r="H4" s="5">
        <v>1</v>
      </c>
      <c r="I4" s="5">
        <v>1</v>
      </c>
      <c r="K4" s="6"/>
      <c r="L4" s="6">
        <f t="shared" ref="L4:Q4" si="0">D4*12*T4</f>
        <v>38880</v>
      </c>
      <c r="M4" s="6">
        <f t="shared" si="0"/>
        <v>38880</v>
      </c>
      <c r="N4" s="6">
        <f t="shared" si="0"/>
        <v>38880</v>
      </c>
      <c r="O4" s="6">
        <f t="shared" si="0"/>
        <v>38880</v>
      </c>
      <c r="P4" s="6">
        <f t="shared" si="0"/>
        <v>38880</v>
      </c>
      <c r="Q4" s="6">
        <f t="shared" si="0"/>
        <v>38880</v>
      </c>
      <c r="R4" s="6"/>
      <c r="S4" s="6"/>
      <c r="T4" s="6">
        <v>3240</v>
      </c>
      <c r="U4" s="6">
        <v>3240</v>
      </c>
      <c r="V4" s="6">
        <v>3240</v>
      </c>
      <c r="W4" s="6">
        <v>3240</v>
      </c>
      <c r="X4" s="6">
        <v>3240</v>
      </c>
      <c r="Y4" s="6">
        <v>3240</v>
      </c>
      <c r="AA4" s="7">
        <f t="shared" ref="AA4:AA5" si="1">(T4*D4+U4*E4+V4*F4+W4*G4+X4*H4+Y4*I4)*12</f>
        <v>233280</v>
      </c>
      <c r="AB4" s="22">
        <f t="shared" ref="AB4:AB5" si="2">AA4/$AA$30</f>
        <v>4.2474534943170647E-2</v>
      </c>
      <c r="AE4" s="5">
        <v>841</v>
      </c>
      <c r="AF4" s="5">
        <v>1200</v>
      </c>
      <c r="AG4" s="5">
        <v>1622</v>
      </c>
    </row>
    <row r="5" spans="2:33" ht="15.75" customHeight="1">
      <c r="C5" s="3" t="s">
        <v>7</v>
      </c>
      <c r="D5" s="5">
        <v>1</v>
      </c>
      <c r="E5" s="5">
        <v>1</v>
      </c>
      <c r="F5" s="5">
        <v>1</v>
      </c>
      <c r="G5" s="5">
        <v>1</v>
      </c>
      <c r="H5" s="5">
        <v>1</v>
      </c>
      <c r="I5" s="5">
        <v>1</v>
      </c>
      <c r="K5" s="6"/>
      <c r="L5" s="6">
        <f t="shared" ref="L5:Q5" si="3">D5*12*T5</f>
        <v>38880</v>
      </c>
      <c r="M5" s="6">
        <f t="shared" si="3"/>
        <v>38880</v>
      </c>
      <c r="N5" s="6">
        <f t="shared" si="3"/>
        <v>38880</v>
      </c>
      <c r="O5" s="6">
        <f t="shared" si="3"/>
        <v>38880</v>
      </c>
      <c r="P5" s="6">
        <f t="shared" si="3"/>
        <v>38880</v>
      </c>
      <c r="Q5" s="6">
        <f t="shared" si="3"/>
        <v>38880</v>
      </c>
      <c r="R5" s="6"/>
      <c r="S5" s="6"/>
      <c r="T5" s="6">
        <v>3240</v>
      </c>
      <c r="U5" s="6">
        <v>3240</v>
      </c>
      <c r="V5" s="6">
        <v>3240</v>
      </c>
      <c r="W5" s="6">
        <v>3240</v>
      </c>
      <c r="X5" s="6">
        <v>3240</v>
      </c>
      <c r="Y5" s="6">
        <v>3240</v>
      </c>
      <c r="AA5" s="7">
        <f t="shared" si="1"/>
        <v>233280</v>
      </c>
      <c r="AB5" s="22">
        <f t="shared" si="2"/>
        <v>4.2474534943170647E-2</v>
      </c>
      <c r="AE5" s="5">
        <v>1050</v>
      </c>
      <c r="AF5" s="5">
        <v>1500</v>
      </c>
      <c r="AG5" s="5">
        <v>2020</v>
      </c>
    </row>
    <row r="6" spans="2:33" ht="15.6">
      <c r="C6" s="30" t="s">
        <v>8</v>
      </c>
      <c r="D6" s="8">
        <f t="shared" ref="D6:I6" si="4">SUM(D7:D9)</f>
        <v>3</v>
      </c>
      <c r="E6" s="8">
        <f t="shared" si="4"/>
        <v>4</v>
      </c>
      <c r="F6" s="8">
        <f t="shared" si="4"/>
        <v>5</v>
      </c>
      <c r="G6" s="8">
        <f t="shared" si="4"/>
        <v>7</v>
      </c>
      <c r="H6" s="8">
        <f t="shared" si="4"/>
        <v>7</v>
      </c>
      <c r="I6" s="8">
        <f t="shared" si="4"/>
        <v>1</v>
      </c>
      <c r="J6" s="8"/>
      <c r="K6" s="8"/>
      <c r="L6" s="8"/>
      <c r="M6" s="8"/>
      <c r="N6" s="8"/>
      <c r="O6" s="8"/>
      <c r="P6" s="8"/>
      <c r="Q6" s="8"/>
      <c r="R6" s="8"/>
      <c r="S6" s="8"/>
      <c r="T6" s="8"/>
      <c r="U6" s="8"/>
      <c r="V6" s="8"/>
      <c r="W6" s="8"/>
      <c r="X6" s="8"/>
      <c r="Y6" s="8"/>
      <c r="Z6" s="8"/>
      <c r="AA6" s="8"/>
      <c r="AB6" s="22"/>
      <c r="AE6" s="5">
        <v>1260</v>
      </c>
      <c r="AF6" s="5">
        <v>1800</v>
      </c>
      <c r="AG6" s="5">
        <v>2433</v>
      </c>
    </row>
    <row r="7" spans="2:33" ht="15.75" customHeight="1">
      <c r="C7" s="5" t="s">
        <v>9</v>
      </c>
      <c r="D7" s="5">
        <v>1</v>
      </c>
      <c r="E7" s="5">
        <v>1</v>
      </c>
      <c r="F7" s="5">
        <v>2</v>
      </c>
      <c r="G7" s="5">
        <v>3</v>
      </c>
      <c r="H7" s="5">
        <v>3</v>
      </c>
      <c r="I7" s="5">
        <v>1</v>
      </c>
      <c r="J7" s="1"/>
      <c r="K7" s="6"/>
      <c r="L7" s="6">
        <f t="shared" ref="L7:Q7" si="5">D7*12*T7</f>
        <v>24240</v>
      </c>
      <c r="M7" s="6">
        <f t="shared" si="5"/>
        <v>24240</v>
      </c>
      <c r="N7" s="6">
        <f t="shared" si="5"/>
        <v>48480</v>
      </c>
      <c r="O7" s="6">
        <f t="shared" si="5"/>
        <v>72720</v>
      </c>
      <c r="P7" s="6">
        <f t="shared" si="5"/>
        <v>72720</v>
      </c>
      <c r="Q7" s="6">
        <f t="shared" si="5"/>
        <v>24240</v>
      </c>
      <c r="R7" s="6"/>
      <c r="S7" s="6"/>
      <c r="T7" s="6">
        <v>2020</v>
      </c>
      <c r="U7" s="6">
        <v>2020</v>
      </c>
      <c r="V7" s="6">
        <v>2020</v>
      </c>
      <c r="W7" s="6">
        <v>2020</v>
      </c>
      <c r="X7" s="6">
        <v>2020</v>
      </c>
      <c r="Y7" s="6">
        <v>2020</v>
      </c>
      <c r="AA7" s="7">
        <f t="shared" ref="AA7:AA9" si="6">(T7*D7+U7*E7+V7*F7+W7*G7+X7*H7+Y7*I7)*12</f>
        <v>266640</v>
      </c>
      <c r="AB7" s="22">
        <f t="shared" ref="AB7:AB9" si="7">AA7/$AA$30</f>
        <v>4.8548568232368916E-2</v>
      </c>
      <c r="AE7" s="5">
        <v>1402</v>
      </c>
      <c r="AF7" s="5">
        <v>2000</v>
      </c>
      <c r="AG7" s="5">
        <v>2700</v>
      </c>
    </row>
    <row r="8" spans="2:33" ht="15.75" customHeight="1">
      <c r="C8" s="5" t="s">
        <v>10</v>
      </c>
      <c r="D8" s="5">
        <v>1</v>
      </c>
      <c r="E8" s="5">
        <v>1</v>
      </c>
      <c r="F8" s="5">
        <v>1</v>
      </c>
      <c r="G8" s="5">
        <v>2</v>
      </c>
      <c r="H8" s="5">
        <v>2</v>
      </c>
      <c r="I8" s="5">
        <v>0</v>
      </c>
      <c r="J8" s="1"/>
      <c r="K8" s="6"/>
      <c r="L8" s="6">
        <f t="shared" ref="L8:Q8" si="8">D8*12*T8</f>
        <v>24240</v>
      </c>
      <c r="M8" s="6">
        <f t="shared" si="8"/>
        <v>24240</v>
      </c>
      <c r="N8" s="6">
        <f t="shared" si="8"/>
        <v>24240</v>
      </c>
      <c r="O8" s="6">
        <f t="shared" si="8"/>
        <v>48480</v>
      </c>
      <c r="P8" s="6">
        <f t="shared" si="8"/>
        <v>48480</v>
      </c>
      <c r="Q8" s="6">
        <f t="shared" si="8"/>
        <v>0</v>
      </c>
      <c r="R8" s="6"/>
      <c r="S8" s="6"/>
      <c r="T8" s="6">
        <v>2020</v>
      </c>
      <c r="U8" s="6">
        <v>2020</v>
      </c>
      <c r="V8" s="6">
        <v>2020</v>
      </c>
      <c r="W8" s="6">
        <v>2020</v>
      </c>
      <c r="X8" s="6">
        <v>2020</v>
      </c>
      <c r="Y8" s="6">
        <v>2020</v>
      </c>
      <c r="AA8" s="7">
        <f t="shared" si="6"/>
        <v>169680</v>
      </c>
      <c r="AB8" s="22">
        <f t="shared" si="7"/>
        <v>3.08945434205984E-2</v>
      </c>
      <c r="AE8" s="5">
        <v>1680</v>
      </c>
      <c r="AF8" s="5">
        <v>2400</v>
      </c>
      <c r="AG8" s="5">
        <v>3240</v>
      </c>
    </row>
    <row r="9" spans="2:33" ht="15.75" customHeight="1">
      <c r="C9" s="5" t="s">
        <v>11</v>
      </c>
      <c r="D9" s="5">
        <v>1</v>
      </c>
      <c r="E9" s="5">
        <v>2</v>
      </c>
      <c r="F9" s="5">
        <v>2</v>
      </c>
      <c r="G9" s="5">
        <v>2</v>
      </c>
      <c r="H9" s="5">
        <v>2</v>
      </c>
      <c r="J9" s="1"/>
      <c r="K9" s="6"/>
      <c r="L9" s="6">
        <f t="shared" ref="L9:Q9" si="9">D9*12*T9</f>
        <v>29196</v>
      </c>
      <c r="M9" s="6">
        <f t="shared" si="9"/>
        <v>58392</v>
      </c>
      <c r="N9" s="6">
        <f t="shared" si="9"/>
        <v>58392</v>
      </c>
      <c r="O9" s="6">
        <f t="shared" si="9"/>
        <v>58392</v>
      </c>
      <c r="P9" s="6">
        <f t="shared" si="9"/>
        <v>58392</v>
      </c>
      <c r="Q9" s="6">
        <f t="shared" si="9"/>
        <v>0</v>
      </c>
      <c r="R9" s="6"/>
      <c r="S9" s="6"/>
      <c r="T9" s="6">
        <v>2433</v>
      </c>
      <c r="U9" s="6">
        <v>2433</v>
      </c>
      <c r="V9" s="6">
        <v>2433</v>
      </c>
      <c r="W9" s="6">
        <v>2433</v>
      </c>
      <c r="X9" s="6">
        <v>2433</v>
      </c>
      <c r="Y9" s="6">
        <v>2433</v>
      </c>
      <c r="AA9" s="7">
        <f t="shared" si="6"/>
        <v>262764</v>
      </c>
      <c r="AB9" s="22">
        <f t="shared" si="7"/>
        <v>4.7842844220710272E-2</v>
      </c>
    </row>
    <row r="10" spans="2:33" ht="15.75" customHeight="1">
      <c r="J10" s="1"/>
      <c r="K10" s="7"/>
      <c r="L10" s="6"/>
      <c r="M10" s="6"/>
      <c r="N10" s="6"/>
      <c r="O10" s="6"/>
      <c r="P10" s="6"/>
      <c r="Q10" s="6"/>
      <c r="R10" s="6"/>
      <c r="S10" s="7"/>
      <c r="T10" s="7"/>
      <c r="U10" s="7"/>
      <c r="V10" s="7"/>
      <c r="W10" s="7"/>
      <c r="X10" s="7"/>
      <c r="Y10" s="7"/>
      <c r="AA10" s="7"/>
      <c r="AB10" s="22"/>
    </row>
    <row r="11" spans="2:33" ht="15.6">
      <c r="C11" s="30" t="s">
        <v>12</v>
      </c>
      <c r="D11" s="8">
        <f t="shared" ref="D11:I11" si="10">SUM(D12:D18)</f>
        <v>6</v>
      </c>
      <c r="E11" s="8">
        <f t="shared" si="10"/>
        <v>7</v>
      </c>
      <c r="F11" s="8">
        <f t="shared" si="10"/>
        <v>8</v>
      </c>
      <c r="G11" s="8">
        <f t="shared" si="10"/>
        <v>8</v>
      </c>
      <c r="H11" s="8">
        <f t="shared" si="10"/>
        <v>9</v>
      </c>
      <c r="I11" s="8">
        <f t="shared" si="10"/>
        <v>5</v>
      </c>
      <c r="J11" s="8"/>
      <c r="K11" s="8"/>
      <c r="L11" s="8"/>
      <c r="M11" s="8"/>
      <c r="N11" s="8"/>
      <c r="O11" s="8"/>
      <c r="P11" s="8"/>
      <c r="Q11" s="8"/>
      <c r="R11" s="8"/>
      <c r="S11" s="8"/>
      <c r="T11" s="8"/>
      <c r="U11" s="8"/>
      <c r="V11" s="8"/>
      <c r="W11" s="8"/>
      <c r="X11" s="8"/>
      <c r="Y11" s="8"/>
      <c r="Z11" s="8"/>
      <c r="AA11" s="8"/>
      <c r="AB11" s="22"/>
    </row>
    <row r="12" spans="2:33" ht="15.75" customHeight="1">
      <c r="C12" s="31" t="s">
        <v>13</v>
      </c>
      <c r="D12" s="5">
        <v>1</v>
      </c>
      <c r="E12" s="5">
        <v>1</v>
      </c>
      <c r="F12" s="5">
        <v>1</v>
      </c>
      <c r="G12" s="5">
        <v>1</v>
      </c>
      <c r="H12" s="5">
        <v>1</v>
      </c>
      <c r="I12" s="5">
        <v>1</v>
      </c>
      <c r="J12" s="1"/>
      <c r="K12" s="6"/>
      <c r="L12" s="6">
        <f t="shared" ref="L12:Q12" si="11">D12*12*T12</f>
        <v>32400</v>
      </c>
      <c r="M12" s="6">
        <f t="shared" si="11"/>
        <v>32400</v>
      </c>
      <c r="N12" s="6">
        <f t="shared" si="11"/>
        <v>32400</v>
      </c>
      <c r="O12" s="6">
        <f t="shared" si="11"/>
        <v>32400</v>
      </c>
      <c r="P12" s="6">
        <f t="shared" si="11"/>
        <v>32400</v>
      </c>
      <c r="Q12" s="6">
        <f t="shared" si="11"/>
        <v>32400</v>
      </c>
      <c r="R12" s="6"/>
      <c r="S12" s="6"/>
      <c r="T12" s="6">
        <v>2700</v>
      </c>
      <c r="U12" s="6">
        <v>2700</v>
      </c>
      <c r="V12" s="6">
        <v>2700</v>
      </c>
      <c r="W12" s="6">
        <v>2700</v>
      </c>
      <c r="X12" s="6">
        <v>2700</v>
      </c>
      <c r="Y12" s="6">
        <v>2700</v>
      </c>
      <c r="AA12" s="7">
        <f t="shared" ref="AA12:AA18" si="12">(T12*D12+U12*E12+V12*F12+W12*G12+X12*H12+Y12*I12)*12</f>
        <v>194400</v>
      </c>
      <c r="AB12" s="22">
        <f t="shared" ref="AB12:AB18" si="13">AA12/$AA$30</f>
        <v>3.5395445785975539E-2</v>
      </c>
    </row>
    <row r="13" spans="2:33" ht="15.75" customHeight="1">
      <c r="C13" s="5" t="s">
        <v>14</v>
      </c>
      <c r="D13" s="5">
        <v>1</v>
      </c>
      <c r="E13" s="5">
        <v>1</v>
      </c>
      <c r="F13" s="5">
        <v>1</v>
      </c>
      <c r="G13" s="5">
        <v>1</v>
      </c>
      <c r="H13" s="5">
        <v>1</v>
      </c>
      <c r="I13" s="5">
        <v>1</v>
      </c>
      <c r="J13" s="1"/>
      <c r="K13" s="6"/>
      <c r="L13" s="6">
        <f t="shared" ref="L13:Q13" si="14">D13*12*T13</f>
        <v>29196</v>
      </c>
      <c r="M13" s="6">
        <f t="shared" si="14"/>
        <v>29196</v>
      </c>
      <c r="N13" s="6">
        <f t="shared" si="14"/>
        <v>29196</v>
      </c>
      <c r="O13" s="6">
        <f t="shared" si="14"/>
        <v>29196</v>
      </c>
      <c r="P13" s="6">
        <f t="shared" si="14"/>
        <v>29196</v>
      </c>
      <c r="Q13" s="6">
        <f t="shared" si="14"/>
        <v>29196</v>
      </c>
      <c r="R13" s="6"/>
      <c r="S13" s="6"/>
      <c r="T13" s="6">
        <v>2433</v>
      </c>
      <c r="U13" s="6">
        <v>2433</v>
      </c>
      <c r="V13" s="6">
        <v>2433</v>
      </c>
      <c r="W13" s="6">
        <v>2433</v>
      </c>
      <c r="X13" s="6">
        <v>2433</v>
      </c>
      <c r="Y13" s="6">
        <v>2433</v>
      </c>
      <c r="AA13" s="7">
        <f t="shared" si="12"/>
        <v>175176</v>
      </c>
      <c r="AB13" s="22">
        <f t="shared" si="13"/>
        <v>3.1895229480473512E-2</v>
      </c>
    </row>
    <row r="14" spans="2:33" ht="15.75" customHeight="1">
      <c r="C14" s="5" t="s">
        <v>15</v>
      </c>
      <c r="D14" s="5">
        <v>1</v>
      </c>
      <c r="E14" s="5">
        <v>1</v>
      </c>
      <c r="F14" s="5">
        <v>2</v>
      </c>
      <c r="G14" s="5">
        <v>2</v>
      </c>
      <c r="H14" s="5">
        <v>2</v>
      </c>
      <c r="I14" s="5">
        <v>1</v>
      </c>
      <c r="J14" s="1"/>
      <c r="K14" s="6"/>
      <c r="L14" s="6">
        <f t="shared" ref="L14:Q14" si="15">D14*12*T14</f>
        <v>29196</v>
      </c>
      <c r="M14" s="6">
        <f t="shared" si="15"/>
        <v>29196</v>
      </c>
      <c r="N14" s="6">
        <f t="shared" si="15"/>
        <v>58392</v>
      </c>
      <c r="O14" s="6">
        <f t="shared" si="15"/>
        <v>58392</v>
      </c>
      <c r="P14" s="6">
        <f t="shared" si="15"/>
        <v>58392</v>
      </c>
      <c r="Q14" s="6">
        <f t="shared" si="15"/>
        <v>29196</v>
      </c>
      <c r="R14" s="6"/>
      <c r="S14" s="6"/>
      <c r="T14" s="6">
        <v>2433</v>
      </c>
      <c r="U14" s="6">
        <v>2433</v>
      </c>
      <c r="V14" s="6">
        <v>2433</v>
      </c>
      <c r="W14" s="6">
        <v>2433</v>
      </c>
      <c r="X14" s="6">
        <v>2433</v>
      </c>
      <c r="Y14" s="6">
        <v>2433</v>
      </c>
      <c r="AA14" s="7">
        <f t="shared" si="12"/>
        <v>262764</v>
      </c>
      <c r="AB14" s="22">
        <f t="shared" si="13"/>
        <v>4.7842844220710272E-2</v>
      </c>
    </row>
    <row r="15" spans="2:33" ht="15.75" customHeight="1">
      <c r="C15" s="5" t="s">
        <v>16</v>
      </c>
      <c r="D15" s="5">
        <v>1</v>
      </c>
      <c r="E15" s="5">
        <v>2</v>
      </c>
      <c r="F15" s="5">
        <v>2</v>
      </c>
      <c r="G15" s="5">
        <v>2</v>
      </c>
      <c r="H15" s="5">
        <v>2</v>
      </c>
      <c r="I15" s="5">
        <v>1</v>
      </c>
      <c r="J15" s="1"/>
      <c r="K15" s="6"/>
      <c r="L15" s="6">
        <f t="shared" ref="L15:Q15" si="16">D15*12*T15</f>
        <v>32400</v>
      </c>
      <c r="M15" s="6">
        <f t="shared" si="16"/>
        <v>64800</v>
      </c>
      <c r="N15" s="6">
        <f t="shared" si="16"/>
        <v>64800</v>
      </c>
      <c r="O15" s="6">
        <f t="shared" si="16"/>
        <v>64800</v>
      </c>
      <c r="P15" s="6">
        <f t="shared" si="16"/>
        <v>64800</v>
      </c>
      <c r="Q15" s="6">
        <f t="shared" si="16"/>
        <v>32400</v>
      </c>
      <c r="R15" s="6"/>
      <c r="S15" s="6"/>
      <c r="T15" s="6">
        <v>2700</v>
      </c>
      <c r="U15" s="6">
        <v>2700</v>
      </c>
      <c r="V15" s="6">
        <v>2700</v>
      </c>
      <c r="W15" s="6">
        <v>2700</v>
      </c>
      <c r="X15" s="6">
        <v>2700</v>
      </c>
      <c r="Y15" s="6">
        <v>2700</v>
      </c>
      <c r="AA15" s="7">
        <f t="shared" si="12"/>
        <v>324000</v>
      </c>
      <c r="AB15" s="22">
        <f t="shared" si="13"/>
        <v>5.8992409643292561E-2</v>
      </c>
    </row>
    <row r="16" spans="2:33" ht="15.75" customHeight="1">
      <c r="C16" s="5" t="s">
        <v>17</v>
      </c>
      <c r="D16" s="9">
        <v>1</v>
      </c>
      <c r="E16" s="9">
        <v>1</v>
      </c>
      <c r="F16" s="9">
        <v>1</v>
      </c>
      <c r="G16" s="9">
        <v>1</v>
      </c>
      <c r="H16" s="9">
        <v>1</v>
      </c>
      <c r="I16" s="9">
        <v>1</v>
      </c>
      <c r="J16" s="1"/>
      <c r="K16" s="6"/>
      <c r="L16" s="6">
        <f t="shared" ref="L16:Q16" si="17">D16*12*T16</f>
        <v>24240</v>
      </c>
      <c r="M16" s="6">
        <f t="shared" si="17"/>
        <v>24240</v>
      </c>
      <c r="N16" s="6">
        <f t="shared" si="17"/>
        <v>24240</v>
      </c>
      <c r="O16" s="6">
        <f t="shared" si="17"/>
        <v>24240</v>
      </c>
      <c r="P16" s="6">
        <f t="shared" si="17"/>
        <v>24240</v>
      </c>
      <c r="Q16" s="6">
        <f t="shared" si="17"/>
        <v>24240</v>
      </c>
      <c r="R16" s="6"/>
      <c r="S16" s="6"/>
      <c r="T16" s="6">
        <v>2020</v>
      </c>
      <c r="U16" s="6">
        <v>2020</v>
      </c>
      <c r="V16" s="6">
        <v>2020</v>
      </c>
      <c r="W16" s="6">
        <v>2020</v>
      </c>
      <c r="X16" s="6">
        <v>2020</v>
      </c>
      <c r="Y16" s="6">
        <v>2020</v>
      </c>
      <c r="AA16" s="7">
        <f t="shared" si="12"/>
        <v>145440</v>
      </c>
      <c r="AB16" s="22">
        <f t="shared" si="13"/>
        <v>2.6481037217655774E-2</v>
      </c>
    </row>
    <row r="17" spans="3:28" ht="15.75" customHeight="1">
      <c r="C17" s="5" t="s">
        <v>18</v>
      </c>
      <c r="D17" s="5">
        <v>0.5</v>
      </c>
      <c r="E17" s="5">
        <v>0.5</v>
      </c>
      <c r="F17" s="5">
        <v>0.5</v>
      </c>
      <c r="G17" s="5">
        <v>0.5</v>
      </c>
      <c r="H17" s="5">
        <v>1</v>
      </c>
      <c r="J17" s="1"/>
      <c r="K17" s="6"/>
      <c r="L17" s="6">
        <f t="shared" ref="L17:Q17" si="18">D17*12*T17</f>
        <v>14598</v>
      </c>
      <c r="M17" s="6">
        <f t="shared" si="18"/>
        <v>14598</v>
      </c>
      <c r="N17" s="6">
        <f t="shared" si="18"/>
        <v>14598</v>
      </c>
      <c r="O17" s="6">
        <f t="shared" si="18"/>
        <v>14598</v>
      </c>
      <c r="P17" s="6">
        <f t="shared" si="18"/>
        <v>29196</v>
      </c>
      <c r="Q17" s="6">
        <f t="shared" si="18"/>
        <v>0</v>
      </c>
      <c r="R17" s="6"/>
      <c r="S17" s="6"/>
      <c r="T17" s="6">
        <v>2433</v>
      </c>
      <c r="U17" s="6">
        <v>2433</v>
      </c>
      <c r="V17" s="6">
        <v>2433</v>
      </c>
      <c r="W17" s="6">
        <v>2433</v>
      </c>
      <c r="X17" s="6">
        <v>2433</v>
      </c>
      <c r="Y17" s="6">
        <v>2433</v>
      </c>
      <c r="AA17" s="7">
        <f t="shared" si="12"/>
        <v>87588</v>
      </c>
      <c r="AB17" s="22">
        <f t="shared" si="13"/>
        <v>1.5947614740236756E-2</v>
      </c>
    </row>
    <row r="18" spans="3:28" ht="15.75" customHeight="1">
      <c r="C18" s="5" t="s">
        <v>19</v>
      </c>
      <c r="D18" s="5">
        <v>0.5</v>
      </c>
      <c r="E18" s="5">
        <v>0.5</v>
      </c>
      <c r="F18" s="5">
        <v>0.5</v>
      </c>
      <c r="G18" s="5">
        <v>0.5</v>
      </c>
      <c r="H18" s="5">
        <v>1</v>
      </c>
      <c r="J18" s="1"/>
      <c r="K18" s="6"/>
      <c r="L18" s="6">
        <f t="shared" ref="L18:Q18" si="19">D18*12*T18</f>
        <v>14598</v>
      </c>
      <c r="M18" s="6">
        <f t="shared" si="19"/>
        <v>14598</v>
      </c>
      <c r="N18" s="6">
        <f t="shared" si="19"/>
        <v>14598</v>
      </c>
      <c r="O18" s="6">
        <f t="shared" si="19"/>
        <v>14598</v>
      </c>
      <c r="P18" s="6">
        <f t="shared" si="19"/>
        <v>29196</v>
      </c>
      <c r="Q18" s="6">
        <f t="shared" si="19"/>
        <v>0</v>
      </c>
      <c r="R18" s="6"/>
      <c r="S18" s="6"/>
      <c r="T18" s="6">
        <v>2433</v>
      </c>
      <c r="U18" s="6">
        <v>2433</v>
      </c>
      <c r="V18" s="6">
        <v>2433</v>
      </c>
      <c r="W18" s="6">
        <v>2433</v>
      </c>
      <c r="X18" s="6">
        <v>2433</v>
      </c>
      <c r="Y18" s="6">
        <v>2433</v>
      </c>
      <c r="AA18" s="7">
        <f t="shared" si="12"/>
        <v>87588</v>
      </c>
      <c r="AB18" s="22">
        <f t="shared" si="13"/>
        <v>1.5947614740236756E-2</v>
      </c>
    </row>
    <row r="19" spans="3:28" ht="15.75" customHeight="1">
      <c r="J19" s="1"/>
      <c r="K19" s="6"/>
      <c r="L19" s="6"/>
      <c r="M19" s="6"/>
      <c r="N19" s="6"/>
      <c r="O19" s="6"/>
      <c r="P19" s="6"/>
      <c r="Q19" s="6"/>
      <c r="R19" s="6"/>
      <c r="S19" s="6"/>
      <c r="T19" s="6"/>
      <c r="U19" s="6"/>
      <c r="V19" s="6"/>
      <c r="W19" s="6"/>
      <c r="X19" s="6"/>
      <c r="Y19" s="6"/>
      <c r="AA19" s="7"/>
      <c r="AB19" s="22"/>
    </row>
    <row r="20" spans="3:28" ht="15.6">
      <c r="C20" s="30" t="s">
        <v>20</v>
      </c>
      <c r="D20" s="8">
        <f t="shared" ref="D20:I20" si="20">SUM(D21:D29)</f>
        <v>13</v>
      </c>
      <c r="E20" s="8">
        <f t="shared" si="20"/>
        <v>15</v>
      </c>
      <c r="F20" s="8">
        <f t="shared" si="20"/>
        <v>19</v>
      </c>
      <c r="G20" s="8">
        <f t="shared" si="20"/>
        <v>28</v>
      </c>
      <c r="H20" s="8">
        <f t="shared" si="20"/>
        <v>32</v>
      </c>
      <c r="I20" s="8">
        <f t="shared" si="20"/>
        <v>0</v>
      </c>
      <c r="J20" s="8"/>
      <c r="K20" s="8"/>
      <c r="L20" s="8"/>
      <c r="M20" s="8"/>
      <c r="N20" s="8"/>
      <c r="O20" s="8"/>
      <c r="P20" s="8"/>
      <c r="Q20" s="8"/>
      <c r="R20" s="8"/>
      <c r="S20" s="8"/>
      <c r="T20" s="8"/>
      <c r="U20" s="8"/>
      <c r="V20" s="8"/>
      <c r="W20" s="8"/>
      <c r="X20" s="8"/>
      <c r="Y20" s="8"/>
      <c r="Z20" s="8"/>
      <c r="AA20" s="8"/>
      <c r="AB20" s="22"/>
    </row>
    <row r="21" spans="3:28" ht="15.75" customHeight="1">
      <c r="C21" s="5" t="s">
        <v>21</v>
      </c>
      <c r="D21" s="5">
        <v>3</v>
      </c>
      <c r="E21" s="5">
        <v>3</v>
      </c>
      <c r="F21" s="5">
        <v>3</v>
      </c>
      <c r="G21" s="5">
        <v>3</v>
      </c>
      <c r="H21" s="5">
        <v>3</v>
      </c>
      <c r="J21" s="1"/>
      <c r="K21" s="6"/>
      <c r="L21" s="6">
        <f t="shared" ref="L21:Q21" si="21">D21*12*T21</f>
        <v>87588</v>
      </c>
      <c r="M21" s="6">
        <f t="shared" si="21"/>
        <v>87588</v>
      </c>
      <c r="N21" s="6">
        <f t="shared" si="21"/>
        <v>87588</v>
      </c>
      <c r="O21" s="6">
        <f t="shared" si="21"/>
        <v>87588</v>
      </c>
      <c r="P21" s="6">
        <f t="shared" si="21"/>
        <v>87588</v>
      </c>
      <c r="Q21" s="6">
        <f t="shared" si="21"/>
        <v>0</v>
      </c>
      <c r="R21" s="6"/>
      <c r="S21" s="6"/>
      <c r="T21" s="6">
        <v>2433</v>
      </c>
      <c r="U21" s="6">
        <v>2433</v>
      </c>
      <c r="V21" s="6">
        <v>2433</v>
      </c>
      <c r="W21" s="6">
        <v>2433</v>
      </c>
      <c r="X21" s="6">
        <v>2433</v>
      </c>
      <c r="Y21" s="6">
        <v>2433</v>
      </c>
      <c r="AA21" s="7">
        <f t="shared" ref="AA21:AA29" si="22">(T21*D21+U21*E21+V21*F21+W21*G21+X21*H21+Y21*I21)*12</f>
        <v>437940</v>
      </c>
      <c r="AB21" s="22">
        <f t="shared" ref="AB21:AB29" si="23">AA21/$AA$30</f>
        <v>7.9738073701183784E-2</v>
      </c>
    </row>
    <row r="22" spans="3:28" ht="15.75" customHeight="1">
      <c r="C22" s="5" t="s">
        <v>22</v>
      </c>
      <c r="D22" s="5">
        <v>1</v>
      </c>
      <c r="E22" s="5">
        <v>1</v>
      </c>
      <c r="F22" s="5">
        <v>1</v>
      </c>
      <c r="G22" s="5">
        <v>1</v>
      </c>
      <c r="H22" s="5">
        <v>1</v>
      </c>
      <c r="J22" s="1"/>
      <c r="K22" s="6"/>
      <c r="L22" s="6">
        <f t="shared" ref="L22:Q22" si="24">D22*12*T22</f>
        <v>29196</v>
      </c>
      <c r="M22" s="6">
        <f t="shared" si="24"/>
        <v>29196</v>
      </c>
      <c r="N22" s="6">
        <f t="shared" si="24"/>
        <v>29196</v>
      </c>
      <c r="O22" s="6">
        <f t="shared" si="24"/>
        <v>29196</v>
      </c>
      <c r="P22" s="6">
        <f t="shared" si="24"/>
        <v>29196</v>
      </c>
      <c r="Q22" s="6">
        <f t="shared" si="24"/>
        <v>0</v>
      </c>
      <c r="R22" s="6"/>
      <c r="S22" s="6"/>
      <c r="T22" s="6">
        <v>2433</v>
      </c>
      <c r="U22" s="6">
        <v>2433</v>
      </c>
      <c r="V22" s="6">
        <v>2433</v>
      </c>
      <c r="W22" s="6">
        <v>2433</v>
      </c>
      <c r="X22" s="6">
        <v>2433</v>
      </c>
      <c r="Y22" s="6">
        <v>2433</v>
      </c>
      <c r="AA22" s="7">
        <f t="shared" si="22"/>
        <v>145980</v>
      </c>
      <c r="AB22" s="22">
        <f t="shared" si="23"/>
        <v>2.6579357900394594E-2</v>
      </c>
    </row>
    <row r="23" spans="3:28" ht="15.75" customHeight="1">
      <c r="C23" s="5" t="s">
        <v>23</v>
      </c>
      <c r="D23" s="5">
        <v>2</v>
      </c>
      <c r="E23" s="5">
        <v>3</v>
      </c>
      <c r="F23" s="5">
        <v>4</v>
      </c>
      <c r="G23" s="5">
        <v>6</v>
      </c>
      <c r="H23" s="5">
        <v>6</v>
      </c>
      <c r="K23" s="6"/>
      <c r="L23" s="6">
        <f t="shared" ref="L23:Q23" si="25">D23*12*T23</f>
        <v>58392</v>
      </c>
      <c r="M23" s="6">
        <f t="shared" si="25"/>
        <v>87588</v>
      </c>
      <c r="N23" s="6">
        <f t="shared" si="25"/>
        <v>116784</v>
      </c>
      <c r="O23" s="6">
        <f t="shared" si="25"/>
        <v>175176</v>
      </c>
      <c r="P23" s="6">
        <f t="shared" si="25"/>
        <v>175176</v>
      </c>
      <c r="Q23" s="6">
        <f t="shared" si="25"/>
        <v>0</v>
      </c>
      <c r="R23" s="6"/>
      <c r="S23" s="6"/>
      <c r="T23" s="6">
        <v>2433</v>
      </c>
      <c r="U23" s="6">
        <v>2433</v>
      </c>
      <c r="V23" s="6">
        <v>2433</v>
      </c>
      <c r="W23" s="6">
        <v>2433</v>
      </c>
      <c r="X23" s="6">
        <v>2433</v>
      </c>
      <c r="Y23" s="6">
        <v>2433</v>
      </c>
      <c r="AA23" s="7">
        <f t="shared" si="22"/>
        <v>613116</v>
      </c>
      <c r="AB23" s="22">
        <f t="shared" si="23"/>
        <v>0.11163330318165729</v>
      </c>
    </row>
    <row r="24" spans="3:28" ht="15.75" customHeight="1">
      <c r="C24" s="5" t="s">
        <v>24</v>
      </c>
      <c r="D24" s="5">
        <v>1</v>
      </c>
      <c r="E24" s="5">
        <v>1</v>
      </c>
      <c r="F24" s="5">
        <v>2</v>
      </c>
      <c r="G24" s="5">
        <v>3</v>
      </c>
      <c r="H24" s="5">
        <v>3</v>
      </c>
      <c r="K24" s="6"/>
      <c r="L24" s="6">
        <f t="shared" ref="L24:Q24" si="26">D24*12*T24</f>
        <v>24240</v>
      </c>
      <c r="M24" s="6">
        <f t="shared" si="26"/>
        <v>24240</v>
      </c>
      <c r="N24" s="6">
        <f t="shared" si="26"/>
        <v>48480</v>
      </c>
      <c r="O24" s="6">
        <f t="shared" si="26"/>
        <v>72720</v>
      </c>
      <c r="P24" s="6">
        <f t="shared" si="26"/>
        <v>72720</v>
      </c>
      <c r="Q24" s="6">
        <f t="shared" si="26"/>
        <v>0</v>
      </c>
      <c r="R24" s="6"/>
      <c r="S24" s="6"/>
      <c r="T24" s="6">
        <v>2020</v>
      </c>
      <c r="U24" s="6">
        <v>2020</v>
      </c>
      <c r="V24" s="6">
        <v>2020</v>
      </c>
      <c r="W24" s="6">
        <v>2020</v>
      </c>
      <c r="X24" s="6">
        <v>2020</v>
      </c>
      <c r="Y24" s="6">
        <v>2020</v>
      </c>
      <c r="AA24" s="7">
        <f t="shared" si="22"/>
        <v>242400</v>
      </c>
      <c r="AB24" s="22">
        <f t="shared" si="23"/>
        <v>4.413506202942629E-2</v>
      </c>
    </row>
    <row r="25" spans="3:28" ht="15.75" customHeight="1">
      <c r="C25" s="5" t="s">
        <v>25</v>
      </c>
      <c r="D25" s="5">
        <v>2</v>
      </c>
      <c r="E25" s="5">
        <v>2</v>
      </c>
      <c r="F25" s="5">
        <v>2</v>
      </c>
      <c r="G25" s="5">
        <v>7</v>
      </c>
      <c r="H25" s="5">
        <v>10</v>
      </c>
      <c r="K25" s="6"/>
      <c r="L25" s="6">
        <f t="shared" ref="L25:Q25" si="27">D25*12*T25</f>
        <v>58392</v>
      </c>
      <c r="M25" s="6">
        <f t="shared" si="27"/>
        <v>58392</v>
      </c>
      <c r="N25" s="6">
        <f t="shared" si="27"/>
        <v>58392</v>
      </c>
      <c r="O25" s="6">
        <f t="shared" si="27"/>
        <v>204372</v>
      </c>
      <c r="P25" s="6">
        <f t="shared" si="27"/>
        <v>291960</v>
      </c>
      <c r="Q25" s="6">
        <f t="shared" si="27"/>
        <v>0</v>
      </c>
      <c r="R25" s="6"/>
      <c r="S25" s="6"/>
      <c r="T25" s="6">
        <v>2433</v>
      </c>
      <c r="U25" s="6">
        <v>2433</v>
      </c>
      <c r="V25" s="6">
        <v>2433</v>
      </c>
      <c r="W25" s="6">
        <v>2433</v>
      </c>
      <c r="X25" s="6">
        <v>2433</v>
      </c>
      <c r="Y25" s="6">
        <v>2433</v>
      </c>
      <c r="AA25" s="7">
        <f t="shared" si="22"/>
        <v>671508</v>
      </c>
      <c r="AB25" s="22">
        <f t="shared" si="23"/>
        <v>0.12226504634181513</v>
      </c>
    </row>
    <row r="26" spans="3:28" ht="15.75" customHeight="1">
      <c r="C26" s="5" t="s">
        <v>26</v>
      </c>
      <c r="D26" s="5">
        <v>1</v>
      </c>
      <c r="E26" s="5">
        <v>1</v>
      </c>
      <c r="F26" s="5">
        <v>2</v>
      </c>
      <c r="G26" s="5">
        <v>2</v>
      </c>
      <c r="H26" s="5">
        <v>3</v>
      </c>
      <c r="K26" s="6"/>
      <c r="L26" s="6">
        <f t="shared" ref="L26:Q26" si="28">D26*12*T26</f>
        <v>29196</v>
      </c>
      <c r="M26" s="6">
        <f t="shared" si="28"/>
        <v>29196</v>
      </c>
      <c r="N26" s="6">
        <f t="shared" si="28"/>
        <v>58392</v>
      </c>
      <c r="O26" s="6">
        <f t="shared" si="28"/>
        <v>58392</v>
      </c>
      <c r="P26" s="6">
        <f t="shared" si="28"/>
        <v>87588</v>
      </c>
      <c r="Q26" s="6">
        <f t="shared" si="28"/>
        <v>0</v>
      </c>
      <c r="R26" s="6"/>
      <c r="S26" s="6"/>
      <c r="T26" s="6">
        <v>2433</v>
      </c>
      <c r="U26" s="6">
        <v>2433</v>
      </c>
      <c r="V26" s="6">
        <v>2433</v>
      </c>
      <c r="W26" s="6">
        <v>2433</v>
      </c>
      <c r="X26" s="6">
        <v>2433</v>
      </c>
      <c r="Y26" s="6">
        <v>2433</v>
      </c>
      <c r="AA26" s="7">
        <f t="shared" si="22"/>
        <v>262764</v>
      </c>
      <c r="AB26" s="22">
        <f t="shared" si="23"/>
        <v>4.7842844220710272E-2</v>
      </c>
    </row>
    <row r="27" spans="3:28" ht="15.75" customHeight="1">
      <c r="C27" s="5" t="s">
        <v>27</v>
      </c>
      <c r="D27" s="5">
        <v>1</v>
      </c>
      <c r="E27" s="5">
        <v>2</v>
      </c>
      <c r="F27" s="5">
        <v>2</v>
      </c>
      <c r="G27" s="5">
        <v>2</v>
      </c>
      <c r="H27" s="5">
        <v>2</v>
      </c>
      <c r="K27" s="6"/>
      <c r="L27" s="6">
        <f t="shared" ref="L27:Q27" si="29">D27*12*T27</f>
        <v>29196</v>
      </c>
      <c r="M27" s="6">
        <f t="shared" si="29"/>
        <v>58392</v>
      </c>
      <c r="N27" s="6">
        <f t="shared" si="29"/>
        <v>58392</v>
      </c>
      <c r="O27" s="6">
        <f t="shared" si="29"/>
        <v>58392</v>
      </c>
      <c r="P27" s="6">
        <f t="shared" si="29"/>
        <v>58392</v>
      </c>
      <c r="Q27" s="6">
        <f t="shared" si="29"/>
        <v>0</v>
      </c>
      <c r="R27" s="6"/>
      <c r="S27" s="6"/>
      <c r="T27" s="6">
        <v>2433</v>
      </c>
      <c r="U27" s="6">
        <v>2433</v>
      </c>
      <c r="V27" s="6">
        <v>2433</v>
      </c>
      <c r="W27" s="6">
        <v>2433</v>
      </c>
      <c r="X27" s="6">
        <v>2433</v>
      </c>
      <c r="Y27" s="6">
        <v>2433</v>
      </c>
      <c r="AA27" s="7">
        <f t="shared" si="22"/>
        <v>262764</v>
      </c>
      <c r="AB27" s="22">
        <f t="shared" si="23"/>
        <v>4.7842844220710272E-2</v>
      </c>
    </row>
    <row r="28" spans="3:28" ht="15.75" customHeight="1">
      <c r="C28" s="5" t="s">
        <v>28</v>
      </c>
      <c r="D28" s="5">
        <v>2</v>
      </c>
      <c r="E28" s="5">
        <v>2</v>
      </c>
      <c r="F28" s="5">
        <v>2</v>
      </c>
      <c r="G28" s="5">
        <v>2</v>
      </c>
      <c r="H28" s="5">
        <v>2</v>
      </c>
      <c r="K28" s="6"/>
      <c r="L28" s="6">
        <f t="shared" ref="L28:Q28" si="30">D28*12*T28</f>
        <v>58392</v>
      </c>
      <c r="M28" s="6">
        <f t="shared" si="30"/>
        <v>58392</v>
      </c>
      <c r="N28" s="6">
        <f t="shared" si="30"/>
        <v>58392</v>
      </c>
      <c r="O28" s="6">
        <f t="shared" si="30"/>
        <v>58392</v>
      </c>
      <c r="P28" s="6">
        <f t="shared" si="30"/>
        <v>58392</v>
      </c>
      <c r="Q28" s="6">
        <f t="shared" si="30"/>
        <v>0</v>
      </c>
      <c r="R28" s="6"/>
      <c r="S28" s="6"/>
      <c r="T28" s="6">
        <v>2433</v>
      </c>
      <c r="U28" s="6">
        <v>2433</v>
      </c>
      <c r="V28" s="6">
        <v>2433</v>
      </c>
      <c r="W28" s="6">
        <v>2433</v>
      </c>
      <c r="X28" s="6">
        <v>2433</v>
      </c>
      <c r="Y28" s="6">
        <v>2433</v>
      </c>
      <c r="AA28" s="7">
        <f t="shared" si="22"/>
        <v>291960</v>
      </c>
      <c r="AB28" s="22">
        <f t="shared" si="23"/>
        <v>5.3158715800789187E-2</v>
      </c>
    </row>
    <row r="29" spans="3:28" ht="15.75" customHeight="1">
      <c r="C29" s="5" t="s">
        <v>29</v>
      </c>
      <c r="D29" s="5">
        <v>0</v>
      </c>
      <c r="E29" s="5">
        <v>0</v>
      </c>
      <c r="F29" s="5">
        <v>1</v>
      </c>
      <c r="G29" s="5">
        <v>2</v>
      </c>
      <c r="H29" s="5">
        <v>2</v>
      </c>
      <c r="K29" s="6"/>
      <c r="L29" s="6">
        <f t="shared" ref="L29:Q29" si="31">D29*12*T29</f>
        <v>0</v>
      </c>
      <c r="M29" s="6">
        <f t="shared" si="31"/>
        <v>0</v>
      </c>
      <c r="N29" s="6">
        <f t="shared" si="31"/>
        <v>24240</v>
      </c>
      <c r="O29" s="6">
        <f t="shared" si="31"/>
        <v>48480</v>
      </c>
      <c r="P29" s="6">
        <f t="shared" si="31"/>
        <v>48480</v>
      </c>
      <c r="Q29" s="6">
        <f t="shared" si="31"/>
        <v>0</v>
      </c>
      <c r="R29" s="6"/>
      <c r="S29" s="6"/>
      <c r="T29" s="6">
        <v>2020</v>
      </c>
      <c r="U29" s="6">
        <v>2020</v>
      </c>
      <c r="V29" s="6">
        <v>2020</v>
      </c>
      <c r="W29" s="6">
        <v>2020</v>
      </c>
      <c r="X29" s="6">
        <v>2020</v>
      </c>
      <c r="Y29" s="6">
        <v>2020</v>
      </c>
      <c r="AA29" s="7">
        <f t="shared" si="22"/>
        <v>121200</v>
      </c>
      <c r="AB29" s="22">
        <f t="shared" si="23"/>
        <v>2.2067531014713145E-2</v>
      </c>
    </row>
    <row r="30" spans="3:28" ht="15.75" customHeight="1">
      <c r="C30" s="32" t="s">
        <v>30</v>
      </c>
      <c r="D30" s="12">
        <f t="shared" ref="D30:I30" si="32">SUM(D4:D29)-D20-D11-D6</f>
        <v>24</v>
      </c>
      <c r="E30" s="12">
        <f t="shared" si="32"/>
        <v>28</v>
      </c>
      <c r="F30" s="12">
        <f t="shared" si="32"/>
        <v>34</v>
      </c>
      <c r="G30" s="12">
        <f t="shared" si="32"/>
        <v>45</v>
      </c>
      <c r="H30" s="12">
        <f t="shared" si="32"/>
        <v>50</v>
      </c>
      <c r="I30" s="12">
        <f t="shared" si="32"/>
        <v>8</v>
      </c>
      <c r="K30" s="7"/>
      <c r="L30" s="7"/>
      <c r="M30" s="7"/>
      <c r="N30" s="7"/>
      <c r="O30" s="7"/>
      <c r="P30" s="7"/>
      <c r="Q30" s="7"/>
      <c r="R30" s="7"/>
      <c r="S30" s="7"/>
      <c r="T30" s="7"/>
      <c r="U30" s="7"/>
      <c r="V30" s="7"/>
      <c r="W30" s="7"/>
      <c r="X30" s="7"/>
      <c r="Y30" s="7"/>
      <c r="Z30" s="7"/>
      <c r="AA30" s="11">
        <f t="shared" ref="AA30:AB30" si="33">SUM(AA4:AA29)</f>
        <v>5492232</v>
      </c>
      <c r="AB30" s="22">
        <f t="shared" si="33"/>
        <v>1</v>
      </c>
    </row>
    <row r="31" spans="3:28" ht="15.75" customHeight="1">
      <c r="AA31" s="7"/>
    </row>
    <row r="32" spans="3:28" ht="15.75" customHeight="1">
      <c r="C32" s="33" t="s">
        <v>31</v>
      </c>
      <c r="D32" s="34">
        <v>20</v>
      </c>
      <c r="E32" s="34">
        <v>25</v>
      </c>
      <c r="F32" s="34">
        <v>25</v>
      </c>
      <c r="G32" s="34">
        <v>40</v>
      </c>
      <c r="H32" s="34">
        <v>45</v>
      </c>
      <c r="I32" s="34">
        <v>15</v>
      </c>
    </row>
    <row r="34" spans="1:18" ht="15.75" customHeight="1">
      <c r="A34" s="5" t="s">
        <v>32</v>
      </c>
      <c r="B34" s="13" t="s">
        <v>33</v>
      </c>
      <c r="C34" s="3"/>
      <c r="D34" s="6">
        <v>40</v>
      </c>
      <c r="E34" s="6">
        <v>40</v>
      </c>
      <c r="F34" s="6">
        <v>40</v>
      </c>
      <c r="G34" s="6">
        <v>40</v>
      </c>
      <c r="H34" s="6">
        <v>40</v>
      </c>
      <c r="I34" s="6">
        <v>40</v>
      </c>
    </row>
    <row r="35" spans="1:18" ht="15.75" customHeight="1">
      <c r="A35" s="5" t="s">
        <v>34</v>
      </c>
      <c r="B35" s="13" t="s">
        <v>35</v>
      </c>
      <c r="C35" s="3"/>
      <c r="D35" s="7">
        <f t="shared" ref="D35:I35" si="34">100*12</f>
        <v>1200</v>
      </c>
      <c r="E35" s="7">
        <f t="shared" si="34"/>
        <v>1200</v>
      </c>
      <c r="F35" s="7">
        <f t="shared" si="34"/>
        <v>1200</v>
      </c>
      <c r="G35" s="7">
        <f t="shared" si="34"/>
        <v>1200</v>
      </c>
      <c r="H35" s="7">
        <f t="shared" si="34"/>
        <v>1200</v>
      </c>
      <c r="I35" s="7">
        <f t="shared" si="34"/>
        <v>1200</v>
      </c>
    </row>
    <row r="36" spans="1:18" ht="15.75" customHeight="1">
      <c r="A36" s="5" t="s">
        <v>36</v>
      </c>
      <c r="B36" s="13" t="s">
        <v>37</v>
      </c>
      <c r="C36" s="3"/>
      <c r="D36" s="6">
        <v>200</v>
      </c>
      <c r="E36" s="6">
        <v>200</v>
      </c>
      <c r="F36" s="6">
        <v>500</v>
      </c>
      <c r="G36" s="6">
        <v>500</v>
      </c>
      <c r="H36" s="6">
        <v>200</v>
      </c>
      <c r="I36" s="6">
        <v>0</v>
      </c>
    </row>
    <row r="37" spans="1:18" ht="15.75" customHeight="1">
      <c r="A37" s="14" t="s">
        <v>38</v>
      </c>
      <c r="B37" s="13" t="s">
        <v>39</v>
      </c>
      <c r="C37" s="3"/>
      <c r="D37" s="7">
        <f t="shared" ref="D37:I37" si="35">2000*0.015*12</f>
        <v>360</v>
      </c>
      <c r="E37" s="7">
        <f t="shared" si="35"/>
        <v>360</v>
      </c>
      <c r="F37" s="7">
        <f t="shared" si="35"/>
        <v>360</v>
      </c>
      <c r="G37" s="7">
        <f t="shared" si="35"/>
        <v>360</v>
      </c>
      <c r="H37" s="7">
        <f t="shared" si="35"/>
        <v>360</v>
      </c>
      <c r="I37" s="7">
        <f t="shared" si="35"/>
        <v>360</v>
      </c>
    </row>
    <row r="38" spans="1:18" ht="15.75" customHeight="1">
      <c r="A38" s="5" t="s">
        <v>40</v>
      </c>
      <c r="B38" s="15" t="s">
        <v>41</v>
      </c>
      <c r="C38" s="3"/>
      <c r="D38" s="6">
        <v>500</v>
      </c>
      <c r="E38" s="6">
        <v>1000</v>
      </c>
      <c r="F38" s="6">
        <v>1000</v>
      </c>
      <c r="G38" s="6">
        <v>1000</v>
      </c>
      <c r="H38" s="6">
        <v>1000</v>
      </c>
      <c r="I38" s="6">
        <v>1000</v>
      </c>
    </row>
    <row r="39" spans="1:18" ht="15.75" customHeight="1">
      <c r="A39" s="5" t="s">
        <v>42</v>
      </c>
      <c r="B39" s="15" t="s">
        <v>42</v>
      </c>
      <c r="C39" s="3"/>
      <c r="D39" s="16">
        <v>500</v>
      </c>
      <c r="E39" s="16">
        <v>500</v>
      </c>
      <c r="F39" s="16">
        <v>500</v>
      </c>
      <c r="G39" s="16">
        <v>500</v>
      </c>
      <c r="H39" s="16">
        <v>500</v>
      </c>
      <c r="I39" s="16">
        <v>500</v>
      </c>
    </row>
    <row r="40" spans="1:18" ht="15.75" customHeight="1">
      <c r="A40" s="17" t="s">
        <v>43</v>
      </c>
      <c r="B40" s="17"/>
      <c r="C40" s="17"/>
      <c r="D40" s="18">
        <f t="shared" ref="D40:I40" si="36">SUM(D34:D39)*D30</f>
        <v>67200</v>
      </c>
      <c r="E40" s="18">
        <f t="shared" si="36"/>
        <v>92400</v>
      </c>
      <c r="F40" s="18">
        <f t="shared" si="36"/>
        <v>122400</v>
      </c>
      <c r="G40" s="18">
        <f t="shared" si="36"/>
        <v>162000</v>
      </c>
      <c r="H40" s="18">
        <f t="shared" si="36"/>
        <v>165000</v>
      </c>
      <c r="I40" s="18">
        <f t="shared" si="36"/>
        <v>24800</v>
      </c>
      <c r="J40" s="18">
        <f>SUM(D40:I40)</f>
        <v>633800</v>
      </c>
      <c r="K40" s="18"/>
      <c r="L40" s="18">
        <f t="shared" ref="L40:Q40" si="37">SUM(L4:L29)</f>
        <v>706656</v>
      </c>
      <c r="M40" s="18">
        <f t="shared" si="37"/>
        <v>826644</v>
      </c>
      <c r="N40" s="18">
        <f t="shared" si="37"/>
        <v>986952</v>
      </c>
      <c r="O40" s="18">
        <f t="shared" si="37"/>
        <v>1288284</v>
      </c>
      <c r="P40" s="18">
        <f t="shared" si="37"/>
        <v>1434264</v>
      </c>
      <c r="Q40" s="18">
        <f t="shared" si="37"/>
        <v>249432</v>
      </c>
      <c r="R40" s="18">
        <f>SUM(L40:Q40)</f>
        <v>5492232</v>
      </c>
    </row>
    <row r="42" spans="1:18" ht="15.75" customHeight="1">
      <c r="A42" s="3" t="s">
        <v>45</v>
      </c>
      <c r="J42" s="7">
        <f>AA30</f>
        <v>5492232</v>
      </c>
    </row>
    <row r="44" spans="1:18" ht="15.75" customHeight="1">
      <c r="I44" s="35" t="s">
        <v>30</v>
      </c>
      <c r="J44" s="36">
        <f>J40+J42</f>
        <v>6126032</v>
      </c>
    </row>
    <row r="49" spans="3:10" ht="15.75" customHeight="1">
      <c r="C49" s="3" t="s">
        <v>45</v>
      </c>
      <c r="D49" s="7">
        <f t="shared" ref="D49:I49" si="38">L40</f>
        <v>706656</v>
      </c>
      <c r="E49" s="7">
        <f t="shared" si="38"/>
        <v>826644</v>
      </c>
      <c r="F49" s="7">
        <f t="shared" si="38"/>
        <v>986952</v>
      </c>
      <c r="G49" s="7">
        <f t="shared" si="38"/>
        <v>1288284</v>
      </c>
      <c r="H49" s="7">
        <f t="shared" si="38"/>
        <v>1434264</v>
      </c>
      <c r="I49" s="7">
        <f t="shared" si="38"/>
        <v>249432</v>
      </c>
      <c r="J49" s="11">
        <f t="shared" ref="J49:J50" si="39">SUM(D49:I49)</f>
        <v>5492232</v>
      </c>
    </row>
    <row r="50" spans="3:10" ht="15.75" customHeight="1">
      <c r="C50" s="3" t="s">
        <v>95</v>
      </c>
      <c r="D50" s="7">
        <f t="shared" ref="D50:I50" si="40">D40</f>
        <v>67200</v>
      </c>
      <c r="E50" s="7">
        <f t="shared" si="40"/>
        <v>92400</v>
      </c>
      <c r="F50" s="7">
        <f t="shared" si="40"/>
        <v>122400</v>
      </c>
      <c r="G50" s="7">
        <f t="shared" si="40"/>
        <v>162000</v>
      </c>
      <c r="H50" s="7">
        <f t="shared" si="40"/>
        <v>165000</v>
      </c>
      <c r="I50" s="7">
        <f t="shared" si="40"/>
        <v>24800</v>
      </c>
      <c r="J50" s="11">
        <f t="shared" si="39"/>
        <v>633800</v>
      </c>
    </row>
    <row r="51" spans="3:10" ht="15.75" customHeight="1">
      <c r="D51" s="11">
        <f t="shared" ref="D51:J51" si="41">SUM(D49:D50)</f>
        <v>773856</v>
      </c>
      <c r="E51" s="11">
        <f t="shared" si="41"/>
        <v>919044</v>
      </c>
      <c r="F51" s="11">
        <f t="shared" si="41"/>
        <v>1109352</v>
      </c>
      <c r="G51" s="11">
        <f t="shared" si="41"/>
        <v>1450284</v>
      </c>
      <c r="H51" s="11">
        <f t="shared" si="41"/>
        <v>1599264</v>
      </c>
      <c r="I51" s="11">
        <f t="shared" si="41"/>
        <v>274232</v>
      </c>
      <c r="J51" s="11">
        <f t="shared" si="41"/>
        <v>6126032</v>
      </c>
    </row>
    <row r="54" spans="3:10" ht="15.75" customHeight="1">
      <c r="C54" s="3" t="s">
        <v>46</v>
      </c>
      <c r="D54" s="7" t="e">
        <f>#REF!</f>
        <v>#REF!</v>
      </c>
      <c r="E54" s="7" t="e">
        <f>#REF!</f>
        <v>#REF!</v>
      </c>
      <c r="F54" s="7" t="e">
        <f>#REF!</f>
        <v>#REF!</v>
      </c>
      <c r="G54" s="7" t="e">
        <f>#REF!</f>
        <v>#REF!</v>
      </c>
      <c r="H54" s="7" t="e">
        <f>#REF!</f>
        <v>#REF!</v>
      </c>
      <c r="I54" s="7" t="e">
        <f>#REF!</f>
        <v>#REF!</v>
      </c>
      <c r="J54" s="11" t="e">
        <f>#REF!</f>
        <v>#REF!</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defaultColWidth="14.44140625" defaultRowHeight="15.75" customHeight="1"/>
  <cols>
    <col min="1" max="1" width="19.77734375" customWidth="1"/>
    <col min="2" max="2" width="20.33203125" customWidth="1"/>
    <col min="3" max="3" width="68.109375" customWidth="1"/>
    <col min="4" max="4" width="49.6640625" customWidth="1"/>
  </cols>
  <sheetData>
    <row r="1" spans="1:26" ht="15.75" customHeight="1">
      <c r="A1" s="37" t="s">
        <v>96</v>
      </c>
      <c r="B1" s="37" t="s">
        <v>97</v>
      </c>
      <c r="C1" s="37" t="s">
        <v>98</v>
      </c>
      <c r="D1" s="37" t="s">
        <v>99</v>
      </c>
      <c r="E1" s="38"/>
      <c r="F1" s="20"/>
      <c r="G1" s="20"/>
      <c r="H1" s="20"/>
      <c r="I1" s="20"/>
      <c r="J1" s="20"/>
      <c r="K1" s="20"/>
      <c r="L1" s="20"/>
      <c r="M1" s="20"/>
      <c r="N1" s="20"/>
      <c r="O1" s="20"/>
      <c r="P1" s="20"/>
      <c r="Q1" s="20"/>
      <c r="R1" s="20"/>
      <c r="S1" s="20"/>
      <c r="T1" s="20"/>
      <c r="U1" s="20"/>
      <c r="V1" s="20"/>
      <c r="W1" s="20"/>
      <c r="X1" s="20"/>
      <c r="Y1" s="20"/>
      <c r="Z1" s="20"/>
    </row>
    <row r="2" spans="1:26" ht="15.75" customHeight="1">
      <c r="A2" s="39" t="s">
        <v>51</v>
      </c>
      <c r="B2" s="40" t="s">
        <v>100</v>
      </c>
      <c r="C2" s="40" t="s">
        <v>101</v>
      </c>
      <c r="D2" s="41" t="s">
        <v>102</v>
      </c>
      <c r="E2" s="38"/>
      <c r="F2" s="20"/>
      <c r="G2" s="20"/>
      <c r="H2" s="20"/>
      <c r="I2" s="20"/>
      <c r="J2" s="20"/>
      <c r="K2" s="20"/>
      <c r="L2" s="20"/>
      <c r="M2" s="20"/>
      <c r="N2" s="20"/>
      <c r="O2" s="20"/>
      <c r="P2" s="20"/>
      <c r="Q2" s="20"/>
      <c r="R2" s="20"/>
      <c r="S2" s="20"/>
      <c r="T2" s="20"/>
      <c r="U2" s="20"/>
      <c r="V2" s="20"/>
      <c r="W2" s="20"/>
      <c r="X2" s="20"/>
      <c r="Y2" s="20"/>
      <c r="Z2" s="20"/>
    </row>
    <row r="3" spans="1:26" ht="15.75" customHeight="1">
      <c r="A3" s="39" t="s">
        <v>51</v>
      </c>
      <c r="B3" s="40" t="s">
        <v>103</v>
      </c>
      <c r="C3" s="40" t="s">
        <v>104</v>
      </c>
      <c r="D3" s="41" t="s">
        <v>105</v>
      </c>
      <c r="E3" s="38"/>
      <c r="F3" s="20"/>
      <c r="G3" s="20"/>
      <c r="H3" s="20"/>
      <c r="I3" s="20"/>
      <c r="J3" s="20"/>
      <c r="K3" s="20"/>
      <c r="L3" s="20"/>
      <c r="M3" s="20"/>
      <c r="N3" s="20"/>
      <c r="O3" s="20"/>
      <c r="P3" s="20"/>
      <c r="Q3" s="20"/>
      <c r="R3" s="20"/>
      <c r="S3" s="20"/>
      <c r="T3" s="20"/>
      <c r="U3" s="20"/>
      <c r="V3" s="20"/>
      <c r="W3" s="20"/>
      <c r="X3" s="20"/>
      <c r="Y3" s="20"/>
      <c r="Z3" s="20"/>
    </row>
    <row r="4" spans="1:26" ht="15.75" customHeight="1">
      <c r="A4" s="39" t="s">
        <v>51</v>
      </c>
      <c r="B4" s="40" t="s">
        <v>106</v>
      </c>
      <c r="C4" s="40" t="s">
        <v>107</v>
      </c>
      <c r="D4" s="41" t="s">
        <v>108</v>
      </c>
      <c r="E4" s="38"/>
      <c r="F4" s="20"/>
      <c r="G4" s="20"/>
      <c r="H4" s="20"/>
      <c r="I4" s="20"/>
      <c r="J4" s="20"/>
      <c r="K4" s="20"/>
      <c r="L4" s="20"/>
      <c r="M4" s="20"/>
      <c r="N4" s="20"/>
      <c r="O4" s="20"/>
      <c r="P4" s="20"/>
      <c r="Q4" s="20"/>
      <c r="R4" s="20"/>
      <c r="S4" s="20"/>
      <c r="T4" s="20"/>
      <c r="U4" s="20"/>
      <c r="V4" s="20"/>
      <c r="W4" s="20"/>
      <c r="X4" s="20"/>
      <c r="Y4" s="20"/>
      <c r="Z4" s="20"/>
    </row>
    <row r="5" spans="1:26" ht="15.75" customHeight="1">
      <c r="A5" s="39" t="s">
        <v>51</v>
      </c>
      <c r="B5" s="40" t="s">
        <v>109</v>
      </c>
      <c r="C5" s="40" t="s">
        <v>110</v>
      </c>
      <c r="D5" s="40" t="s">
        <v>111</v>
      </c>
      <c r="E5" s="38"/>
      <c r="F5" s="20"/>
      <c r="G5" s="20"/>
      <c r="H5" s="20"/>
      <c r="I5" s="20"/>
      <c r="J5" s="20"/>
      <c r="K5" s="20"/>
      <c r="L5" s="20"/>
      <c r="M5" s="20"/>
      <c r="N5" s="20"/>
      <c r="O5" s="20"/>
      <c r="P5" s="20"/>
      <c r="Q5" s="20"/>
      <c r="R5" s="20"/>
      <c r="S5" s="20"/>
      <c r="T5" s="20"/>
      <c r="U5" s="20"/>
      <c r="V5" s="20"/>
      <c r="W5" s="20"/>
      <c r="X5" s="20"/>
      <c r="Y5" s="20"/>
      <c r="Z5" s="20"/>
    </row>
    <row r="6" spans="1:26" ht="15.75" customHeight="1">
      <c r="A6" s="39" t="s">
        <v>51</v>
      </c>
      <c r="B6" s="40" t="s">
        <v>112</v>
      </c>
      <c r="C6" s="40" t="s">
        <v>113</v>
      </c>
      <c r="D6" s="41" t="s">
        <v>114</v>
      </c>
      <c r="E6" s="38"/>
      <c r="F6" s="20"/>
      <c r="G6" s="20"/>
      <c r="H6" s="20"/>
      <c r="I6" s="20"/>
      <c r="J6" s="20"/>
      <c r="K6" s="20"/>
      <c r="L6" s="20"/>
      <c r="M6" s="20"/>
      <c r="N6" s="20"/>
      <c r="O6" s="20"/>
      <c r="P6" s="20"/>
      <c r="Q6" s="20"/>
      <c r="R6" s="20"/>
      <c r="S6" s="20"/>
      <c r="T6" s="20"/>
      <c r="U6" s="20"/>
      <c r="V6" s="20"/>
      <c r="W6" s="20"/>
      <c r="X6" s="20"/>
      <c r="Y6" s="20"/>
      <c r="Z6" s="20"/>
    </row>
    <row r="7" spans="1:26" ht="15.75" customHeight="1">
      <c r="A7" s="39" t="s">
        <v>51</v>
      </c>
      <c r="B7" s="40" t="s">
        <v>115</v>
      </c>
      <c r="C7" s="40" t="s">
        <v>116</v>
      </c>
      <c r="D7" s="41" t="s">
        <v>117</v>
      </c>
      <c r="E7" s="38"/>
      <c r="F7" s="20"/>
      <c r="G7" s="20"/>
      <c r="H7" s="20"/>
      <c r="I7" s="20"/>
      <c r="J7" s="20"/>
      <c r="K7" s="20"/>
      <c r="L7" s="20"/>
      <c r="M7" s="20"/>
      <c r="N7" s="20"/>
      <c r="O7" s="20"/>
      <c r="P7" s="20"/>
      <c r="Q7" s="20"/>
      <c r="R7" s="20"/>
      <c r="S7" s="20"/>
      <c r="T7" s="20"/>
      <c r="U7" s="20"/>
      <c r="V7" s="20"/>
      <c r="W7" s="20"/>
      <c r="X7" s="20"/>
      <c r="Y7" s="20"/>
      <c r="Z7" s="20"/>
    </row>
    <row r="8" spans="1:26" ht="15.75" customHeight="1">
      <c r="A8" s="39" t="s">
        <v>51</v>
      </c>
      <c r="B8" s="40" t="s">
        <v>118</v>
      </c>
      <c r="C8" s="40" t="s">
        <v>119</v>
      </c>
      <c r="D8" s="41" t="s">
        <v>120</v>
      </c>
      <c r="E8" s="38"/>
      <c r="F8" s="20"/>
      <c r="G8" s="20"/>
      <c r="H8" s="20"/>
      <c r="I8" s="20"/>
      <c r="J8" s="20"/>
      <c r="K8" s="20"/>
      <c r="L8" s="20"/>
      <c r="M8" s="20"/>
      <c r="N8" s="20"/>
      <c r="O8" s="20"/>
      <c r="P8" s="20"/>
      <c r="Q8" s="20"/>
      <c r="R8" s="20"/>
      <c r="S8" s="20"/>
      <c r="T8" s="20"/>
      <c r="U8" s="20"/>
      <c r="V8" s="20"/>
      <c r="W8" s="20"/>
      <c r="X8" s="20"/>
      <c r="Y8" s="20"/>
      <c r="Z8" s="20"/>
    </row>
    <row r="9" spans="1:26" ht="15.75" customHeight="1">
      <c r="A9" s="39" t="s">
        <v>51</v>
      </c>
      <c r="B9" s="40" t="s">
        <v>121</v>
      </c>
      <c r="C9" s="40" t="s">
        <v>122</v>
      </c>
      <c r="D9" s="41" t="s">
        <v>123</v>
      </c>
      <c r="E9" s="38"/>
      <c r="F9" s="20"/>
      <c r="G9" s="20"/>
      <c r="H9" s="20"/>
      <c r="I9" s="20"/>
      <c r="J9" s="20"/>
      <c r="K9" s="20"/>
      <c r="L9" s="20"/>
      <c r="M9" s="20"/>
      <c r="N9" s="20"/>
      <c r="O9" s="20"/>
      <c r="P9" s="20"/>
      <c r="Q9" s="20"/>
      <c r="R9" s="20"/>
      <c r="S9" s="20"/>
      <c r="T9" s="20"/>
      <c r="U9" s="20"/>
      <c r="V9" s="20"/>
      <c r="W9" s="20"/>
      <c r="X9" s="20"/>
      <c r="Y9" s="20"/>
      <c r="Z9" s="20"/>
    </row>
    <row r="10" spans="1:26" ht="15.75" customHeight="1">
      <c r="A10" s="39" t="s">
        <v>51</v>
      </c>
      <c r="B10" s="40" t="s">
        <v>124</v>
      </c>
      <c r="C10" s="40" t="s">
        <v>125</v>
      </c>
      <c r="D10" s="41" t="s">
        <v>126</v>
      </c>
      <c r="E10" s="38"/>
      <c r="F10" s="20"/>
      <c r="G10" s="20"/>
      <c r="H10" s="20"/>
      <c r="I10" s="20"/>
      <c r="J10" s="20"/>
      <c r="K10" s="20"/>
      <c r="L10" s="20"/>
      <c r="M10" s="20"/>
      <c r="N10" s="20"/>
      <c r="O10" s="20"/>
      <c r="P10" s="20"/>
      <c r="Q10" s="20"/>
      <c r="R10" s="20"/>
      <c r="S10" s="20"/>
      <c r="T10" s="20"/>
      <c r="U10" s="20"/>
      <c r="V10" s="20"/>
      <c r="W10" s="20"/>
      <c r="X10" s="20"/>
      <c r="Y10" s="20"/>
      <c r="Z10" s="20"/>
    </row>
    <row r="11" spans="1:26" ht="15.75" customHeight="1">
      <c r="A11" s="39" t="s">
        <v>127</v>
      </c>
      <c r="B11" s="40" t="s">
        <v>128</v>
      </c>
      <c r="C11" s="40" t="s">
        <v>129</v>
      </c>
      <c r="D11" s="41" t="s">
        <v>130</v>
      </c>
      <c r="E11" s="38"/>
      <c r="F11" s="20"/>
      <c r="G11" s="20"/>
      <c r="H11" s="20"/>
      <c r="I11" s="20"/>
      <c r="J11" s="20"/>
      <c r="K11" s="20"/>
      <c r="L11" s="20"/>
      <c r="M11" s="20"/>
      <c r="N11" s="20"/>
      <c r="O11" s="20"/>
      <c r="P11" s="20"/>
      <c r="Q11" s="20"/>
      <c r="R11" s="20"/>
      <c r="S11" s="20"/>
      <c r="T11" s="20"/>
      <c r="U11" s="20"/>
      <c r="V11" s="20"/>
      <c r="W11" s="20"/>
      <c r="X11" s="20"/>
      <c r="Y11" s="20"/>
      <c r="Z11" s="20"/>
    </row>
    <row r="12" spans="1:26" ht="15.75" customHeight="1">
      <c r="A12" s="39" t="s">
        <v>127</v>
      </c>
      <c r="B12" s="40" t="s">
        <v>131</v>
      </c>
      <c r="C12" s="40" t="s">
        <v>132</v>
      </c>
      <c r="D12" s="41" t="s">
        <v>133</v>
      </c>
      <c r="E12" s="38"/>
      <c r="F12" s="20"/>
      <c r="G12" s="20"/>
      <c r="H12" s="20"/>
      <c r="I12" s="20"/>
      <c r="J12" s="20"/>
      <c r="K12" s="20"/>
      <c r="L12" s="20"/>
      <c r="M12" s="20"/>
      <c r="N12" s="20"/>
      <c r="O12" s="20"/>
      <c r="P12" s="20"/>
      <c r="Q12" s="20"/>
      <c r="R12" s="20"/>
      <c r="S12" s="20"/>
      <c r="T12" s="20"/>
      <c r="U12" s="20"/>
      <c r="V12" s="20"/>
      <c r="W12" s="20"/>
      <c r="X12" s="20"/>
      <c r="Y12" s="20"/>
      <c r="Z12" s="20"/>
    </row>
    <row r="13" spans="1:26" ht="15.75" customHeight="1">
      <c r="A13" s="39" t="s">
        <v>127</v>
      </c>
      <c r="B13" s="40" t="s">
        <v>134</v>
      </c>
      <c r="C13" s="40" t="s">
        <v>135</v>
      </c>
      <c r="D13" s="41" t="s">
        <v>136</v>
      </c>
      <c r="E13" s="38"/>
      <c r="F13" s="20"/>
      <c r="G13" s="20"/>
      <c r="H13" s="20"/>
      <c r="I13" s="20"/>
      <c r="J13" s="20"/>
      <c r="K13" s="20"/>
      <c r="L13" s="20"/>
      <c r="M13" s="20"/>
      <c r="N13" s="20"/>
      <c r="O13" s="20"/>
      <c r="P13" s="20"/>
      <c r="Q13" s="20"/>
      <c r="R13" s="20"/>
      <c r="S13" s="20"/>
      <c r="T13" s="20"/>
      <c r="U13" s="20"/>
      <c r="V13" s="20"/>
      <c r="W13" s="20"/>
      <c r="X13" s="20"/>
      <c r="Y13" s="20"/>
      <c r="Z13" s="20"/>
    </row>
    <row r="14" spans="1:26" ht="15.75" customHeight="1">
      <c r="A14" s="39" t="s">
        <v>127</v>
      </c>
      <c r="B14" s="40" t="s">
        <v>137</v>
      </c>
      <c r="C14" s="40" t="s">
        <v>138</v>
      </c>
      <c r="D14" s="41" t="s">
        <v>139</v>
      </c>
      <c r="E14" s="38"/>
      <c r="F14" s="20"/>
      <c r="G14" s="20"/>
      <c r="H14" s="20"/>
      <c r="I14" s="20"/>
      <c r="J14" s="20"/>
      <c r="K14" s="20"/>
      <c r="L14" s="20"/>
      <c r="M14" s="20"/>
      <c r="N14" s="20"/>
      <c r="O14" s="20"/>
      <c r="P14" s="20"/>
      <c r="Q14" s="20"/>
      <c r="R14" s="20"/>
      <c r="S14" s="20"/>
      <c r="T14" s="20"/>
      <c r="U14" s="20"/>
      <c r="V14" s="20"/>
      <c r="W14" s="20"/>
      <c r="X14" s="20"/>
      <c r="Y14" s="20"/>
      <c r="Z14" s="20"/>
    </row>
    <row r="15" spans="1:26" ht="15.75" customHeight="1">
      <c r="A15" s="39" t="s">
        <v>127</v>
      </c>
      <c r="B15" s="40" t="s">
        <v>140</v>
      </c>
      <c r="C15" s="40" t="s">
        <v>141</v>
      </c>
      <c r="D15" s="41" t="s">
        <v>142</v>
      </c>
      <c r="E15" s="38"/>
      <c r="F15" s="20"/>
      <c r="G15" s="20"/>
      <c r="H15" s="20"/>
      <c r="I15" s="20"/>
      <c r="J15" s="20"/>
      <c r="K15" s="20"/>
      <c r="L15" s="20"/>
      <c r="M15" s="20"/>
      <c r="N15" s="20"/>
      <c r="O15" s="20"/>
      <c r="P15" s="20"/>
      <c r="Q15" s="20"/>
      <c r="R15" s="20"/>
      <c r="S15" s="20"/>
      <c r="T15" s="20"/>
      <c r="U15" s="20"/>
      <c r="V15" s="20"/>
      <c r="W15" s="20"/>
      <c r="X15" s="20"/>
      <c r="Y15" s="20"/>
      <c r="Z15" s="20"/>
    </row>
    <row r="16" spans="1:26" ht="15.75" customHeight="1">
      <c r="A16" s="39" t="s">
        <v>127</v>
      </c>
      <c r="B16" s="40" t="s">
        <v>143</v>
      </c>
      <c r="C16" s="40" t="s">
        <v>144</v>
      </c>
      <c r="D16" s="41" t="s">
        <v>145</v>
      </c>
      <c r="E16" s="38"/>
      <c r="F16" s="20"/>
      <c r="G16" s="20"/>
      <c r="H16" s="20"/>
      <c r="I16" s="20"/>
      <c r="J16" s="20"/>
      <c r="K16" s="20"/>
      <c r="L16" s="20"/>
      <c r="M16" s="20"/>
      <c r="N16" s="20"/>
      <c r="O16" s="20"/>
      <c r="P16" s="20"/>
      <c r="Q16" s="20"/>
      <c r="R16" s="20"/>
      <c r="S16" s="20"/>
      <c r="T16" s="20"/>
      <c r="U16" s="20"/>
      <c r="V16" s="20"/>
      <c r="W16" s="20"/>
      <c r="X16" s="20"/>
      <c r="Y16" s="20"/>
      <c r="Z16" s="20"/>
    </row>
    <row r="17" spans="1:26" ht="15.75" customHeight="1">
      <c r="A17" s="39" t="s">
        <v>127</v>
      </c>
      <c r="B17" s="40" t="s">
        <v>146</v>
      </c>
      <c r="C17" s="40" t="s">
        <v>147</v>
      </c>
      <c r="D17" s="41" t="s">
        <v>148</v>
      </c>
      <c r="E17" s="38"/>
      <c r="F17" s="20"/>
      <c r="G17" s="20"/>
      <c r="H17" s="20"/>
      <c r="I17" s="20"/>
      <c r="J17" s="20"/>
      <c r="K17" s="20"/>
      <c r="L17" s="20"/>
      <c r="M17" s="20"/>
      <c r="N17" s="20"/>
      <c r="O17" s="20"/>
      <c r="P17" s="20"/>
      <c r="Q17" s="20"/>
      <c r="R17" s="20"/>
      <c r="S17" s="20"/>
      <c r="T17" s="20"/>
      <c r="U17" s="20"/>
      <c r="V17" s="20"/>
      <c r="W17" s="20"/>
      <c r="X17" s="20"/>
      <c r="Y17" s="20"/>
      <c r="Z17" s="20"/>
    </row>
    <row r="18" spans="1:26" ht="15.75" customHeight="1">
      <c r="A18" s="39" t="s">
        <v>127</v>
      </c>
      <c r="B18" s="40" t="s">
        <v>149</v>
      </c>
      <c r="C18" s="40" t="s">
        <v>150</v>
      </c>
      <c r="D18" s="42"/>
      <c r="E18" s="38"/>
      <c r="F18" s="20"/>
      <c r="G18" s="20"/>
      <c r="H18" s="20"/>
      <c r="I18" s="20"/>
      <c r="J18" s="20"/>
      <c r="K18" s="20"/>
      <c r="L18" s="20"/>
      <c r="M18" s="20"/>
      <c r="N18" s="20"/>
      <c r="O18" s="20"/>
      <c r="P18" s="20"/>
      <c r="Q18" s="20"/>
      <c r="R18" s="20"/>
      <c r="S18" s="20"/>
      <c r="T18" s="20"/>
      <c r="U18" s="20"/>
      <c r="V18" s="20"/>
      <c r="W18" s="20"/>
      <c r="X18" s="20"/>
      <c r="Y18" s="20"/>
      <c r="Z18" s="20"/>
    </row>
    <row r="19" spans="1:26" ht="15.75" customHeight="1">
      <c r="A19" s="39" t="s">
        <v>127</v>
      </c>
      <c r="B19" s="40" t="s">
        <v>151</v>
      </c>
      <c r="C19" s="40" t="s">
        <v>152</v>
      </c>
      <c r="D19" s="41" t="s">
        <v>153</v>
      </c>
      <c r="E19" s="38"/>
      <c r="F19" s="20"/>
      <c r="G19" s="20"/>
      <c r="H19" s="20"/>
      <c r="I19" s="20"/>
      <c r="J19" s="20"/>
      <c r="K19" s="20"/>
      <c r="L19" s="20"/>
      <c r="M19" s="20"/>
      <c r="N19" s="20"/>
      <c r="O19" s="20"/>
      <c r="P19" s="20"/>
      <c r="Q19" s="20"/>
      <c r="R19" s="20"/>
      <c r="S19" s="20"/>
      <c r="T19" s="20"/>
      <c r="U19" s="20"/>
      <c r="V19" s="20"/>
      <c r="W19" s="20"/>
      <c r="X19" s="20"/>
      <c r="Y19" s="20"/>
      <c r="Z19" s="20"/>
    </row>
    <row r="20" spans="1:26" ht="15.75" customHeight="1">
      <c r="A20" s="39" t="s">
        <v>127</v>
      </c>
      <c r="B20" s="40" t="s">
        <v>59</v>
      </c>
      <c r="C20" s="40" t="s">
        <v>154</v>
      </c>
      <c r="D20" s="41" t="s">
        <v>155</v>
      </c>
      <c r="E20" s="38"/>
      <c r="F20" s="20"/>
      <c r="G20" s="20"/>
      <c r="H20" s="20"/>
      <c r="I20" s="20"/>
      <c r="J20" s="20"/>
      <c r="K20" s="20"/>
      <c r="L20" s="20"/>
      <c r="M20" s="20"/>
      <c r="N20" s="20"/>
      <c r="O20" s="20"/>
      <c r="P20" s="20"/>
      <c r="Q20" s="20"/>
      <c r="R20" s="20"/>
      <c r="S20" s="20"/>
      <c r="T20" s="20"/>
      <c r="U20" s="20"/>
      <c r="V20" s="20"/>
      <c r="W20" s="20"/>
      <c r="X20" s="20"/>
      <c r="Y20" s="20"/>
      <c r="Z20" s="20"/>
    </row>
    <row r="21" spans="1:26" ht="15.75" customHeight="1">
      <c r="A21" s="39" t="s">
        <v>127</v>
      </c>
      <c r="B21" s="40" t="s">
        <v>156</v>
      </c>
      <c r="C21" s="40" t="s">
        <v>157</v>
      </c>
      <c r="D21" s="41" t="s">
        <v>158</v>
      </c>
      <c r="E21" s="38"/>
      <c r="F21" s="20"/>
      <c r="G21" s="20"/>
      <c r="H21" s="20"/>
      <c r="I21" s="20"/>
      <c r="J21" s="20"/>
      <c r="K21" s="20"/>
      <c r="L21" s="20"/>
      <c r="M21" s="20"/>
      <c r="N21" s="20"/>
      <c r="O21" s="20"/>
      <c r="P21" s="20"/>
      <c r="Q21" s="20"/>
      <c r="R21" s="20"/>
      <c r="S21" s="20"/>
      <c r="T21" s="20"/>
      <c r="U21" s="20"/>
      <c r="V21" s="20"/>
      <c r="W21" s="20"/>
      <c r="X21" s="20"/>
      <c r="Y21" s="20"/>
      <c r="Z21" s="20"/>
    </row>
    <row r="22" spans="1:26" ht="15.75" customHeight="1">
      <c r="A22" s="39" t="s">
        <v>159</v>
      </c>
      <c r="B22" s="40" t="s">
        <v>160</v>
      </c>
      <c r="C22" s="40" t="s">
        <v>161</v>
      </c>
      <c r="D22" s="41" t="s">
        <v>162</v>
      </c>
      <c r="E22" s="38"/>
      <c r="F22" s="20"/>
      <c r="G22" s="20"/>
      <c r="H22" s="20"/>
      <c r="I22" s="20"/>
      <c r="J22" s="20"/>
      <c r="K22" s="20"/>
      <c r="L22" s="20"/>
      <c r="M22" s="20"/>
      <c r="N22" s="20"/>
      <c r="O22" s="20"/>
      <c r="P22" s="20"/>
      <c r="Q22" s="20"/>
      <c r="R22" s="20"/>
      <c r="S22" s="20"/>
      <c r="T22" s="20"/>
      <c r="U22" s="20"/>
      <c r="V22" s="20"/>
      <c r="W22" s="20"/>
      <c r="X22" s="20"/>
      <c r="Y22" s="20"/>
      <c r="Z22" s="20"/>
    </row>
    <row r="23" spans="1:26" ht="15.75" customHeight="1">
      <c r="A23" s="39" t="s">
        <v>159</v>
      </c>
      <c r="B23" s="40" t="s">
        <v>163</v>
      </c>
      <c r="C23" s="40" t="s">
        <v>164</v>
      </c>
      <c r="D23" s="41" t="s">
        <v>165</v>
      </c>
      <c r="E23" s="38"/>
      <c r="F23" s="20"/>
      <c r="G23" s="20"/>
      <c r="H23" s="20"/>
      <c r="I23" s="20"/>
      <c r="J23" s="20"/>
      <c r="K23" s="20"/>
      <c r="L23" s="20"/>
      <c r="M23" s="20"/>
      <c r="N23" s="20"/>
      <c r="O23" s="20"/>
      <c r="P23" s="20"/>
      <c r="Q23" s="20"/>
      <c r="R23" s="20"/>
      <c r="S23" s="20"/>
      <c r="T23" s="20"/>
      <c r="U23" s="20"/>
      <c r="V23" s="20"/>
      <c r="W23" s="20"/>
      <c r="X23" s="20"/>
      <c r="Y23" s="20"/>
      <c r="Z23" s="20"/>
    </row>
    <row r="24" spans="1:26" ht="15.75" customHeight="1">
      <c r="A24" s="39" t="s">
        <v>159</v>
      </c>
      <c r="B24" s="40" t="s">
        <v>166</v>
      </c>
      <c r="C24" s="40" t="s">
        <v>167</v>
      </c>
      <c r="D24" s="41" t="s">
        <v>168</v>
      </c>
      <c r="E24" s="38"/>
      <c r="F24" s="20"/>
      <c r="G24" s="20"/>
      <c r="H24" s="20"/>
      <c r="I24" s="20"/>
      <c r="J24" s="20"/>
      <c r="K24" s="20"/>
      <c r="L24" s="20"/>
      <c r="M24" s="20"/>
      <c r="N24" s="20"/>
      <c r="O24" s="20"/>
      <c r="P24" s="20"/>
      <c r="Q24" s="20"/>
      <c r="R24" s="20"/>
      <c r="S24" s="20"/>
      <c r="T24" s="20"/>
      <c r="U24" s="20"/>
      <c r="V24" s="20"/>
      <c r="W24" s="20"/>
      <c r="X24" s="20"/>
      <c r="Y24" s="20"/>
      <c r="Z24" s="20"/>
    </row>
    <row r="25" spans="1:26" ht="15.75" customHeight="1">
      <c r="A25" s="39" t="s">
        <v>159</v>
      </c>
      <c r="B25" s="40" t="s">
        <v>169</v>
      </c>
      <c r="C25" s="40" t="s">
        <v>170</v>
      </c>
      <c r="D25" s="41" t="s">
        <v>171</v>
      </c>
      <c r="E25" s="38"/>
      <c r="F25" s="20"/>
      <c r="G25" s="20"/>
      <c r="H25" s="20"/>
      <c r="I25" s="20"/>
      <c r="J25" s="20"/>
      <c r="K25" s="20"/>
      <c r="L25" s="20"/>
      <c r="M25" s="20"/>
      <c r="N25" s="20"/>
      <c r="O25" s="20"/>
      <c r="P25" s="20"/>
      <c r="Q25" s="20"/>
      <c r="R25" s="20"/>
      <c r="S25" s="20"/>
      <c r="T25" s="20"/>
      <c r="U25" s="20"/>
      <c r="V25" s="20"/>
      <c r="W25" s="20"/>
      <c r="X25" s="20"/>
      <c r="Y25" s="20"/>
      <c r="Z25" s="20"/>
    </row>
    <row r="26" spans="1:26" ht="15.75" customHeight="1">
      <c r="A26" s="39" t="s">
        <v>159</v>
      </c>
      <c r="B26" s="40" t="s">
        <v>172</v>
      </c>
      <c r="C26" s="40" t="s">
        <v>173</v>
      </c>
      <c r="D26" s="41" t="s">
        <v>174</v>
      </c>
      <c r="E26" s="38"/>
      <c r="F26" s="20"/>
      <c r="G26" s="20"/>
      <c r="H26" s="20"/>
      <c r="I26" s="20"/>
      <c r="J26" s="20"/>
      <c r="K26" s="20"/>
      <c r="L26" s="20"/>
      <c r="M26" s="20"/>
      <c r="N26" s="20"/>
      <c r="O26" s="20"/>
      <c r="P26" s="20"/>
      <c r="Q26" s="20"/>
      <c r="R26" s="20"/>
      <c r="S26" s="20"/>
      <c r="T26" s="20"/>
      <c r="U26" s="20"/>
      <c r="V26" s="20"/>
      <c r="W26" s="20"/>
      <c r="X26" s="20"/>
      <c r="Y26" s="20"/>
      <c r="Z26" s="20"/>
    </row>
    <row r="27" spans="1:26" ht="15.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15.7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ht="15.75" customHeight="1">
      <c r="A29" s="20"/>
      <c r="B29" s="43" t="s">
        <v>175</v>
      </c>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5.75" customHeight="1">
      <c r="A30" s="20"/>
      <c r="B30" s="43" t="s">
        <v>176</v>
      </c>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5.75" customHeight="1">
      <c r="A31" s="20"/>
      <c r="B31" s="43" t="s">
        <v>177</v>
      </c>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5.75" customHeight="1">
      <c r="A32" s="20"/>
      <c r="B32" s="43" t="s">
        <v>178</v>
      </c>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5.75" customHeight="1">
      <c r="A33" s="20"/>
      <c r="B33" s="43" t="s">
        <v>179</v>
      </c>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5.75" customHeight="1">
      <c r="A34" s="20"/>
      <c r="B34" s="43" t="s">
        <v>180</v>
      </c>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5.75" customHeight="1">
      <c r="A35" s="20"/>
      <c r="B35" s="43" t="s">
        <v>181</v>
      </c>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5.7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5.7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5.7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5.7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5.7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5.7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5.7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5.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5.7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5.7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5.7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5.75"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5.7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5.75"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5.75"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5.7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5.75"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5.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5.7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5.7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5.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5.7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5.7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5.7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5.7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5.7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5.7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5.7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5.7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5.7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5.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5.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5.7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5.7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5.7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5.7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5.7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5.7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5.7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5.7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5.7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5.7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5.7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5.7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5.7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5.7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5.7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5.7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3.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3.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3.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3.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3.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3.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3.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3.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3.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3.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3.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3.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3.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3.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3.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3.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3.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3.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3.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3.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3.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3.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3.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3.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3.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3.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3.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3.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3.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3.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3.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3.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3.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3.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3.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3.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3.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3.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3.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3.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3.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3.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3.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3.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3.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3.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3.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3.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3.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3.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3.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3.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3.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3.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3.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3.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3.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3.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3.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3.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3.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3.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3.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3.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3.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3.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3.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3.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3.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3.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3.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3.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3.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3.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3.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3.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3.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3.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3.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3.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3.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3.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3.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3.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3.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3.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3.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3.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3.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3.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3.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3.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3.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3.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3.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3.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3.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3.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3.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3.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3.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3.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3.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3.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3.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3.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3.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3.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3.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3.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3.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3.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3.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3.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3.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3.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3.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3.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3.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3.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3.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3.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3.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3.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3.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3.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3.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3.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3.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3.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3.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3.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3.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3.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3.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3.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3.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3.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3.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3.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3.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3.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3.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3.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3.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3.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3.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3.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3.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3.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3.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3.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3.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3.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3.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3.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3.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3.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3.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3.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3.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3.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3.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3.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3.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3.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3.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3.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3.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3.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3.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3.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3.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3.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3.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3.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3.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3.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3.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3.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3.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3.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3.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3.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3.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3.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3.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3.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3.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3.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3.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3.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3.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3.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3.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3.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3.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3.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3.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3.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3.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3.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3.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3.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3.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3.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3.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3.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3.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3.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3.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3.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3.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3.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3.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3.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3.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3.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3.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3.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3.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3.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3.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3.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3.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3.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3.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3.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3.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3.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3.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3.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3.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3.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3.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3.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3.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3.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3.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3.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3.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3.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3.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3.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3.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3.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3.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3.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3.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3.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3.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3.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3.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3.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3.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3.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3.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3.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3.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3.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3.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3.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3.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3.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3.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3.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3.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3.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3.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3.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3.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3.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3.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3.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3.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3.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3.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3.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3.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3.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3.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3.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3.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3.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3.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3.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3.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3.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3.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3.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3.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3.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3.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3.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3.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3.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3.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3.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3.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3.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3.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3.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3.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3.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3.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3.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3.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3.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3.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3.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3.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3.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3.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3.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3.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3.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3.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3.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3.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3.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3.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3.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3.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3.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3.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3.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3.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3.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3.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3.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3.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3.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3.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3.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3.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3.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3.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3.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3.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3.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3.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3.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3.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3.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3.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3.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3.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3.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3.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3.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3.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3.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3.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3.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3.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3.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3.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3.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3.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3.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3.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3.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3.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3.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3.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3.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3.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3.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3.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3.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3.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3.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3.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3.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3.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3.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3.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3.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3.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3.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3.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3.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3.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3.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3.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3.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3.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3.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3.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3.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3.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3.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3.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3.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3.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3.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3.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3.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3.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3.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3.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3.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3.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3.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3.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3.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3.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3.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3.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3.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3.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3.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3.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3.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3.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3.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3.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3.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3.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3.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3.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3.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3.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3.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3.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3.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3.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3.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3.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3.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3.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3.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3.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3.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3.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3.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3.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3.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3.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3.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3.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3.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3.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3.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3.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3.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3.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3.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3.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3.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3.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3.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3.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3.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3.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3.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3.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3.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3.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3.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3.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3.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3.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3.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3.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3.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3.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3.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3.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3.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3.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3.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3.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3.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3.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3.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3.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3.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3.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3.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3.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3.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3.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3.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3.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3.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3.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3.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3.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3.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3.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3.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3.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3.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3.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3.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3.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3.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3.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3.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3.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3.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3.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3.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3.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3.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3.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3.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3.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3.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3.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3.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3.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3.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3.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3.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3.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3.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3.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3.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3.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3.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3.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3.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3.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3.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3.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3.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3.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3.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3.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3.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3.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3.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3.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3.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3.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3.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3.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3.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3.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3.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3.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3.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3.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3.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3.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3.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3.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3.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3.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3.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3.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3.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3.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3.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3.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3.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3.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3.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3.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3.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3.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3.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3.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3.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3.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3.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3.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3.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3.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3.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3.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3.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3.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3.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3.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3.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3.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3.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3.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3.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3.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3.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3.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3.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3.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3.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3.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3.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3.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3.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3.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3.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3.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3.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3.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3.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3.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3.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3.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3.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3.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3.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3.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3.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3.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3.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3.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3.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3.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3.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3.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3.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3.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3.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3.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3.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3.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3.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3.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3.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3.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3.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3.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3.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3.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3.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3.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3.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3.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3.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3.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3.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3.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3.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3.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3.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3.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3.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3.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3.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3.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3.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3.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3.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3.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3.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3.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3.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3.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3.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3.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3.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3.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3.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3.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3.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3.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3.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3.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3.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3.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3.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3.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3.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3.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3.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3.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3.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3.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3.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3.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3.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3.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3.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3.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3.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3.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3.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3.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3.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3.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3.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3.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3.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3.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3.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3.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3.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3.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3.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3.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3.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3.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3.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3.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3.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3.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3.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3.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3.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3.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3.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3.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3.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3.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3.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3.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3.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3.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3.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3.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3.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3.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3.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3.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3.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3.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3.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3.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3.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3.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3.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3.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3.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3.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3.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3.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3.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3.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3.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3.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3.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3.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3.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3.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3.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3.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3.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3.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3.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3.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3.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3.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3.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3.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3.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3.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3.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3.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3.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3.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3.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3.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3.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3.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3.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3.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3.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3.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3.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3.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3.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3.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3.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3.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3.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3.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3.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3.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3.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3.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3.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3.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3.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3.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3.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3.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3.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3.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3.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3.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3.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3.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3.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3.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3.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3.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3.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3.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3.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3.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3.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3.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3.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3.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3.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3.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3.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3.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3.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3.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3.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3.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3.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3.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3.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3.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3.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3.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3.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3.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3.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3.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3.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3.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3.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3.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3.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3.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3.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3.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3.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3.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3.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3.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3.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3.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3.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3.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3.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3.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3.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3.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3.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3.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3.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3.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3.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3.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3.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3.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3.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3.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3.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3.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3.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3.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3.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3.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3.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3.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3.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3.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3.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3.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3.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3.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3.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3.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3.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3.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3.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3.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3.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3.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3.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3.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3.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3.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3.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3.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3.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3.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3.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3.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3.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3.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3.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3.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3.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3.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3.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3.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3.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3.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3.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3.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3.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3.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3.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3.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3.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3.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3.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3.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3.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3.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3.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3.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3.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3.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3.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3.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3.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3.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3.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3.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3.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3.2">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3.2">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3.2">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3.2">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3.2">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3.2">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3.2">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autoFilter ref="A1:D26" xr:uid="{00000000-0009-0000-0000-000003000000}"/>
  <hyperlinks>
    <hyperlink ref="D2" r:id="rId1" xr:uid="{00000000-0004-0000-0300-000000000000}"/>
    <hyperlink ref="D3" r:id="rId2" xr:uid="{00000000-0004-0000-0300-000001000000}"/>
    <hyperlink ref="D4" r:id="rId3" xr:uid="{00000000-0004-0000-0300-000002000000}"/>
    <hyperlink ref="D6" r:id="rId4" xr:uid="{00000000-0004-0000-0300-000003000000}"/>
    <hyperlink ref="D7" r:id="rId5" xr:uid="{00000000-0004-0000-0300-000004000000}"/>
    <hyperlink ref="D8" r:id="rId6" xr:uid="{00000000-0004-0000-0300-000005000000}"/>
    <hyperlink ref="D9" r:id="rId7" xr:uid="{00000000-0004-0000-0300-000006000000}"/>
    <hyperlink ref="D10" r:id="rId8" xr:uid="{00000000-0004-0000-0300-000007000000}"/>
    <hyperlink ref="D11" r:id="rId9" xr:uid="{00000000-0004-0000-0300-000008000000}"/>
    <hyperlink ref="D12" r:id="rId10" xr:uid="{00000000-0004-0000-0300-000009000000}"/>
    <hyperlink ref="D13" r:id="rId11" xr:uid="{00000000-0004-0000-0300-00000A000000}"/>
    <hyperlink ref="D14" r:id="rId12" xr:uid="{00000000-0004-0000-0300-00000B000000}"/>
    <hyperlink ref="D15" r:id="rId13" xr:uid="{00000000-0004-0000-0300-00000C000000}"/>
    <hyperlink ref="D16" r:id="rId14" xr:uid="{00000000-0004-0000-0300-00000D000000}"/>
    <hyperlink ref="D17" r:id="rId15" xr:uid="{00000000-0004-0000-0300-00000E000000}"/>
    <hyperlink ref="D19" r:id="rId16" xr:uid="{00000000-0004-0000-0300-00000F000000}"/>
    <hyperlink ref="D20" r:id="rId17" xr:uid="{00000000-0004-0000-0300-000010000000}"/>
    <hyperlink ref="D21" r:id="rId18" xr:uid="{00000000-0004-0000-0300-000011000000}"/>
    <hyperlink ref="D22" r:id="rId19" xr:uid="{00000000-0004-0000-0300-000012000000}"/>
    <hyperlink ref="D23" r:id="rId20" xr:uid="{00000000-0004-0000-0300-000013000000}"/>
    <hyperlink ref="D24" r:id="rId21" xr:uid="{00000000-0004-0000-0300-000014000000}"/>
    <hyperlink ref="D25" r:id="rId22" xr:uid="{00000000-0004-0000-0300-000015000000}"/>
    <hyperlink ref="D26" r:id="rId23" xr:uid="{00000000-0004-0000-0300-000016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G29"/>
  <sheetViews>
    <sheetView workbookViewId="0"/>
  </sheetViews>
  <sheetFormatPr defaultColWidth="14.44140625" defaultRowHeight="15.75" customHeight="1"/>
  <cols>
    <col min="1" max="1" width="2.44140625" customWidth="1"/>
    <col min="2" max="2" width="25.44140625" customWidth="1"/>
    <col min="3" max="3" width="13.6640625" customWidth="1"/>
    <col min="4" max="4" width="13.109375" customWidth="1"/>
  </cols>
  <sheetData>
    <row r="1" spans="1:7" ht="32.25" customHeight="1">
      <c r="A1" s="1"/>
      <c r="B1" s="1"/>
      <c r="C1" s="1"/>
      <c r="D1" s="1"/>
      <c r="E1" s="1"/>
      <c r="F1" s="1"/>
      <c r="G1" s="1"/>
    </row>
    <row r="2" spans="1:7" ht="28.8">
      <c r="A2" s="1"/>
      <c r="B2" s="46" t="s">
        <v>191</v>
      </c>
      <c r="C2" s="47" t="s">
        <v>192</v>
      </c>
      <c r="D2" s="47" t="s">
        <v>193</v>
      </c>
      <c r="E2" s="47" t="s">
        <v>194</v>
      </c>
      <c r="F2" s="47" t="s">
        <v>195</v>
      </c>
      <c r="G2" s="48" t="s">
        <v>196</v>
      </c>
    </row>
    <row r="3" spans="1:7" ht="14.4">
      <c r="B3" s="49" t="s">
        <v>197</v>
      </c>
      <c r="C3" s="50">
        <f t="shared" ref="C3:G3" si="0">SUM(C5:C10)</f>
        <v>683947</v>
      </c>
      <c r="D3" s="50">
        <f t="shared" si="0"/>
        <v>903948</v>
      </c>
      <c r="E3" s="50">
        <f t="shared" si="0"/>
        <v>892672</v>
      </c>
      <c r="F3" s="50">
        <f t="shared" si="0"/>
        <v>961270</v>
      </c>
      <c r="G3" s="51">
        <f t="shared" si="0"/>
        <v>951248</v>
      </c>
    </row>
    <row r="5" spans="1:7" ht="15.6">
      <c r="B5" s="52" t="s">
        <v>198</v>
      </c>
      <c r="C5" s="53">
        <v>385781</v>
      </c>
      <c r="D5" s="53">
        <v>563936</v>
      </c>
      <c r="E5" s="53">
        <v>516029</v>
      </c>
      <c r="F5" s="53">
        <v>532247</v>
      </c>
      <c r="G5" s="54">
        <v>435265</v>
      </c>
    </row>
    <row r="6" spans="1:7" ht="14.4">
      <c r="B6" s="52" t="s">
        <v>199</v>
      </c>
      <c r="C6" s="53">
        <v>17157</v>
      </c>
      <c r="D6" s="53">
        <v>19145</v>
      </c>
      <c r="E6" s="53">
        <v>15366</v>
      </c>
      <c r="F6" s="53">
        <v>18170</v>
      </c>
      <c r="G6" s="55">
        <v>22940</v>
      </c>
    </row>
    <row r="7" spans="1:7" ht="14.4">
      <c r="B7" s="52" t="s">
        <v>200</v>
      </c>
      <c r="C7" s="53">
        <v>40034</v>
      </c>
      <c r="D7" s="53">
        <v>54817</v>
      </c>
      <c r="E7" s="53">
        <v>87083</v>
      </c>
      <c r="F7" s="53">
        <v>79629</v>
      </c>
      <c r="G7" s="55">
        <v>168000</v>
      </c>
    </row>
    <row r="8" spans="1:7" ht="14.4">
      <c r="B8" s="52" t="s">
        <v>201</v>
      </c>
      <c r="C8" s="53">
        <v>30793</v>
      </c>
      <c r="D8" s="53">
        <v>30250</v>
      </c>
      <c r="E8" s="53">
        <v>31516</v>
      </c>
      <c r="F8" s="53">
        <v>35451</v>
      </c>
      <c r="G8" s="55">
        <v>36000</v>
      </c>
    </row>
    <row r="9" spans="1:7" ht="14.4">
      <c r="B9" s="52" t="s">
        <v>202</v>
      </c>
      <c r="C9" s="53">
        <v>18011</v>
      </c>
      <c r="D9" s="53">
        <v>18769</v>
      </c>
      <c r="E9" s="53">
        <v>20988</v>
      </c>
      <c r="F9" s="53">
        <v>23710</v>
      </c>
      <c r="G9" s="55">
        <v>16243</v>
      </c>
    </row>
    <row r="10" spans="1:7" ht="13.2">
      <c r="C10" s="5">
        <v>192171</v>
      </c>
      <c r="D10" s="5">
        <v>217031</v>
      </c>
      <c r="E10" s="5">
        <v>221690</v>
      </c>
      <c r="F10" s="5">
        <v>272063</v>
      </c>
      <c r="G10" s="5">
        <v>272800</v>
      </c>
    </row>
    <row r="12" spans="1:7" ht="14.4">
      <c r="B12" s="52" t="s">
        <v>203</v>
      </c>
      <c r="C12" s="53">
        <v>124927</v>
      </c>
      <c r="D12" s="53">
        <v>158129</v>
      </c>
      <c r="E12" s="53">
        <v>183209</v>
      </c>
      <c r="F12" s="53">
        <v>214964</v>
      </c>
      <c r="G12" s="55">
        <v>238868</v>
      </c>
    </row>
    <row r="13" spans="1:7" ht="14.4">
      <c r="B13" s="52" t="s">
        <v>204</v>
      </c>
      <c r="C13" s="53">
        <v>853697</v>
      </c>
      <c r="D13" s="53">
        <v>902958</v>
      </c>
      <c r="E13" s="53">
        <v>1033454</v>
      </c>
      <c r="F13" s="53">
        <v>1106946</v>
      </c>
      <c r="G13" s="55">
        <v>1176836</v>
      </c>
    </row>
    <row r="29" ht="16.5" customHeigh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Q993"/>
  <sheetViews>
    <sheetView workbookViewId="0"/>
  </sheetViews>
  <sheetFormatPr defaultColWidth="14.44140625" defaultRowHeight="15.75" customHeight="1"/>
  <cols>
    <col min="1" max="1" width="40.44140625" customWidth="1"/>
    <col min="2" max="3" width="18.33203125" customWidth="1"/>
    <col min="4" max="4" width="11.33203125" customWidth="1"/>
    <col min="5" max="5" width="13.33203125" customWidth="1"/>
    <col min="6" max="6" width="0.44140625" customWidth="1"/>
    <col min="7" max="11" width="13.77734375" customWidth="1"/>
    <col min="12" max="12" width="0.6640625" customWidth="1"/>
    <col min="13" max="13" width="14.6640625" customWidth="1"/>
    <col min="15" max="15" width="16.33203125" customWidth="1"/>
  </cols>
  <sheetData>
    <row r="1" spans="1:17" ht="15.75" customHeight="1">
      <c r="A1" s="3"/>
      <c r="B1" s="3"/>
      <c r="C1" s="3"/>
      <c r="D1" s="19"/>
      <c r="E1" s="5"/>
      <c r="F1" s="24"/>
      <c r="G1" s="25">
        <f t="shared" ref="G1:K1" si="0">G2/$E$2</f>
        <v>0.13149810655523636</v>
      </c>
      <c r="H1" s="25">
        <f t="shared" si="0"/>
        <v>0.13825411334552101</v>
      </c>
      <c r="I1" s="25">
        <f t="shared" si="0"/>
        <v>0.20271339340123617</v>
      </c>
      <c r="J1" s="25">
        <f t="shared" si="0"/>
        <v>0.12131431183076521</v>
      </c>
      <c r="K1" s="25">
        <f t="shared" si="0"/>
        <v>0.13634978671541742</v>
      </c>
      <c r="L1" s="24"/>
      <c r="M1" s="25">
        <f>M2/$E$2</f>
        <v>0.26987028815182379</v>
      </c>
      <c r="O1" s="3" t="s">
        <v>53</v>
      </c>
    </row>
    <row r="2" spans="1:17" ht="15.75" customHeight="1">
      <c r="A2" s="3"/>
      <c r="B2" s="3"/>
      <c r="C2" s="3"/>
      <c r="D2" s="56"/>
      <c r="E2" s="26">
        <f>SUM(E4:E49)</f>
        <v>91896000</v>
      </c>
      <c r="F2" s="24"/>
      <c r="G2" s="26">
        <f t="shared" ref="G2:K2" si="1">SUM(G4:G49)</f>
        <v>12084150</v>
      </c>
      <c r="H2" s="26">
        <f t="shared" si="1"/>
        <v>12705000</v>
      </c>
      <c r="I2" s="26">
        <f t="shared" si="1"/>
        <v>18628550</v>
      </c>
      <c r="J2" s="26">
        <f t="shared" si="1"/>
        <v>11148300</v>
      </c>
      <c r="K2" s="26">
        <f t="shared" si="1"/>
        <v>12530000</v>
      </c>
      <c r="L2" s="57"/>
      <c r="M2" s="26">
        <f>SUM(M4:M49)</f>
        <v>24800000</v>
      </c>
      <c r="O2" s="7">
        <f>SUM(G2:M2)</f>
        <v>91896000</v>
      </c>
    </row>
    <row r="3" spans="1:17" ht="15.75" customHeight="1">
      <c r="A3" s="27" t="s">
        <v>54</v>
      </c>
      <c r="B3" s="27" t="s">
        <v>55</v>
      </c>
      <c r="C3" s="27" t="s">
        <v>56</v>
      </c>
      <c r="D3" s="58"/>
      <c r="E3" s="27" t="s">
        <v>57</v>
      </c>
      <c r="F3" s="28"/>
      <c r="G3" s="27" t="s">
        <v>58</v>
      </c>
      <c r="H3" s="27" t="s">
        <v>59</v>
      </c>
      <c r="I3" s="27" t="s">
        <v>51</v>
      </c>
      <c r="J3" s="27" t="s">
        <v>87</v>
      </c>
      <c r="K3" s="27" t="s">
        <v>60</v>
      </c>
      <c r="L3" s="28"/>
      <c r="M3" s="27" t="s">
        <v>61</v>
      </c>
      <c r="P3" s="26">
        <v>40000000</v>
      </c>
      <c r="Q3" s="5" t="s">
        <v>205</v>
      </c>
    </row>
    <row r="4" spans="1:17" ht="15.75" customHeight="1">
      <c r="A4" s="5" t="s">
        <v>206</v>
      </c>
      <c r="B4" s="5" t="s">
        <v>65</v>
      </c>
      <c r="C4" s="6" t="s">
        <v>64</v>
      </c>
      <c r="D4" s="19">
        <v>2025</v>
      </c>
      <c r="E4" s="6">
        <f t="shared" ref="E4:E40" si="2">SUM(G4:M4)</f>
        <v>4500000</v>
      </c>
      <c r="F4" s="24"/>
      <c r="G4" s="6"/>
      <c r="H4" s="6"/>
      <c r="I4" s="6"/>
      <c r="J4" s="6"/>
      <c r="K4" s="6"/>
      <c r="L4" s="24"/>
      <c r="M4" s="6">
        <v>4500000</v>
      </c>
      <c r="P4" s="6">
        <f>M2</f>
        <v>24800000</v>
      </c>
      <c r="Q4" s="5" t="s">
        <v>207</v>
      </c>
    </row>
    <row r="5" spans="1:17" ht="15.75" customHeight="1">
      <c r="A5" s="5" t="s">
        <v>66</v>
      </c>
      <c r="B5" s="5" t="s">
        <v>65</v>
      </c>
      <c r="C5" s="6" t="s">
        <v>64</v>
      </c>
      <c r="D5" s="19">
        <v>2024</v>
      </c>
      <c r="E5" s="6">
        <f t="shared" si="2"/>
        <v>4500000</v>
      </c>
      <c r="F5" s="24"/>
      <c r="G5" s="6"/>
      <c r="H5" s="6"/>
      <c r="I5" s="6"/>
      <c r="J5" s="6"/>
      <c r="K5" s="6"/>
      <c r="L5" s="24"/>
      <c r="M5" s="6">
        <v>4500000</v>
      </c>
      <c r="P5" s="6">
        <f>P3-P4</f>
        <v>15200000</v>
      </c>
      <c r="Q5" s="5" t="s">
        <v>208</v>
      </c>
    </row>
    <row r="6" spans="1:17" ht="15.75" customHeight="1">
      <c r="A6" s="5" t="s">
        <v>67</v>
      </c>
      <c r="B6" s="5" t="s">
        <v>65</v>
      </c>
      <c r="C6" s="6" t="s">
        <v>64</v>
      </c>
      <c r="D6" s="19">
        <v>2025</v>
      </c>
      <c r="E6" s="6">
        <f t="shared" si="2"/>
        <v>3900000</v>
      </c>
      <c r="F6" s="24"/>
      <c r="G6" s="6"/>
      <c r="H6" s="6"/>
      <c r="I6" s="6"/>
      <c r="J6" s="6"/>
      <c r="K6" s="6"/>
      <c r="L6" s="24"/>
      <c r="M6" s="6">
        <v>3900000</v>
      </c>
    </row>
    <row r="7" spans="1:17" ht="15.75" customHeight="1">
      <c r="A7" s="5" t="s">
        <v>68</v>
      </c>
      <c r="B7" s="5" t="s">
        <v>65</v>
      </c>
      <c r="C7" s="6" t="s">
        <v>64</v>
      </c>
      <c r="D7" s="19">
        <v>2025</v>
      </c>
      <c r="E7" s="6">
        <f t="shared" si="2"/>
        <v>3400000</v>
      </c>
      <c r="F7" s="24"/>
      <c r="H7" s="6"/>
      <c r="I7" s="6"/>
      <c r="J7" s="6"/>
      <c r="K7" s="6"/>
      <c r="L7" s="24"/>
      <c r="M7" s="6">
        <v>3400000</v>
      </c>
    </row>
    <row r="8" spans="1:17" ht="15.75" customHeight="1">
      <c r="A8" s="5" t="s">
        <v>62</v>
      </c>
      <c r="B8" s="5" t="s">
        <v>63</v>
      </c>
      <c r="C8" s="6" t="s">
        <v>64</v>
      </c>
      <c r="D8" s="19">
        <v>2023</v>
      </c>
      <c r="E8" s="6">
        <f t="shared" si="2"/>
        <v>400000</v>
      </c>
      <c r="F8" s="24"/>
      <c r="G8" s="6"/>
      <c r="H8" s="6"/>
      <c r="I8" s="6"/>
      <c r="J8" s="6"/>
      <c r="K8" s="6"/>
      <c r="L8" s="24"/>
      <c r="M8" s="6">
        <v>400000</v>
      </c>
    </row>
    <row r="9" spans="1:17" ht="15.75" customHeight="1">
      <c r="A9" s="5" t="s">
        <v>69</v>
      </c>
      <c r="B9" s="5" t="s">
        <v>63</v>
      </c>
      <c r="C9" s="6" t="s">
        <v>64</v>
      </c>
      <c r="D9" s="19">
        <v>2024</v>
      </c>
      <c r="E9" s="6">
        <f t="shared" si="2"/>
        <v>2000000</v>
      </c>
      <c r="F9" s="24"/>
      <c r="G9" s="6"/>
      <c r="H9" s="6"/>
      <c r="I9" s="6"/>
      <c r="J9" s="6"/>
      <c r="K9" s="6"/>
      <c r="L9" s="24"/>
      <c r="M9" s="6">
        <v>2000000</v>
      </c>
    </row>
    <row r="10" spans="1:17" ht="15.75" customHeight="1">
      <c r="A10" s="5" t="s">
        <v>209</v>
      </c>
      <c r="B10" s="5" t="s">
        <v>63</v>
      </c>
      <c r="C10" s="6" t="s">
        <v>64</v>
      </c>
      <c r="D10" s="19">
        <v>2025</v>
      </c>
      <c r="E10" s="6">
        <f t="shared" si="2"/>
        <v>2400000</v>
      </c>
      <c r="F10" s="24"/>
      <c r="G10" s="6"/>
      <c r="H10" s="6"/>
      <c r="I10" s="6"/>
      <c r="J10" s="6"/>
      <c r="L10" s="24"/>
      <c r="M10" s="6">
        <v>2400000</v>
      </c>
    </row>
    <row r="11" spans="1:17" ht="15.75" customHeight="1">
      <c r="A11" s="5" t="s">
        <v>210</v>
      </c>
      <c r="B11" s="5" t="s">
        <v>63</v>
      </c>
      <c r="C11" s="6" t="s">
        <v>64</v>
      </c>
      <c r="D11" s="19">
        <v>2023</v>
      </c>
      <c r="E11" s="6">
        <f t="shared" si="2"/>
        <v>8000000</v>
      </c>
      <c r="F11" s="24"/>
      <c r="G11" s="6">
        <v>400000</v>
      </c>
      <c r="H11" s="6"/>
      <c r="I11" s="6">
        <v>6800000</v>
      </c>
      <c r="J11" s="6">
        <v>800000</v>
      </c>
      <c r="K11" s="6"/>
      <c r="L11" s="24"/>
      <c r="M11" s="6"/>
    </row>
    <row r="12" spans="1:17" ht="15.75" customHeight="1">
      <c r="A12" s="5" t="s">
        <v>211</v>
      </c>
      <c r="B12" s="5" t="s">
        <v>63</v>
      </c>
      <c r="C12" s="6" t="s">
        <v>64</v>
      </c>
      <c r="D12" s="19">
        <v>2025</v>
      </c>
      <c r="E12" s="6">
        <f t="shared" si="2"/>
        <v>1000000</v>
      </c>
      <c r="F12" s="24"/>
      <c r="G12" s="6"/>
      <c r="H12" s="6"/>
      <c r="I12" s="6"/>
      <c r="J12" s="6"/>
      <c r="K12" s="6">
        <v>1000000</v>
      </c>
      <c r="L12" s="24"/>
      <c r="M12" s="6"/>
    </row>
    <row r="13" spans="1:17" ht="15.75" customHeight="1">
      <c r="A13" s="5" t="s">
        <v>212</v>
      </c>
      <c r="B13" s="5" t="s">
        <v>70</v>
      </c>
      <c r="C13" s="6" t="s">
        <v>64</v>
      </c>
      <c r="D13" s="19">
        <v>2025</v>
      </c>
      <c r="E13" s="6">
        <f t="shared" si="2"/>
        <v>2800000</v>
      </c>
      <c r="F13" s="24"/>
      <c r="H13" s="6"/>
      <c r="I13" s="6"/>
      <c r="J13" s="6"/>
      <c r="K13" s="6"/>
      <c r="L13" s="24"/>
      <c r="M13" s="6">
        <v>2800000</v>
      </c>
    </row>
    <row r="14" spans="1:17" ht="15.75" customHeight="1">
      <c r="A14" s="5" t="s">
        <v>213</v>
      </c>
      <c r="B14" s="5" t="s">
        <v>65</v>
      </c>
      <c r="C14" s="6" t="s">
        <v>64</v>
      </c>
      <c r="D14" s="19">
        <v>2026</v>
      </c>
      <c r="E14" s="6">
        <f t="shared" si="2"/>
        <v>400000</v>
      </c>
      <c r="F14" s="24"/>
      <c r="H14" s="6"/>
      <c r="I14" s="6"/>
      <c r="J14" s="6"/>
      <c r="K14" s="6"/>
      <c r="L14" s="24"/>
      <c r="M14" s="6">
        <v>400000</v>
      </c>
    </row>
    <row r="15" spans="1:17" ht="15.75" customHeight="1">
      <c r="A15" s="5" t="s">
        <v>214</v>
      </c>
      <c r="B15" s="5" t="s">
        <v>65</v>
      </c>
      <c r="C15" s="6" t="s">
        <v>64</v>
      </c>
      <c r="D15" s="19">
        <v>2025</v>
      </c>
      <c r="E15" s="6">
        <f t="shared" si="2"/>
        <v>500000</v>
      </c>
      <c r="F15" s="24"/>
      <c r="G15" s="6"/>
      <c r="H15" s="6"/>
      <c r="I15" s="6"/>
      <c r="J15" s="6"/>
      <c r="K15" s="6"/>
      <c r="L15" s="24"/>
      <c r="M15" s="6">
        <v>500000</v>
      </c>
    </row>
    <row r="16" spans="1:17" ht="15.75" customHeight="1">
      <c r="A16" s="5" t="s">
        <v>71</v>
      </c>
      <c r="B16" s="5" t="s">
        <v>65</v>
      </c>
      <c r="C16" s="6" t="s">
        <v>64</v>
      </c>
      <c r="D16" s="19">
        <v>2025</v>
      </c>
      <c r="E16" s="6">
        <f t="shared" si="2"/>
        <v>2400000</v>
      </c>
      <c r="F16" s="24"/>
      <c r="G16" s="6">
        <v>2400000</v>
      </c>
      <c r="H16" s="6"/>
      <c r="I16" s="6"/>
      <c r="J16" s="6"/>
      <c r="K16" s="6"/>
      <c r="L16" s="24"/>
      <c r="M16" s="6"/>
    </row>
    <row r="17" spans="1:15" ht="15.75" customHeight="1">
      <c r="A17" s="5" t="s">
        <v>215</v>
      </c>
      <c r="B17" s="5" t="s">
        <v>65</v>
      </c>
      <c r="C17" s="6" t="s">
        <v>64</v>
      </c>
      <c r="D17" s="19">
        <v>2023</v>
      </c>
      <c r="E17" s="6">
        <f t="shared" si="2"/>
        <v>400000</v>
      </c>
      <c r="F17" s="24"/>
      <c r="G17" s="6">
        <v>400000</v>
      </c>
      <c r="H17" s="6"/>
      <c r="I17" s="6"/>
      <c r="J17" s="6"/>
      <c r="K17" s="6"/>
      <c r="L17" s="24"/>
      <c r="M17" s="6"/>
      <c r="O17" s="3"/>
    </row>
    <row r="18" spans="1:15" ht="15.75" customHeight="1">
      <c r="A18" s="5" t="s">
        <v>216</v>
      </c>
      <c r="B18" s="5" t="s">
        <v>65</v>
      </c>
      <c r="C18" s="6" t="s">
        <v>64</v>
      </c>
      <c r="D18" s="19">
        <v>2023</v>
      </c>
      <c r="E18" s="6">
        <f t="shared" si="2"/>
        <v>420000</v>
      </c>
      <c r="F18" s="24"/>
      <c r="G18" s="6">
        <v>420000</v>
      </c>
      <c r="H18" s="6"/>
      <c r="I18" s="6"/>
      <c r="J18" s="6"/>
      <c r="K18" s="6"/>
      <c r="L18" s="24"/>
      <c r="M18" s="6"/>
      <c r="O18" s="3"/>
    </row>
    <row r="19" spans="1:15" ht="15.75" customHeight="1">
      <c r="A19" s="5" t="s">
        <v>217</v>
      </c>
      <c r="B19" s="5" t="s">
        <v>65</v>
      </c>
      <c r="C19" s="6" t="s">
        <v>64</v>
      </c>
      <c r="D19" s="19">
        <v>2023</v>
      </c>
      <c r="E19" s="6">
        <f t="shared" si="2"/>
        <v>270000</v>
      </c>
      <c r="F19" s="24"/>
      <c r="G19" s="6">
        <v>270000</v>
      </c>
      <c r="H19" s="6"/>
      <c r="I19" s="6"/>
      <c r="J19" s="6"/>
      <c r="K19" s="6"/>
      <c r="L19" s="24"/>
      <c r="M19" s="6"/>
    </row>
    <row r="20" spans="1:15" ht="15.75" customHeight="1">
      <c r="A20" s="5" t="s">
        <v>218</v>
      </c>
      <c r="B20" s="5" t="s">
        <v>65</v>
      </c>
      <c r="C20" s="6" t="s">
        <v>64</v>
      </c>
      <c r="D20" s="19">
        <v>2022</v>
      </c>
      <c r="E20" s="6">
        <f t="shared" si="2"/>
        <v>541000</v>
      </c>
      <c r="F20" s="24"/>
      <c r="G20" s="6">
        <v>27000</v>
      </c>
      <c r="H20" s="6"/>
      <c r="I20" s="6">
        <v>460000</v>
      </c>
      <c r="J20" s="6">
        <v>54000</v>
      </c>
      <c r="K20" s="6"/>
      <c r="L20" s="24"/>
      <c r="M20" s="6"/>
    </row>
    <row r="21" spans="1:15" ht="15.75" customHeight="1">
      <c r="A21" s="5" t="s">
        <v>219</v>
      </c>
      <c r="B21" s="5" t="s">
        <v>65</v>
      </c>
      <c r="C21" s="6" t="s">
        <v>64</v>
      </c>
      <c r="D21" s="19">
        <v>2022</v>
      </c>
      <c r="E21" s="6">
        <f t="shared" si="2"/>
        <v>200000</v>
      </c>
      <c r="F21" s="24"/>
      <c r="G21" s="6">
        <v>10000</v>
      </c>
      <c r="H21" s="6"/>
      <c r="I21" s="6">
        <v>170000</v>
      </c>
      <c r="J21" s="6">
        <v>20000</v>
      </c>
      <c r="K21" s="6"/>
      <c r="L21" s="24"/>
      <c r="M21" s="6"/>
    </row>
    <row r="22" spans="1:15" ht="15.75" customHeight="1">
      <c r="A22" s="5" t="s">
        <v>88</v>
      </c>
      <c r="B22" s="5" t="s">
        <v>65</v>
      </c>
      <c r="C22" s="6" t="s">
        <v>64</v>
      </c>
      <c r="D22" s="19">
        <v>2023</v>
      </c>
      <c r="E22" s="6">
        <f t="shared" si="2"/>
        <v>520000</v>
      </c>
      <c r="F22" s="24"/>
      <c r="G22" s="6">
        <v>520000</v>
      </c>
      <c r="H22" s="6"/>
      <c r="I22" s="6"/>
      <c r="J22" s="6"/>
      <c r="K22" s="6"/>
      <c r="L22" s="24"/>
      <c r="M22" s="6"/>
    </row>
    <row r="23" spans="1:15" ht="15.75" customHeight="1">
      <c r="A23" s="5" t="s">
        <v>89</v>
      </c>
      <c r="B23" s="5" t="s">
        <v>65</v>
      </c>
      <c r="C23" s="6" t="s">
        <v>64</v>
      </c>
      <c r="D23" s="19">
        <v>2021</v>
      </c>
      <c r="E23" s="6">
        <f t="shared" si="2"/>
        <v>165000</v>
      </c>
      <c r="F23" s="24"/>
      <c r="G23" s="6">
        <v>8250</v>
      </c>
      <c r="H23" s="6"/>
      <c r="I23" s="6">
        <v>140250</v>
      </c>
      <c r="J23" s="6">
        <v>16500</v>
      </c>
      <c r="K23" s="6"/>
      <c r="L23" s="24"/>
      <c r="M23" s="6"/>
    </row>
    <row r="24" spans="1:15" ht="15.75" customHeight="1">
      <c r="A24" s="5" t="s">
        <v>72</v>
      </c>
      <c r="B24" s="5" t="s">
        <v>65</v>
      </c>
      <c r="C24" s="6" t="s">
        <v>64</v>
      </c>
      <c r="D24" s="19">
        <v>2025</v>
      </c>
      <c r="E24" s="6">
        <f t="shared" si="2"/>
        <v>700000</v>
      </c>
      <c r="F24" s="24"/>
      <c r="G24" s="6">
        <v>700000</v>
      </c>
      <c r="H24" s="6"/>
      <c r="I24" s="6"/>
      <c r="J24" s="6"/>
      <c r="K24" s="6"/>
      <c r="L24" s="24"/>
      <c r="M24" s="6"/>
    </row>
    <row r="25" spans="1:15" ht="15.75" customHeight="1">
      <c r="A25" s="5" t="s">
        <v>220</v>
      </c>
      <c r="B25" s="5" t="s">
        <v>65</v>
      </c>
      <c r="C25" s="6" t="s">
        <v>64</v>
      </c>
      <c r="D25" s="19">
        <v>2025</v>
      </c>
      <c r="E25" s="6">
        <f t="shared" si="2"/>
        <v>300000</v>
      </c>
      <c r="F25" s="24"/>
      <c r="G25" s="6">
        <v>300000</v>
      </c>
      <c r="H25" s="6"/>
      <c r="I25" s="6"/>
      <c r="J25" s="6"/>
      <c r="K25" s="6"/>
      <c r="L25" s="24"/>
      <c r="M25" s="6"/>
    </row>
    <row r="26" spans="1:15" ht="15.75" customHeight="1">
      <c r="A26" s="5" t="s">
        <v>90</v>
      </c>
      <c r="B26" s="5" t="s">
        <v>91</v>
      </c>
      <c r="C26" s="6" t="s">
        <v>64</v>
      </c>
      <c r="D26" s="19">
        <v>2021</v>
      </c>
      <c r="E26" s="6">
        <f t="shared" si="2"/>
        <v>508000</v>
      </c>
      <c r="F26" s="24"/>
      <c r="G26" s="6">
        <v>25400</v>
      </c>
      <c r="H26" s="6"/>
      <c r="I26" s="6">
        <v>431800</v>
      </c>
      <c r="J26" s="6">
        <v>50800</v>
      </c>
      <c r="K26" s="6"/>
      <c r="L26" s="24"/>
      <c r="M26" s="6"/>
    </row>
    <row r="27" spans="1:15" ht="15.75" customHeight="1">
      <c r="A27" s="5" t="s">
        <v>221</v>
      </c>
      <c r="B27" s="5" t="s">
        <v>63</v>
      </c>
      <c r="C27" s="6" t="s">
        <v>79</v>
      </c>
      <c r="D27" s="19">
        <v>2022</v>
      </c>
      <c r="E27" s="6">
        <f t="shared" si="2"/>
        <v>1000000</v>
      </c>
      <c r="F27" s="24"/>
      <c r="G27" s="6"/>
      <c r="H27" s="6"/>
      <c r="I27" s="6">
        <v>900000</v>
      </c>
      <c r="J27" s="6"/>
      <c r="K27" s="6">
        <v>100000</v>
      </c>
      <c r="L27" s="24"/>
      <c r="M27" s="6"/>
    </row>
    <row r="28" spans="1:15" ht="15.75" customHeight="1">
      <c r="A28" s="5" t="s">
        <v>222</v>
      </c>
      <c r="B28" s="5" t="s">
        <v>76</v>
      </c>
      <c r="C28" s="6" t="s">
        <v>86</v>
      </c>
      <c r="D28" s="19">
        <v>2023</v>
      </c>
      <c r="E28" s="6">
        <f t="shared" si="2"/>
        <v>20000000</v>
      </c>
      <c r="F28" s="24"/>
      <c r="G28" s="6">
        <v>2000000</v>
      </c>
      <c r="H28" s="6"/>
      <c r="I28" s="6"/>
      <c r="J28" s="6">
        <v>6600000</v>
      </c>
      <c r="K28" s="6">
        <v>11400000</v>
      </c>
      <c r="L28" s="24"/>
      <c r="M28" s="6"/>
    </row>
    <row r="29" spans="1:15" ht="15.75" customHeight="1">
      <c r="A29" s="5" t="s">
        <v>223</v>
      </c>
      <c r="B29" s="5" t="s">
        <v>76</v>
      </c>
      <c r="C29" s="6" t="s">
        <v>64</v>
      </c>
      <c r="D29" s="19">
        <v>2025</v>
      </c>
      <c r="E29" s="6">
        <f t="shared" si="2"/>
        <v>800000</v>
      </c>
      <c r="F29" s="24"/>
      <c r="G29" s="6">
        <v>800000</v>
      </c>
      <c r="H29" s="6"/>
      <c r="I29" s="6"/>
      <c r="J29" s="6"/>
      <c r="K29" s="6"/>
      <c r="L29" s="24"/>
      <c r="M29" s="6"/>
    </row>
    <row r="30" spans="1:15" ht="15.75" customHeight="1">
      <c r="A30" s="5" t="s">
        <v>73</v>
      </c>
      <c r="B30" s="5" t="s">
        <v>74</v>
      </c>
      <c r="C30" s="6" t="s">
        <v>64</v>
      </c>
      <c r="D30" s="19">
        <v>2023</v>
      </c>
      <c r="E30" s="6">
        <f t="shared" si="2"/>
        <v>230000</v>
      </c>
      <c r="F30" s="24"/>
      <c r="G30" s="6">
        <v>200000</v>
      </c>
      <c r="H30" s="6"/>
      <c r="I30" s="6"/>
      <c r="J30" s="6"/>
      <c r="K30" s="6">
        <v>30000</v>
      </c>
      <c r="L30" s="24"/>
      <c r="M30" s="6"/>
    </row>
    <row r="31" spans="1:15" ht="15.75" customHeight="1">
      <c r="A31" s="5" t="s">
        <v>75</v>
      </c>
      <c r="B31" s="5" t="s">
        <v>74</v>
      </c>
      <c r="C31" s="6" t="s">
        <v>64</v>
      </c>
      <c r="D31" s="19">
        <v>2022</v>
      </c>
      <c r="E31" s="6">
        <f t="shared" si="2"/>
        <v>180000</v>
      </c>
      <c r="F31" s="24"/>
      <c r="G31" s="6">
        <v>180000</v>
      </c>
      <c r="H31" s="6"/>
      <c r="I31" s="6"/>
      <c r="J31" s="6"/>
      <c r="K31" s="6"/>
      <c r="L31" s="24"/>
      <c r="M31" s="6"/>
    </row>
    <row r="32" spans="1:15" ht="15.75" customHeight="1">
      <c r="A32" s="5" t="s">
        <v>224</v>
      </c>
      <c r="B32" s="5" t="s">
        <v>76</v>
      </c>
      <c r="C32" s="6" t="s">
        <v>64</v>
      </c>
      <c r="D32" s="19"/>
      <c r="E32" s="6">
        <f t="shared" si="2"/>
        <v>2000000</v>
      </c>
      <c r="F32" s="24"/>
      <c r="G32" s="6">
        <v>2000000</v>
      </c>
      <c r="H32" s="6"/>
      <c r="I32" s="6"/>
      <c r="J32" s="6"/>
      <c r="K32" s="6"/>
      <c r="L32" s="24"/>
      <c r="M32" s="6"/>
    </row>
    <row r="33" spans="1:14" ht="15.75" customHeight="1">
      <c r="A33" s="14" t="s">
        <v>225</v>
      </c>
      <c r="B33" s="5" t="s">
        <v>76</v>
      </c>
      <c r="C33" s="6" t="s">
        <v>64</v>
      </c>
      <c r="D33" s="19"/>
      <c r="E33" s="6">
        <f t="shared" si="2"/>
        <v>1000000</v>
      </c>
      <c r="F33" s="24"/>
      <c r="G33" s="6">
        <v>1000000</v>
      </c>
      <c r="H33" s="6"/>
      <c r="I33" s="6"/>
      <c r="J33" s="6"/>
      <c r="K33" s="6"/>
      <c r="L33" s="24"/>
      <c r="M33" s="6"/>
      <c r="N33" s="5" t="s">
        <v>85</v>
      </c>
    </row>
    <row r="34" spans="1:14" ht="15.75" customHeight="1">
      <c r="A34" s="5" t="s">
        <v>77</v>
      </c>
      <c r="B34" s="5" t="s">
        <v>74</v>
      </c>
      <c r="C34" s="6" t="s">
        <v>78</v>
      </c>
      <c r="D34" s="19">
        <v>2023</v>
      </c>
      <c r="E34" s="6">
        <f t="shared" si="2"/>
        <v>400000</v>
      </c>
      <c r="F34" s="24"/>
      <c r="G34" s="6">
        <v>400000</v>
      </c>
      <c r="H34" s="6"/>
      <c r="I34" s="6"/>
      <c r="J34" s="6"/>
      <c r="K34" s="29" t="s">
        <v>226</v>
      </c>
      <c r="L34" s="24"/>
      <c r="M34" s="6"/>
    </row>
    <row r="35" spans="1:14" ht="15.75" customHeight="1">
      <c r="A35" s="5" t="s">
        <v>92</v>
      </c>
      <c r="B35" s="5" t="s">
        <v>93</v>
      </c>
      <c r="C35" s="6" t="s">
        <v>64</v>
      </c>
      <c r="D35" s="19">
        <v>2022</v>
      </c>
      <c r="E35" s="6">
        <f t="shared" si="2"/>
        <v>470000</v>
      </c>
      <c r="F35" s="24"/>
      <c r="G35" s="6">
        <v>23500</v>
      </c>
      <c r="H35" s="6"/>
      <c r="I35" s="6">
        <v>399500</v>
      </c>
      <c r="J35" s="6">
        <v>47000</v>
      </c>
      <c r="K35" s="6"/>
      <c r="L35" s="24"/>
      <c r="M35" s="6"/>
    </row>
    <row r="36" spans="1:14" ht="15.75" customHeight="1">
      <c r="A36" s="5" t="s">
        <v>80</v>
      </c>
      <c r="B36" s="5" t="s">
        <v>37</v>
      </c>
      <c r="C36" s="6" t="s">
        <v>81</v>
      </c>
      <c r="D36" s="19">
        <v>2024</v>
      </c>
      <c r="E36" s="6">
        <f t="shared" si="2"/>
        <v>5000000</v>
      </c>
      <c r="F36" s="24"/>
      <c r="G36" s="6"/>
      <c r="H36" s="6"/>
      <c r="I36" s="6">
        <v>5000000</v>
      </c>
      <c r="J36" s="6"/>
      <c r="K36" s="6"/>
      <c r="L36" s="24"/>
      <c r="M36" s="6"/>
    </row>
    <row r="37" spans="1:14" ht="15.75" customHeight="1">
      <c r="A37" s="5" t="s">
        <v>83</v>
      </c>
      <c r="B37" s="5" t="s">
        <v>84</v>
      </c>
      <c r="C37" s="6" t="s">
        <v>59</v>
      </c>
      <c r="D37" s="19"/>
      <c r="E37" s="6">
        <f t="shared" si="2"/>
        <v>15000000</v>
      </c>
      <c r="F37" s="24"/>
      <c r="G37" s="6"/>
      <c r="H37" s="6">
        <v>12000000</v>
      </c>
      <c r="I37" s="6"/>
      <c r="J37" s="6">
        <v>3000000</v>
      </c>
      <c r="K37" s="6"/>
      <c r="L37" s="24"/>
      <c r="M37" s="6"/>
    </row>
    <row r="38" spans="1:14" ht="15.75" customHeight="1">
      <c r="A38" s="5" t="s">
        <v>227</v>
      </c>
      <c r="B38" s="5" t="s">
        <v>93</v>
      </c>
      <c r="C38" s="6" t="s">
        <v>59</v>
      </c>
      <c r="D38" s="19"/>
      <c r="E38" s="6">
        <f t="shared" si="2"/>
        <v>1492000</v>
      </c>
      <c r="F38" s="24"/>
      <c r="G38" s="6"/>
      <c r="H38" s="6">
        <v>75000</v>
      </c>
      <c r="I38" s="6">
        <v>1267000</v>
      </c>
      <c r="J38" s="6">
        <v>150000</v>
      </c>
      <c r="K38" s="6"/>
      <c r="L38" s="24"/>
      <c r="M38" s="6"/>
    </row>
    <row r="39" spans="1:14" ht="15.75" customHeight="1">
      <c r="A39" s="5" t="s">
        <v>82</v>
      </c>
      <c r="B39" s="5" t="s">
        <v>37</v>
      </c>
      <c r="C39" s="6" t="s">
        <v>59</v>
      </c>
      <c r="D39" s="19"/>
      <c r="E39" s="6">
        <f t="shared" si="2"/>
        <v>3600000</v>
      </c>
      <c r="F39" s="24"/>
      <c r="G39" s="6"/>
      <c r="H39" s="6">
        <v>180000</v>
      </c>
      <c r="I39" s="6">
        <v>3060000</v>
      </c>
      <c r="J39" s="6">
        <v>360000</v>
      </c>
      <c r="K39" s="6"/>
      <c r="L39" s="24"/>
      <c r="M39" s="6"/>
    </row>
    <row r="40" spans="1:14" ht="15.75" customHeight="1">
      <c r="A40" s="5" t="s">
        <v>228</v>
      </c>
      <c r="B40" s="5" t="s">
        <v>229</v>
      </c>
      <c r="C40" s="6" t="s">
        <v>59</v>
      </c>
      <c r="D40" s="19"/>
      <c r="E40" s="6">
        <f t="shared" si="2"/>
        <v>500000</v>
      </c>
      <c r="F40" s="24"/>
      <c r="G40" s="6"/>
      <c r="H40" s="6">
        <v>450000</v>
      </c>
      <c r="I40" s="6"/>
      <c r="J40" s="6">
        <v>50000</v>
      </c>
      <c r="K40" s="6"/>
      <c r="L40" s="24"/>
      <c r="M40" s="6"/>
    </row>
    <row r="41" spans="1:14" ht="15.75" customHeight="1">
      <c r="A41" s="59" t="s">
        <v>230</v>
      </c>
      <c r="C41" s="7"/>
      <c r="D41" s="19"/>
      <c r="E41" s="6"/>
      <c r="G41" s="6"/>
      <c r="H41" s="6"/>
      <c r="I41" s="6"/>
      <c r="J41" s="6"/>
      <c r="K41" s="6"/>
      <c r="M41" s="6"/>
    </row>
    <row r="42" spans="1:14" ht="15.75" customHeight="1">
      <c r="A42" s="3"/>
      <c r="C42" s="7"/>
      <c r="D42" s="19"/>
      <c r="E42" s="6"/>
      <c r="G42" s="6"/>
      <c r="H42" s="6"/>
      <c r="I42" s="6"/>
      <c r="J42" s="6"/>
      <c r="K42" s="6"/>
    </row>
    <row r="43" spans="1:14" ht="15.75" customHeight="1">
      <c r="C43" s="7"/>
      <c r="D43" s="19"/>
      <c r="E43" s="6"/>
      <c r="G43" s="6"/>
      <c r="H43" s="6"/>
      <c r="I43" s="6"/>
      <c r="J43" s="6"/>
      <c r="K43" s="6"/>
    </row>
    <row r="44" spans="1:14" ht="15.75" customHeight="1">
      <c r="C44" s="7"/>
      <c r="D44" s="19"/>
      <c r="E44" s="6"/>
      <c r="G44" s="6"/>
      <c r="H44" s="6"/>
      <c r="I44" s="6"/>
      <c r="J44" s="6"/>
      <c r="K44" s="6"/>
    </row>
    <row r="45" spans="1:14" ht="15.75" customHeight="1">
      <c r="D45" s="19"/>
      <c r="E45" s="6"/>
      <c r="G45" s="6"/>
      <c r="H45" s="6"/>
      <c r="I45" s="6"/>
      <c r="J45" s="6"/>
      <c r="K45" s="6"/>
    </row>
    <row r="46" spans="1:14" ht="15.75" customHeight="1">
      <c r="D46" s="19"/>
      <c r="E46" s="6"/>
      <c r="G46" s="6"/>
      <c r="H46" s="6"/>
      <c r="I46" s="6"/>
      <c r="J46" s="6"/>
      <c r="K46" s="6"/>
    </row>
    <row r="47" spans="1:14" ht="15.75" customHeight="1">
      <c r="D47" s="19"/>
      <c r="E47" s="6"/>
      <c r="G47" s="6"/>
      <c r="H47" s="6"/>
      <c r="I47" s="6"/>
      <c r="J47" s="6"/>
      <c r="K47" s="6"/>
    </row>
    <row r="48" spans="1:14" ht="15.75" customHeight="1">
      <c r="D48" s="19"/>
      <c r="E48" s="6"/>
      <c r="G48" s="6"/>
      <c r="H48" s="6"/>
      <c r="I48" s="6"/>
      <c r="J48" s="6"/>
      <c r="K48" s="6"/>
    </row>
    <row r="49" spans="4:11" ht="15.75" customHeight="1">
      <c r="D49" s="19"/>
      <c r="E49" s="6"/>
      <c r="G49" s="6"/>
      <c r="H49" s="6"/>
      <c r="I49" s="6"/>
      <c r="J49" s="6"/>
      <c r="K49" s="6"/>
    </row>
    <row r="50" spans="4:11" ht="15.75" customHeight="1">
      <c r="D50" s="19"/>
      <c r="E50" s="6"/>
      <c r="G50" s="6"/>
      <c r="H50" s="6"/>
      <c r="I50" s="6"/>
      <c r="J50" s="6"/>
      <c r="K50" s="6"/>
    </row>
    <row r="51" spans="4:11" ht="15.75" customHeight="1">
      <c r="D51" s="19"/>
      <c r="E51" s="6"/>
      <c r="G51" s="6"/>
      <c r="H51" s="6"/>
      <c r="I51" s="6"/>
      <c r="J51" s="6"/>
      <c r="K51" s="6"/>
    </row>
    <row r="52" spans="4:11" ht="15.75" customHeight="1">
      <c r="D52" s="19"/>
      <c r="E52" s="6"/>
      <c r="G52" s="6"/>
      <c r="H52" s="6"/>
      <c r="I52" s="6"/>
      <c r="J52" s="6"/>
      <c r="K52" s="6"/>
    </row>
    <row r="53" spans="4:11" ht="15.75" customHeight="1">
      <c r="D53" s="19"/>
      <c r="E53" s="6"/>
      <c r="G53" s="6"/>
      <c r="H53" s="6"/>
      <c r="I53" s="6"/>
      <c r="J53" s="6"/>
      <c r="K53" s="6"/>
    </row>
    <row r="54" spans="4:11" ht="15.75" customHeight="1">
      <c r="D54" s="19"/>
      <c r="E54" s="6"/>
      <c r="G54" s="6"/>
      <c r="H54" s="6"/>
      <c r="I54" s="6"/>
      <c r="J54" s="6"/>
      <c r="K54" s="6"/>
    </row>
    <row r="55" spans="4:11" ht="15.75" customHeight="1">
      <c r="D55" s="60"/>
      <c r="G55" s="6"/>
      <c r="H55" s="6"/>
      <c r="I55" s="6"/>
      <c r="J55" s="6"/>
      <c r="K55" s="6"/>
    </row>
    <row r="56" spans="4:11" ht="15.75" customHeight="1">
      <c r="D56" s="60"/>
      <c r="G56" s="6"/>
      <c r="H56" s="6"/>
      <c r="I56" s="6"/>
      <c r="J56" s="6"/>
      <c r="K56" s="6"/>
    </row>
    <row r="57" spans="4:11" ht="15.75" customHeight="1">
      <c r="D57" s="60"/>
      <c r="G57" s="6"/>
      <c r="H57" s="6"/>
      <c r="I57" s="6"/>
      <c r="J57" s="6"/>
      <c r="K57" s="6"/>
    </row>
    <row r="58" spans="4:11" ht="15.75" customHeight="1">
      <c r="D58" s="60"/>
      <c r="G58" s="6"/>
      <c r="H58" s="6"/>
      <c r="I58" s="6"/>
      <c r="J58" s="6"/>
      <c r="K58" s="6"/>
    </row>
    <row r="59" spans="4:11" ht="15.75" customHeight="1">
      <c r="D59" s="60"/>
      <c r="G59" s="6"/>
      <c r="H59" s="6"/>
      <c r="I59" s="6"/>
      <c r="J59" s="6"/>
      <c r="K59" s="6"/>
    </row>
    <row r="60" spans="4:11" ht="15.75" customHeight="1">
      <c r="D60" s="60"/>
    </row>
    <row r="61" spans="4:11" ht="15.75" customHeight="1">
      <c r="D61" s="60"/>
    </row>
    <row r="62" spans="4:11" ht="15.75" customHeight="1">
      <c r="D62" s="60"/>
    </row>
    <row r="63" spans="4:11" ht="15.75" customHeight="1">
      <c r="D63" s="60"/>
    </row>
    <row r="64" spans="4:11" ht="15.75" customHeight="1">
      <c r="D64" s="60"/>
    </row>
    <row r="65" spans="4:4" ht="15.75" customHeight="1">
      <c r="D65" s="60"/>
    </row>
    <row r="66" spans="4:4" ht="15.75" customHeight="1">
      <c r="D66" s="60"/>
    </row>
    <row r="67" spans="4:4" ht="15.75" customHeight="1">
      <c r="D67" s="60"/>
    </row>
    <row r="68" spans="4:4" ht="15.75" customHeight="1">
      <c r="D68" s="60"/>
    </row>
    <row r="69" spans="4:4" ht="15.75" customHeight="1">
      <c r="D69" s="60"/>
    </row>
    <row r="70" spans="4:4" ht="15.75" customHeight="1">
      <c r="D70" s="60"/>
    </row>
    <row r="71" spans="4:4" ht="15.75" customHeight="1">
      <c r="D71" s="60"/>
    </row>
    <row r="72" spans="4:4" ht="15.75" customHeight="1">
      <c r="D72" s="60"/>
    </row>
    <row r="73" spans="4:4" ht="15.75" customHeight="1">
      <c r="D73" s="60"/>
    </row>
    <row r="74" spans="4:4" ht="15.75" customHeight="1">
      <c r="D74" s="60"/>
    </row>
    <row r="75" spans="4:4" ht="15.75" customHeight="1">
      <c r="D75" s="60"/>
    </row>
    <row r="76" spans="4:4" ht="15.75" customHeight="1">
      <c r="D76" s="60"/>
    </row>
    <row r="77" spans="4:4" ht="15.75" customHeight="1">
      <c r="D77" s="60"/>
    </row>
    <row r="78" spans="4:4" ht="15.75" customHeight="1">
      <c r="D78" s="60"/>
    </row>
    <row r="79" spans="4:4" ht="15.75" customHeight="1">
      <c r="D79" s="60"/>
    </row>
    <row r="80" spans="4:4" ht="15.75" customHeight="1">
      <c r="D80" s="60"/>
    </row>
    <row r="81" spans="4:4" ht="15.75" customHeight="1">
      <c r="D81" s="60"/>
    </row>
    <row r="82" spans="4:4" ht="15.75" customHeight="1">
      <c r="D82" s="60"/>
    </row>
    <row r="83" spans="4:4" ht="15.75" customHeight="1">
      <c r="D83" s="60"/>
    </row>
    <row r="84" spans="4:4" ht="13.2">
      <c r="D84" s="60"/>
    </row>
    <row r="85" spans="4:4" ht="13.2">
      <c r="D85" s="60"/>
    </row>
    <row r="86" spans="4:4" ht="13.2">
      <c r="D86" s="60"/>
    </row>
    <row r="87" spans="4:4" ht="13.2">
      <c r="D87" s="60"/>
    </row>
    <row r="88" spans="4:4" ht="13.2">
      <c r="D88" s="60"/>
    </row>
    <row r="89" spans="4:4" ht="13.2">
      <c r="D89" s="60"/>
    </row>
    <row r="90" spans="4:4" ht="13.2">
      <c r="D90" s="60"/>
    </row>
    <row r="91" spans="4:4" ht="13.2">
      <c r="D91" s="60"/>
    </row>
    <row r="92" spans="4:4" ht="13.2">
      <c r="D92" s="60"/>
    </row>
    <row r="93" spans="4:4" ht="13.2">
      <c r="D93" s="60"/>
    </row>
    <row r="94" spans="4:4" ht="13.2">
      <c r="D94" s="60"/>
    </row>
    <row r="95" spans="4:4" ht="13.2">
      <c r="D95" s="60"/>
    </row>
    <row r="96" spans="4:4" ht="13.2">
      <c r="D96" s="60"/>
    </row>
    <row r="97" spans="4:4" ht="13.2">
      <c r="D97" s="60"/>
    </row>
    <row r="98" spans="4:4" ht="13.2">
      <c r="D98" s="60"/>
    </row>
    <row r="99" spans="4:4" ht="13.2">
      <c r="D99" s="60"/>
    </row>
    <row r="100" spans="4:4" ht="13.2">
      <c r="D100" s="60"/>
    </row>
    <row r="101" spans="4:4" ht="13.2">
      <c r="D101" s="60"/>
    </row>
    <row r="102" spans="4:4" ht="13.2">
      <c r="D102" s="60"/>
    </row>
    <row r="103" spans="4:4" ht="13.2">
      <c r="D103" s="60"/>
    </row>
    <row r="104" spans="4:4" ht="13.2">
      <c r="D104" s="60"/>
    </row>
    <row r="105" spans="4:4" ht="13.2">
      <c r="D105" s="60"/>
    </row>
    <row r="106" spans="4:4" ht="13.2">
      <c r="D106" s="60"/>
    </row>
    <row r="107" spans="4:4" ht="13.2">
      <c r="D107" s="60"/>
    </row>
    <row r="108" spans="4:4" ht="13.2">
      <c r="D108" s="60"/>
    </row>
    <row r="109" spans="4:4" ht="13.2">
      <c r="D109" s="60"/>
    </row>
    <row r="110" spans="4:4" ht="13.2">
      <c r="D110" s="60"/>
    </row>
    <row r="111" spans="4:4" ht="13.2">
      <c r="D111" s="60"/>
    </row>
    <row r="112" spans="4:4" ht="13.2">
      <c r="D112" s="60"/>
    </row>
    <row r="113" spans="4:4" ht="13.2">
      <c r="D113" s="60"/>
    </row>
    <row r="114" spans="4:4" ht="13.2">
      <c r="D114" s="60"/>
    </row>
    <row r="115" spans="4:4" ht="13.2">
      <c r="D115" s="60"/>
    </row>
    <row r="116" spans="4:4" ht="13.2">
      <c r="D116" s="60"/>
    </row>
    <row r="117" spans="4:4" ht="13.2">
      <c r="D117" s="60"/>
    </row>
    <row r="118" spans="4:4" ht="13.2">
      <c r="D118" s="60"/>
    </row>
    <row r="119" spans="4:4" ht="13.2">
      <c r="D119" s="60"/>
    </row>
    <row r="120" spans="4:4" ht="13.2">
      <c r="D120" s="60"/>
    </row>
    <row r="121" spans="4:4" ht="13.2">
      <c r="D121" s="60"/>
    </row>
    <row r="122" spans="4:4" ht="13.2">
      <c r="D122" s="60"/>
    </row>
    <row r="123" spans="4:4" ht="13.2">
      <c r="D123" s="60"/>
    </row>
    <row r="124" spans="4:4" ht="13.2">
      <c r="D124" s="60"/>
    </row>
    <row r="125" spans="4:4" ht="13.2">
      <c r="D125" s="60"/>
    </row>
    <row r="126" spans="4:4" ht="13.2">
      <c r="D126" s="60"/>
    </row>
    <row r="127" spans="4:4" ht="13.2">
      <c r="D127" s="60"/>
    </row>
    <row r="128" spans="4:4" ht="13.2">
      <c r="D128" s="60"/>
    </row>
    <row r="129" spans="4:4" ht="13.2">
      <c r="D129" s="60"/>
    </row>
    <row r="130" spans="4:4" ht="13.2">
      <c r="D130" s="60"/>
    </row>
    <row r="131" spans="4:4" ht="13.2">
      <c r="D131" s="60"/>
    </row>
    <row r="132" spans="4:4" ht="13.2">
      <c r="D132" s="60"/>
    </row>
    <row r="133" spans="4:4" ht="13.2">
      <c r="D133" s="60"/>
    </row>
    <row r="134" spans="4:4" ht="13.2">
      <c r="D134" s="60"/>
    </row>
    <row r="135" spans="4:4" ht="13.2">
      <c r="D135" s="60"/>
    </row>
    <row r="136" spans="4:4" ht="13.2">
      <c r="D136" s="60"/>
    </row>
    <row r="137" spans="4:4" ht="13.2">
      <c r="D137" s="60"/>
    </row>
    <row r="138" spans="4:4" ht="13.2">
      <c r="D138" s="60"/>
    </row>
    <row r="139" spans="4:4" ht="13.2">
      <c r="D139" s="60"/>
    </row>
    <row r="140" spans="4:4" ht="13.2">
      <c r="D140" s="60"/>
    </row>
    <row r="141" spans="4:4" ht="13.2">
      <c r="D141" s="60"/>
    </row>
    <row r="142" spans="4:4" ht="13.2">
      <c r="D142" s="60"/>
    </row>
    <row r="143" spans="4:4" ht="13.2">
      <c r="D143" s="60"/>
    </row>
    <row r="144" spans="4:4" ht="13.2">
      <c r="D144" s="60"/>
    </row>
    <row r="145" spans="4:4" ht="13.2">
      <c r="D145" s="60"/>
    </row>
    <row r="146" spans="4:4" ht="13.2">
      <c r="D146" s="60"/>
    </row>
    <row r="147" spans="4:4" ht="13.2">
      <c r="D147" s="60"/>
    </row>
    <row r="148" spans="4:4" ht="13.2">
      <c r="D148" s="60"/>
    </row>
    <row r="149" spans="4:4" ht="13.2">
      <c r="D149" s="60"/>
    </row>
    <row r="150" spans="4:4" ht="13.2">
      <c r="D150" s="60"/>
    </row>
    <row r="151" spans="4:4" ht="13.2">
      <c r="D151" s="60"/>
    </row>
    <row r="152" spans="4:4" ht="13.2">
      <c r="D152" s="60"/>
    </row>
    <row r="153" spans="4:4" ht="13.2">
      <c r="D153" s="60"/>
    </row>
    <row r="154" spans="4:4" ht="13.2">
      <c r="D154" s="60"/>
    </row>
    <row r="155" spans="4:4" ht="13.2">
      <c r="D155" s="60"/>
    </row>
    <row r="156" spans="4:4" ht="13.2">
      <c r="D156" s="60"/>
    </row>
    <row r="157" spans="4:4" ht="13.2">
      <c r="D157" s="60"/>
    </row>
    <row r="158" spans="4:4" ht="13.2">
      <c r="D158" s="60"/>
    </row>
    <row r="159" spans="4:4" ht="13.2">
      <c r="D159" s="60"/>
    </row>
    <row r="160" spans="4:4" ht="13.2">
      <c r="D160" s="60"/>
    </row>
    <row r="161" spans="4:4" ht="13.2">
      <c r="D161" s="60"/>
    </row>
    <row r="162" spans="4:4" ht="13.2">
      <c r="D162" s="60"/>
    </row>
    <row r="163" spans="4:4" ht="13.2">
      <c r="D163" s="60"/>
    </row>
    <row r="164" spans="4:4" ht="13.2">
      <c r="D164" s="60"/>
    </row>
    <row r="165" spans="4:4" ht="13.2">
      <c r="D165" s="60"/>
    </row>
    <row r="166" spans="4:4" ht="13.2">
      <c r="D166" s="60"/>
    </row>
    <row r="167" spans="4:4" ht="13.2">
      <c r="D167" s="60"/>
    </row>
    <row r="168" spans="4:4" ht="13.2">
      <c r="D168" s="60"/>
    </row>
    <row r="169" spans="4:4" ht="13.2">
      <c r="D169" s="60"/>
    </row>
    <row r="170" spans="4:4" ht="13.2">
      <c r="D170" s="60"/>
    </row>
    <row r="171" spans="4:4" ht="13.2">
      <c r="D171" s="60"/>
    </row>
    <row r="172" spans="4:4" ht="13.2">
      <c r="D172" s="60"/>
    </row>
    <row r="173" spans="4:4" ht="13.2">
      <c r="D173" s="60"/>
    </row>
    <row r="174" spans="4:4" ht="13.2">
      <c r="D174" s="60"/>
    </row>
    <row r="175" spans="4:4" ht="13.2">
      <c r="D175" s="60"/>
    </row>
    <row r="176" spans="4:4" ht="13.2">
      <c r="D176" s="60"/>
    </row>
    <row r="177" spans="4:4" ht="13.2">
      <c r="D177" s="60"/>
    </row>
    <row r="178" spans="4:4" ht="13.2">
      <c r="D178" s="60"/>
    </row>
    <row r="179" spans="4:4" ht="13.2">
      <c r="D179" s="60"/>
    </row>
    <row r="180" spans="4:4" ht="13.2">
      <c r="D180" s="60"/>
    </row>
    <row r="181" spans="4:4" ht="13.2">
      <c r="D181" s="60"/>
    </row>
    <row r="182" spans="4:4" ht="13.2">
      <c r="D182" s="60"/>
    </row>
    <row r="183" spans="4:4" ht="13.2">
      <c r="D183" s="60"/>
    </row>
    <row r="184" spans="4:4" ht="13.2">
      <c r="D184" s="60"/>
    </row>
    <row r="185" spans="4:4" ht="13.2">
      <c r="D185" s="60"/>
    </row>
    <row r="186" spans="4:4" ht="13.2">
      <c r="D186" s="60"/>
    </row>
    <row r="187" spans="4:4" ht="13.2">
      <c r="D187" s="60"/>
    </row>
    <row r="188" spans="4:4" ht="13.2">
      <c r="D188" s="60"/>
    </row>
    <row r="189" spans="4:4" ht="13.2">
      <c r="D189" s="60"/>
    </row>
    <row r="190" spans="4:4" ht="13.2">
      <c r="D190" s="60"/>
    </row>
    <row r="191" spans="4:4" ht="13.2">
      <c r="D191" s="60"/>
    </row>
    <row r="192" spans="4:4" ht="13.2">
      <c r="D192" s="60"/>
    </row>
    <row r="193" spans="4:4" ht="13.2">
      <c r="D193" s="60"/>
    </row>
    <row r="194" spans="4:4" ht="13.2">
      <c r="D194" s="60"/>
    </row>
    <row r="195" spans="4:4" ht="13.2">
      <c r="D195" s="60"/>
    </row>
    <row r="196" spans="4:4" ht="13.2">
      <c r="D196" s="60"/>
    </row>
    <row r="197" spans="4:4" ht="13.2">
      <c r="D197" s="60"/>
    </row>
    <row r="198" spans="4:4" ht="13.2">
      <c r="D198" s="60"/>
    </row>
    <row r="199" spans="4:4" ht="13.2">
      <c r="D199" s="60"/>
    </row>
    <row r="200" spans="4:4" ht="13.2">
      <c r="D200" s="60"/>
    </row>
    <row r="201" spans="4:4" ht="13.2">
      <c r="D201" s="60"/>
    </row>
    <row r="202" spans="4:4" ht="13.2">
      <c r="D202" s="60"/>
    </row>
    <row r="203" spans="4:4" ht="13.2">
      <c r="D203" s="60"/>
    </row>
    <row r="204" spans="4:4" ht="13.2">
      <c r="D204" s="60"/>
    </row>
    <row r="205" spans="4:4" ht="13.2">
      <c r="D205" s="60"/>
    </row>
    <row r="206" spans="4:4" ht="13.2">
      <c r="D206" s="60"/>
    </row>
    <row r="207" spans="4:4" ht="13.2">
      <c r="D207" s="60"/>
    </row>
    <row r="208" spans="4:4" ht="13.2">
      <c r="D208" s="60"/>
    </row>
    <row r="209" spans="4:4" ht="13.2">
      <c r="D209" s="60"/>
    </row>
    <row r="210" spans="4:4" ht="13.2">
      <c r="D210" s="60"/>
    </row>
    <row r="211" spans="4:4" ht="13.2">
      <c r="D211" s="60"/>
    </row>
    <row r="212" spans="4:4" ht="13.2">
      <c r="D212" s="60"/>
    </row>
    <row r="213" spans="4:4" ht="13.2">
      <c r="D213" s="60"/>
    </row>
    <row r="214" spans="4:4" ht="13.2">
      <c r="D214" s="60"/>
    </row>
    <row r="215" spans="4:4" ht="13.2">
      <c r="D215" s="60"/>
    </row>
    <row r="216" spans="4:4" ht="13.2">
      <c r="D216" s="60"/>
    </row>
    <row r="217" spans="4:4" ht="13.2">
      <c r="D217" s="60"/>
    </row>
    <row r="218" spans="4:4" ht="13.2">
      <c r="D218" s="60"/>
    </row>
    <row r="219" spans="4:4" ht="13.2">
      <c r="D219" s="60"/>
    </row>
    <row r="220" spans="4:4" ht="13.2">
      <c r="D220" s="60"/>
    </row>
    <row r="221" spans="4:4" ht="13.2">
      <c r="D221" s="60"/>
    </row>
    <row r="222" spans="4:4" ht="13.2">
      <c r="D222" s="60"/>
    </row>
    <row r="223" spans="4:4" ht="13.2">
      <c r="D223" s="60"/>
    </row>
    <row r="224" spans="4:4" ht="13.2">
      <c r="D224" s="60"/>
    </row>
    <row r="225" spans="4:4" ht="13.2">
      <c r="D225" s="60"/>
    </row>
    <row r="226" spans="4:4" ht="13.2">
      <c r="D226" s="60"/>
    </row>
    <row r="227" spans="4:4" ht="13.2">
      <c r="D227" s="60"/>
    </row>
    <row r="228" spans="4:4" ht="13.2">
      <c r="D228" s="60"/>
    </row>
    <row r="229" spans="4:4" ht="13.2">
      <c r="D229" s="60"/>
    </row>
    <row r="230" spans="4:4" ht="13.2">
      <c r="D230" s="60"/>
    </row>
    <row r="231" spans="4:4" ht="13.2">
      <c r="D231" s="60"/>
    </row>
    <row r="232" spans="4:4" ht="13.2">
      <c r="D232" s="60"/>
    </row>
    <row r="233" spans="4:4" ht="13.2">
      <c r="D233" s="60"/>
    </row>
    <row r="234" spans="4:4" ht="13.2">
      <c r="D234" s="60"/>
    </row>
    <row r="235" spans="4:4" ht="13.2">
      <c r="D235" s="60"/>
    </row>
    <row r="236" spans="4:4" ht="13.2">
      <c r="D236" s="60"/>
    </row>
    <row r="237" spans="4:4" ht="13.2">
      <c r="D237" s="60"/>
    </row>
    <row r="238" spans="4:4" ht="13.2">
      <c r="D238" s="60"/>
    </row>
    <row r="239" spans="4:4" ht="13.2">
      <c r="D239" s="60"/>
    </row>
    <row r="240" spans="4:4" ht="13.2">
      <c r="D240" s="60"/>
    </row>
    <row r="241" spans="4:4" ht="13.2">
      <c r="D241" s="60"/>
    </row>
    <row r="242" spans="4:4" ht="13.2">
      <c r="D242" s="60"/>
    </row>
    <row r="243" spans="4:4" ht="13.2">
      <c r="D243" s="60"/>
    </row>
    <row r="244" spans="4:4" ht="13.2">
      <c r="D244" s="60"/>
    </row>
    <row r="245" spans="4:4" ht="13.2">
      <c r="D245" s="60"/>
    </row>
    <row r="246" spans="4:4" ht="13.2">
      <c r="D246" s="60"/>
    </row>
    <row r="247" spans="4:4" ht="13.2">
      <c r="D247" s="60"/>
    </row>
    <row r="248" spans="4:4" ht="13.2">
      <c r="D248" s="60"/>
    </row>
    <row r="249" spans="4:4" ht="13.2">
      <c r="D249" s="60"/>
    </row>
    <row r="250" spans="4:4" ht="13.2">
      <c r="D250" s="60"/>
    </row>
    <row r="251" spans="4:4" ht="13.2">
      <c r="D251" s="60"/>
    </row>
    <row r="252" spans="4:4" ht="13.2">
      <c r="D252" s="60"/>
    </row>
    <row r="253" spans="4:4" ht="13.2">
      <c r="D253" s="60"/>
    </row>
    <row r="254" spans="4:4" ht="13.2">
      <c r="D254" s="60"/>
    </row>
    <row r="255" spans="4:4" ht="13.2">
      <c r="D255" s="60"/>
    </row>
    <row r="256" spans="4:4" ht="13.2">
      <c r="D256" s="60"/>
    </row>
    <row r="257" spans="4:4" ht="13.2">
      <c r="D257" s="60"/>
    </row>
    <row r="258" spans="4:4" ht="13.2">
      <c r="D258" s="60"/>
    </row>
    <row r="259" spans="4:4" ht="13.2">
      <c r="D259" s="60"/>
    </row>
    <row r="260" spans="4:4" ht="13.2">
      <c r="D260" s="60"/>
    </row>
    <row r="261" spans="4:4" ht="13.2">
      <c r="D261" s="60"/>
    </row>
    <row r="262" spans="4:4" ht="13.2">
      <c r="D262" s="60"/>
    </row>
    <row r="263" spans="4:4" ht="13.2">
      <c r="D263" s="60"/>
    </row>
    <row r="264" spans="4:4" ht="13.2">
      <c r="D264" s="60"/>
    </row>
    <row r="265" spans="4:4" ht="13.2">
      <c r="D265" s="60"/>
    </row>
    <row r="266" spans="4:4" ht="13.2">
      <c r="D266" s="60"/>
    </row>
    <row r="267" spans="4:4" ht="13.2">
      <c r="D267" s="60"/>
    </row>
    <row r="268" spans="4:4" ht="13.2">
      <c r="D268" s="60"/>
    </row>
    <row r="269" spans="4:4" ht="13.2">
      <c r="D269" s="60"/>
    </row>
    <row r="270" spans="4:4" ht="13.2">
      <c r="D270" s="60"/>
    </row>
    <row r="271" spans="4:4" ht="13.2">
      <c r="D271" s="60"/>
    </row>
    <row r="272" spans="4:4" ht="13.2">
      <c r="D272" s="60"/>
    </row>
    <row r="273" spans="4:4" ht="13.2">
      <c r="D273" s="60"/>
    </row>
    <row r="274" spans="4:4" ht="13.2">
      <c r="D274" s="60"/>
    </row>
    <row r="275" spans="4:4" ht="13.2">
      <c r="D275" s="60"/>
    </row>
    <row r="276" spans="4:4" ht="13.2">
      <c r="D276" s="60"/>
    </row>
    <row r="277" spans="4:4" ht="13.2">
      <c r="D277" s="60"/>
    </row>
    <row r="278" spans="4:4" ht="13.2">
      <c r="D278" s="60"/>
    </row>
    <row r="279" spans="4:4" ht="13.2">
      <c r="D279" s="60"/>
    </row>
    <row r="280" spans="4:4" ht="13.2">
      <c r="D280" s="60"/>
    </row>
    <row r="281" spans="4:4" ht="13.2">
      <c r="D281" s="60"/>
    </row>
    <row r="282" spans="4:4" ht="13.2">
      <c r="D282" s="60"/>
    </row>
    <row r="283" spans="4:4" ht="13.2">
      <c r="D283" s="60"/>
    </row>
    <row r="284" spans="4:4" ht="13.2">
      <c r="D284" s="60"/>
    </row>
    <row r="285" spans="4:4" ht="13.2">
      <c r="D285" s="60"/>
    </row>
    <row r="286" spans="4:4" ht="13.2">
      <c r="D286" s="60"/>
    </row>
    <row r="287" spans="4:4" ht="13.2">
      <c r="D287" s="60"/>
    </row>
    <row r="288" spans="4:4" ht="13.2">
      <c r="D288" s="60"/>
    </row>
    <row r="289" spans="4:4" ht="13.2">
      <c r="D289" s="60"/>
    </row>
    <row r="290" spans="4:4" ht="13.2">
      <c r="D290" s="60"/>
    </row>
    <row r="291" spans="4:4" ht="13.2">
      <c r="D291" s="60"/>
    </row>
    <row r="292" spans="4:4" ht="13.2">
      <c r="D292" s="60"/>
    </row>
    <row r="293" spans="4:4" ht="13.2">
      <c r="D293" s="60"/>
    </row>
    <row r="294" spans="4:4" ht="13.2">
      <c r="D294" s="60"/>
    </row>
    <row r="295" spans="4:4" ht="13.2">
      <c r="D295" s="60"/>
    </row>
    <row r="296" spans="4:4" ht="13.2">
      <c r="D296" s="60"/>
    </row>
    <row r="297" spans="4:4" ht="13.2">
      <c r="D297" s="60"/>
    </row>
    <row r="298" spans="4:4" ht="13.2">
      <c r="D298" s="60"/>
    </row>
    <row r="299" spans="4:4" ht="13.2">
      <c r="D299" s="60"/>
    </row>
    <row r="300" spans="4:4" ht="13.2">
      <c r="D300" s="60"/>
    </row>
    <row r="301" spans="4:4" ht="13.2">
      <c r="D301" s="60"/>
    </row>
    <row r="302" spans="4:4" ht="13.2">
      <c r="D302" s="60"/>
    </row>
    <row r="303" spans="4:4" ht="13.2">
      <c r="D303" s="60"/>
    </row>
    <row r="304" spans="4:4" ht="13.2">
      <c r="D304" s="60"/>
    </row>
    <row r="305" spans="4:4" ht="13.2">
      <c r="D305" s="60"/>
    </row>
    <row r="306" spans="4:4" ht="13.2">
      <c r="D306" s="60"/>
    </row>
    <row r="307" spans="4:4" ht="13.2">
      <c r="D307" s="60"/>
    </row>
    <row r="308" spans="4:4" ht="13.2">
      <c r="D308" s="60"/>
    </row>
    <row r="309" spans="4:4" ht="13.2">
      <c r="D309" s="60"/>
    </row>
    <row r="310" spans="4:4" ht="13.2">
      <c r="D310" s="60"/>
    </row>
    <row r="311" spans="4:4" ht="13.2">
      <c r="D311" s="60"/>
    </row>
    <row r="312" spans="4:4" ht="13.2">
      <c r="D312" s="60"/>
    </row>
    <row r="313" spans="4:4" ht="13.2">
      <c r="D313" s="60"/>
    </row>
    <row r="314" spans="4:4" ht="13.2">
      <c r="D314" s="60"/>
    </row>
    <row r="315" spans="4:4" ht="13.2">
      <c r="D315" s="60"/>
    </row>
    <row r="316" spans="4:4" ht="13.2">
      <c r="D316" s="60"/>
    </row>
    <row r="317" spans="4:4" ht="13.2">
      <c r="D317" s="60"/>
    </row>
    <row r="318" spans="4:4" ht="13.2">
      <c r="D318" s="60"/>
    </row>
    <row r="319" spans="4:4" ht="13.2">
      <c r="D319" s="60"/>
    </row>
    <row r="320" spans="4:4" ht="13.2">
      <c r="D320" s="60"/>
    </row>
    <row r="321" spans="4:4" ht="13.2">
      <c r="D321" s="60"/>
    </row>
    <row r="322" spans="4:4" ht="13.2">
      <c r="D322" s="60"/>
    </row>
    <row r="323" spans="4:4" ht="13.2">
      <c r="D323" s="60"/>
    </row>
    <row r="324" spans="4:4" ht="13.2">
      <c r="D324" s="60"/>
    </row>
    <row r="325" spans="4:4" ht="13.2">
      <c r="D325" s="60"/>
    </row>
    <row r="326" spans="4:4" ht="13.2">
      <c r="D326" s="60"/>
    </row>
    <row r="327" spans="4:4" ht="13.2">
      <c r="D327" s="60"/>
    </row>
    <row r="328" spans="4:4" ht="13.2">
      <c r="D328" s="60"/>
    </row>
    <row r="329" spans="4:4" ht="13.2">
      <c r="D329" s="60"/>
    </row>
    <row r="330" spans="4:4" ht="13.2">
      <c r="D330" s="60"/>
    </row>
    <row r="331" spans="4:4" ht="13.2">
      <c r="D331" s="60"/>
    </row>
    <row r="332" spans="4:4" ht="13.2">
      <c r="D332" s="60"/>
    </row>
    <row r="333" spans="4:4" ht="13.2">
      <c r="D333" s="60"/>
    </row>
    <row r="334" spans="4:4" ht="13.2">
      <c r="D334" s="60"/>
    </row>
    <row r="335" spans="4:4" ht="13.2">
      <c r="D335" s="60"/>
    </row>
    <row r="336" spans="4:4" ht="13.2">
      <c r="D336" s="60"/>
    </row>
    <row r="337" spans="4:4" ht="13.2">
      <c r="D337" s="60"/>
    </row>
    <row r="338" spans="4:4" ht="13.2">
      <c r="D338" s="60"/>
    </row>
    <row r="339" spans="4:4" ht="13.2">
      <c r="D339" s="60"/>
    </row>
    <row r="340" spans="4:4" ht="13.2">
      <c r="D340" s="60"/>
    </row>
    <row r="341" spans="4:4" ht="13.2">
      <c r="D341" s="60"/>
    </row>
    <row r="342" spans="4:4" ht="13.2">
      <c r="D342" s="60"/>
    </row>
    <row r="343" spans="4:4" ht="13.2">
      <c r="D343" s="60"/>
    </row>
    <row r="344" spans="4:4" ht="13.2">
      <c r="D344" s="60"/>
    </row>
    <row r="345" spans="4:4" ht="13.2">
      <c r="D345" s="60"/>
    </row>
    <row r="346" spans="4:4" ht="13.2">
      <c r="D346" s="60"/>
    </row>
    <row r="347" spans="4:4" ht="13.2">
      <c r="D347" s="60"/>
    </row>
    <row r="348" spans="4:4" ht="13.2">
      <c r="D348" s="60"/>
    </row>
    <row r="349" spans="4:4" ht="13.2">
      <c r="D349" s="60"/>
    </row>
    <row r="350" spans="4:4" ht="13.2">
      <c r="D350" s="60"/>
    </row>
    <row r="351" spans="4:4" ht="13.2">
      <c r="D351" s="60"/>
    </row>
    <row r="352" spans="4:4" ht="13.2">
      <c r="D352" s="60"/>
    </row>
    <row r="353" spans="4:4" ht="13.2">
      <c r="D353" s="60"/>
    </row>
    <row r="354" spans="4:4" ht="13.2">
      <c r="D354" s="60"/>
    </row>
    <row r="355" spans="4:4" ht="13.2">
      <c r="D355" s="60"/>
    </row>
    <row r="356" spans="4:4" ht="13.2">
      <c r="D356" s="60"/>
    </row>
    <row r="357" spans="4:4" ht="13.2">
      <c r="D357" s="60"/>
    </row>
    <row r="358" spans="4:4" ht="13.2">
      <c r="D358" s="60"/>
    </row>
    <row r="359" spans="4:4" ht="13.2">
      <c r="D359" s="60"/>
    </row>
    <row r="360" spans="4:4" ht="13.2">
      <c r="D360" s="60"/>
    </row>
    <row r="361" spans="4:4" ht="13.2">
      <c r="D361" s="60"/>
    </row>
    <row r="362" spans="4:4" ht="13.2">
      <c r="D362" s="60"/>
    </row>
    <row r="363" spans="4:4" ht="13.2">
      <c r="D363" s="60"/>
    </row>
    <row r="364" spans="4:4" ht="13.2">
      <c r="D364" s="60"/>
    </row>
    <row r="365" spans="4:4" ht="13.2">
      <c r="D365" s="60"/>
    </row>
    <row r="366" spans="4:4" ht="13.2">
      <c r="D366" s="60"/>
    </row>
    <row r="367" spans="4:4" ht="13.2">
      <c r="D367" s="60"/>
    </row>
    <row r="368" spans="4:4" ht="13.2">
      <c r="D368" s="60"/>
    </row>
    <row r="369" spans="4:4" ht="13.2">
      <c r="D369" s="60"/>
    </row>
    <row r="370" spans="4:4" ht="13.2">
      <c r="D370" s="60"/>
    </row>
    <row r="371" spans="4:4" ht="13.2">
      <c r="D371" s="60"/>
    </row>
    <row r="372" spans="4:4" ht="13.2">
      <c r="D372" s="60"/>
    </row>
    <row r="373" spans="4:4" ht="13.2">
      <c r="D373" s="60"/>
    </row>
    <row r="374" spans="4:4" ht="13.2">
      <c r="D374" s="60"/>
    </row>
    <row r="375" spans="4:4" ht="13.2">
      <c r="D375" s="60"/>
    </row>
    <row r="376" spans="4:4" ht="13.2">
      <c r="D376" s="60"/>
    </row>
    <row r="377" spans="4:4" ht="13.2">
      <c r="D377" s="60"/>
    </row>
    <row r="378" spans="4:4" ht="13.2">
      <c r="D378" s="60"/>
    </row>
    <row r="379" spans="4:4" ht="13.2">
      <c r="D379" s="60"/>
    </row>
    <row r="380" spans="4:4" ht="13.2">
      <c r="D380" s="60"/>
    </row>
    <row r="381" spans="4:4" ht="13.2">
      <c r="D381" s="60"/>
    </row>
    <row r="382" spans="4:4" ht="13.2">
      <c r="D382" s="60"/>
    </row>
    <row r="383" spans="4:4" ht="13.2">
      <c r="D383" s="60"/>
    </row>
    <row r="384" spans="4:4" ht="13.2">
      <c r="D384" s="60"/>
    </row>
    <row r="385" spans="4:4" ht="13.2">
      <c r="D385" s="60"/>
    </row>
    <row r="386" spans="4:4" ht="13.2">
      <c r="D386" s="60"/>
    </row>
    <row r="387" spans="4:4" ht="13.2">
      <c r="D387" s="60"/>
    </row>
    <row r="388" spans="4:4" ht="13.2">
      <c r="D388" s="60"/>
    </row>
    <row r="389" spans="4:4" ht="13.2">
      <c r="D389" s="60"/>
    </row>
    <row r="390" spans="4:4" ht="13.2">
      <c r="D390" s="60"/>
    </row>
    <row r="391" spans="4:4" ht="13.2">
      <c r="D391" s="60"/>
    </row>
    <row r="392" spans="4:4" ht="13.2">
      <c r="D392" s="60"/>
    </row>
    <row r="393" spans="4:4" ht="13.2">
      <c r="D393" s="60"/>
    </row>
    <row r="394" spans="4:4" ht="13.2">
      <c r="D394" s="60"/>
    </row>
    <row r="395" spans="4:4" ht="13.2">
      <c r="D395" s="60"/>
    </row>
    <row r="396" spans="4:4" ht="13.2">
      <c r="D396" s="60"/>
    </row>
    <row r="397" spans="4:4" ht="13.2">
      <c r="D397" s="60"/>
    </row>
    <row r="398" spans="4:4" ht="13.2">
      <c r="D398" s="60"/>
    </row>
    <row r="399" spans="4:4" ht="13.2">
      <c r="D399" s="60"/>
    </row>
    <row r="400" spans="4:4" ht="13.2">
      <c r="D400" s="60"/>
    </row>
    <row r="401" spans="4:4" ht="13.2">
      <c r="D401" s="60"/>
    </row>
    <row r="402" spans="4:4" ht="13.2">
      <c r="D402" s="60"/>
    </row>
    <row r="403" spans="4:4" ht="13.2">
      <c r="D403" s="60"/>
    </row>
    <row r="404" spans="4:4" ht="13.2">
      <c r="D404" s="60"/>
    </row>
    <row r="405" spans="4:4" ht="13.2">
      <c r="D405" s="60"/>
    </row>
    <row r="406" spans="4:4" ht="13.2">
      <c r="D406" s="60"/>
    </row>
    <row r="407" spans="4:4" ht="13.2">
      <c r="D407" s="60"/>
    </row>
    <row r="408" spans="4:4" ht="13.2">
      <c r="D408" s="60"/>
    </row>
    <row r="409" spans="4:4" ht="13.2">
      <c r="D409" s="60"/>
    </row>
    <row r="410" spans="4:4" ht="13.2">
      <c r="D410" s="60"/>
    </row>
    <row r="411" spans="4:4" ht="13.2">
      <c r="D411" s="60"/>
    </row>
    <row r="412" spans="4:4" ht="13.2">
      <c r="D412" s="60"/>
    </row>
    <row r="413" spans="4:4" ht="13.2">
      <c r="D413" s="60"/>
    </row>
    <row r="414" spans="4:4" ht="13.2">
      <c r="D414" s="60"/>
    </row>
    <row r="415" spans="4:4" ht="13.2">
      <c r="D415" s="60"/>
    </row>
    <row r="416" spans="4:4" ht="13.2">
      <c r="D416" s="60"/>
    </row>
    <row r="417" spans="4:4" ht="13.2">
      <c r="D417" s="60"/>
    </row>
    <row r="418" spans="4:4" ht="13.2">
      <c r="D418" s="60"/>
    </row>
    <row r="419" spans="4:4" ht="13.2">
      <c r="D419" s="60"/>
    </row>
    <row r="420" spans="4:4" ht="13.2">
      <c r="D420" s="60"/>
    </row>
    <row r="421" spans="4:4" ht="13.2">
      <c r="D421" s="60"/>
    </row>
    <row r="422" spans="4:4" ht="13.2">
      <c r="D422" s="60"/>
    </row>
    <row r="423" spans="4:4" ht="13.2">
      <c r="D423" s="60"/>
    </row>
    <row r="424" spans="4:4" ht="13.2">
      <c r="D424" s="60"/>
    </row>
    <row r="425" spans="4:4" ht="13.2">
      <c r="D425" s="60"/>
    </row>
    <row r="426" spans="4:4" ht="13.2">
      <c r="D426" s="60"/>
    </row>
    <row r="427" spans="4:4" ht="13.2">
      <c r="D427" s="60"/>
    </row>
    <row r="428" spans="4:4" ht="13.2">
      <c r="D428" s="60"/>
    </row>
    <row r="429" spans="4:4" ht="13.2">
      <c r="D429" s="60"/>
    </row>
    <row r="430" spans="4:4" ht="13.2">
      <c r="D430" s="60"/>
    </row>
    <row r="431" spans="4:4" ht="13.2">
      <c r="D431" s="60"/>
    </row>
    <row r="432" spans="4:4" ht="13.2">
      <c r="D432" s="60"/>
    </row>
    <row r="433" spans="4:4" ht="13.2">
      <c r="D433" s="60"/>
    </row>
    <row r="434" spans="4:4" ht="13.2">
      <c r="D434" s="60"/>
    </row>
    <row r="435" spans="4:4" ht="13.2">
      <c r="D435" s="60"/>
    </row>
    <row r="436" spans="4:4" ht="13.2">
      <c r="D436" s="60"/>
    </row>
    <row r="437" spans="4:4" ht="13.2">
      <c r="D437" s="60"/>
    </row>
    <row r="438" spans="4:4" ht="13.2">
      <c r="D438" s="60"/>
    </row>
    <row r="439" spans="4:4" ht="13.2">
      <c r="D439" s="60"/>
    </row>
    <row r="440" spans="4:4" ht="13.2">
      <c r="D440" s="60"/>
    </row>
    <row r="441" spans="4:4" ht="13.2">
      <c r="D441" s="60"/>
    </row>
    <row r="442" spans="4:4" ht="13.2">
      <c r="D442" s="60"/>
    </row>
    <row r="443" spans="4:4" ht="13.2">
      <c r="D443" s="60"/>
    </row>
    <row r="444" spans="4:4" ht="13.2">
      <c r="D444" s="60"/>
    </row>
    <row r="445" spans="4:4" ht="13.2">
      <c r="D445" s="60"/>
    </row>
    <row r="446" spans="4:4" ht="13.2">
      <c r="D446" s="60"/>
    </row>
    <row r="447" spans="4:4" ht="13.2">
      <c r="D447" s="60"/>
    </row>
    <row r="448" spans="4:4" ht="13.2">
      <c r="D448" s="60"/>
    </row>
    <row r="449" spans="4:4" ht="13.2">
      <c r="D449" s="60"/>
    </row>
    <row r="450" spans="4:4" ht="13.2">
      <c r="D450" s="60"/>
    </row>
    <row r="451" spans="4:4" ht="13.2">
      <c r="D451" s="60"/>
    </row>
    <row r="452" spans="4:4" ht="13.2">
      <c r="D452" s="60"/>
    </row>
    <row r="453" spans="4:4" ht="13.2">
      <c r="D453" s="60"/>
    </row>
    <row r="454" spans="4:4" ht="13.2">
      <c r="D454" s="60"/>
    </row>
    <row r="455" spans="4:4" ht="13.2">
      <c r="D455" s="60"/>
    </row>
    <row r="456" spans="4:4" ht="13.2">
      <c r="D456" s="60"/>
    </row>
    <row r="457" spans="4:4" ht="13.2">
      <c r="D457" s="60"/>
    </row>
    <row r="458" spans="4:4" ht="13.2">
      <c r="D458" s="60"/>
    </row>
    <row r="459" spans="4:4" ht="13.2">
      <c r="D459" s="60"/>
    </row>
    <row r="460" spans="4:4" ht="13.2">
      <c r="D460" s="60"/>
    </row>
    <row r="461" spans="4:4" ht="13.2">
      <c r="D461" s="60"/>
    </row>
    <row r="462" spans="4:4" ht="13.2">
      <c r="D462" s="60"/>
    </row>
    <row r="463" spans="4:4" ht="13.2">
      <c r="D463" s="60"/>
    </row>
    <row r="464" spans="4:4" ht="13.2">
      <c r="D464" s="60"/>
    </row>
    <row r="465" spans="4:4" ht="13.2">
      <c r="D465" s="60"/>
    </row>
    <row r="466" spans="4:4" ht="13.2">
      <c r="D466" s="60"/>
    </row>
    <row r="467" spans="4:4" ht="13.2">
      <c r="D467" s="60"/>
    </row>
    <row r="468" spans="4:4" ht="13.2">
      <c r="D468" s="60"/>
    </row>
    <row r="469" spans="4:4" ht="13.2">
      <c r="D469" s="60"/>
    </row>
    <row r="470" spans="4:4" ht="13.2">
      <c r="D470" s="60"/>
    </row>
    <row r="471" spans="4:4" ht="13.2">
      <c r="D471" s="60"/>
    </row>
    <row r="472" spans="4:4" ht="13.2">
      <c r="D472" s="60"/>
    </row>
    <row r="473" spans="4:4" ht="13.2">
      <c r="D473" s="60"/>
    </row>
    <row r="474" spans="4:4" ht="13.2">
      <c r="D474" s="60"/>
    </row>
    <row r="475" spans="4:4" ht="13.2">
      <c r="D475" s="60"/>
    </row>
    <row r="476" spans="4:4" ht="13.2">
      <c r="D476" s="60"/>
    </row>
    <row r="477" spans="4:4" ht="13.2">
      <c r="D477" s="60"/>
    </row>
    <row r="478" spans="4:4" ht="13.2">
      <c r="D478" s="60"/>
    </row>
    <row r="479" spans="4:4" ht="13.2">
      <c r="D479" s="60"/>
    </row>
    <row r="480" spans="4:4" ht="13.2">
      <c r="D480" s="60"/>
    </row>
    <row r="481" spans="4:4" ht="13.2">
      <c r="D481" s="60"/>
    </row>
    <row r="482" spans="4:4" ht="13.2">
      <c r="D482" s="60"/>
    </row>
    <row r="483" spans="4:4" ht="13.2">
      <c r="D483" s="60"/>
    </row>
    <row r="484" spans="4:4" ht="13.2">
      <c r="D484" s="60"/>
    </row>
    <row r="485" spans="4:4" ht="13.2">
      <c r="D485" s="60"/>
    </row>
    <row r="486" spans="4:4" ht="13.2">
      <c r="D486" s="60"/>
    </row>
    <row r="487" spans="4:4" ht="13.2">
      <c r="D487" s="60"/>
    </row>
    <row r="488" spans="4:4" ht="13.2">
      <c r="D488" s="60"/>
    </row>
    <row r="489" spans="4:4" ht="13.2">
      <c r="D489" s="60"/>
    </row>
    <row r="490" spans="4:4" ht="13.2">
      <c r="D490" s="60"/>
    </row>
    <row r="491" spans="4:4" ht="13.2">
      <c r="D491" s="60"/>
    </row>
    <row r="492" spans="4:4" ht="13.2">
      <c r="D492" s="60"/>
    </row>
    <row r="493" spans="4:4" ht="13.2">
      <c r="D493" s="60"/>
    </row>
    <row r="494" spans="4:4" ht="13.2">
      <c r="D494" s="60"/>
    </row>
    <row r="495" spans="4:4" ht="13.2">
      <c r="D495" s="60"/>
    </row>
    <row r="496" spans="4:4" ht="13.2">
      <c r="D496" s="60"/>
    </row>
    <row r="497" spans="4:4" ht="13.2">
      <c r="D497" s="60"/>
    </row>
    <row r="498" spans="4:4" ht="13.2">
      <c r="D498" s="60"/>
    </row>
    <row r="499" spans="4:4" ht="13.2">
      <c r="D499" s="60"/>
    </row>
    <row r="500" spans="4:4" ht="13.2">
      <c r="D500" s="60"/>
    </row>
    <row r="501" spans="4:4" ht="13.2">
      <c r="D501" s="60"/>
    </row>
    <row r="502" spans="4:4" ht="13.2">
      <c r="D502" s="60"/>
    </row>
    <row r="503" spans="4:4" ht="13.2">
      <c r="D503" s="60"/>
    </row>
    <row r="504" spans="4:4" ht="13.2">
      <c r="D504" s="60"/>
    </row>
    <row r="505" spans="4:4" ht="13.2">
      <c r="D505" s="60"/>
    </row>
    <row r="506" spans="4:4" ht="13.2">
      <c r="D506" s="60"/>
    </row>
    <row r="507" spans="4:4" ht="13.2">
      <c r="D507" s="60"/>
    </row>
    <row r="508" spans="4:4" ht="13.2">
      <c r="D508" s="60"/>
    </row>
    <row r="509" spans="4:4" ht="13.2">
      <c r="D509" s="60"/>
    </row>
    <row r="510" spans="4:4" ht="13.2">
      <c r="D510" s="60"/>
    </row>
    <row r="511" spans="4:4" ht="13.2">
      <c r="D511" s="60"/>
    </row>
    <row r="512" spans="4:4" ht="13.2">
      <c r="D512" s="60"/>
    </row>
    <row r="513" spans="4:4" ht="13.2">
      <c r="D513" s="60"/>
    </row>
    <row r="514" spans="4:4" ht="13.2">
      <c r="D514" s="60"/>
    </row>
    <row r="515" spans="4:4" ht="13.2">
      <c r="D515" s="60"/>
    </row>
    <row r="516" spans="4:4" ht="13.2">
      <c r="D516" s="60"/>
    </row>
    <row r="517" spans="4:4" ht="13.2">
      <c r="D517" s="60"/>
    </row>
    <row r="518" spans="4:4" ht="13.2">
      <c r="D518" s="60"/>
    </row>
    <row r="519" spans="4:4" ht="13.2">
      <c r="D519" s="60"/>
    </row>
    <row r="520" spans="4:4" ht="13.2">
      <c r="D520" s="60"/>
    </row>
    <row r="521" spans="4:4" ht="13.2">
      <c r="D521" s="60"/>
    </row>
    <row r="522" spans="4:4" ht="13.2">
      <c r="D522" s="60"/>
    </row>
    <row r="523" spans="4:4" ht="13.2">
      <c r="D523" s="60"/>
    </row>
    <row r="524" spans="4:4" ht="13.2">
      <c r="D524" s="60"/>
    </row>
    <row r="525" spans="4:4" ht="13.2">
      <c r="D525" s="60"/>
    </row>
    <row r="526" spans="4:4" ht="13.2">
      <c r="D526" s="60"/>
    </row>
    <row r="527" spans="4:4" ht="13.2">
      <c r="D527" s="60"/>
    </row>
    <row r="528" spans="4:4" ht="13.2">
      <c r="D528" s="60"/>
    </row>
    <row r="529" spans="4:4" ht="13.2">
      <c r="D529" s="60"/>
    </row>
    <row r="530" spans="4:4" ht="13.2">
      <c r="D530" s="60"/>
    </row>
    <row r="531" spans="4:4" ht="13.2">
      <c r="D531" s="60"/>
    </row>
    <row r="532" spans="4:4" ht="13.2">
      <c r="D532" s="60"/>
    </row>
    <row r="533" spans="4:4" ht="13.2">
      <c r="D533" s="60"/>
    </row>
    <row r="534" spans="4:4" ht="13.2">
      <c r="D534" s="60"/>
    </row>
    <row r="535" spans="4:4" ht="13.2">
      <c r="D535" s="60"/>
    </row>
    <row r="536" spans="4:4" ht="13.2">
      <c r="D536" s="60"/>
    </row>
    <row r="537" spans="4:4" ht="13.2">
      <c r="D537" s="60"/>
    </row>
    <row r="538" spans="4:4" ht="13.2">
      <c r="D538" s="60"/>
    </row>
    <row r="539" spans="4:4" ht="13.2">
      <c r="D539" s="60"/>
    </row>
    <row r="540" spans="4:4" ht="13.2">
      <c r="D540" s="60"/>
    </row>
    <row r="541" spans="4:4" ht="13.2">
      <c r="D541" s="60"/>
    </row>
    <row r="542" spans="4:4" ht="13.2">
      <c r="D542" s="60"/>
    </row>
    <row r="543" spans="4:4" ht="13.2">
      <c r="D543" s="60"/>
    </row>
    <row r="544" spans="4:4" ht="13.2">
      <c r="D544" s="60"/>
    </row>
    <row r="545" spans="4:4" ht="13.2">
      <c r="D545" s="60"/>
    </row>
    <row r="546" spans="4:4" ht="13.2">
      <c r="D546" s="60"/>
    </row>
    <row r="547" spans="4:4" ht="13.2">
      <c r="D547" s="60"/>
    </row>
    <row r="548" spans="4:4" ht="13.2">
      <c r="D548" s="60"/>
    </row>
    <row r="549" spans="4:4" ht="13.2">
      <c r="D549" s="60"/>
    </row>
    <row r="550" spans="4:4" ht="13.2">
      <c r="D550" s="60"/>
    </row>
    <row r="551" spans="4:4" ht="13.2">
      <c r="D551" s="60"/>
    </row>
    <row r="552" spans="4:4" ht="13.2">
      <c r="D552" s="60"/>
    </row>
    <row r="553" spans="4:4" ht="13.2">
      <c r="D553" s="60"/>
    </row>
    <row r="554" spans="4:4" ht="13.2">
      <c r="D554" s="60"/>
    </row>
    <row r="555" spans="4:4" ht="13.2">
      <c r="D555" s="60"/>
    </row>
    <row r="556" spans="4:4" ht="13.2">
      <c r="D556" s="60"/>
    </row>
    <row r="557" spans="4:4" ht="13.2">
      <c r="D557" s="60"/>
    </row>
    <row r="558" spans="4:4" ht="13.2">
      <c r="D558" s="60"/>
    </row>
    <row r="559" spans="4:4" ht="13.2">
      <c r="D559" s="60"/>
    </row>
    <row r="560" spans="4:4" ht="13.2">
      <c r="D560" s="60"/>
    </row>
    <row r="561" spans="4:4" ht="13.2">
      <c r="D561" s="60"/>
    </row>
    <row r="562" spans="4:4" ht="13.2">
      <c r="D562" s="60"/>
    </row>
    <row r="563" spans="4:4" ht="13.2">
      <c r="D563" s="60"/>
    </row>
    <row r="564" spans="4:4" ht="13.2">
      <c r="D564" s="60"/>
    </row>
    <row r="565" spans="4:4" ht="13.2">
      <c r="D565" s="60"/>
    </row>
    <row r="566" spans="4:4" ht="13.2">
      <c r="D566" s="60"/>
    </row>
    <row r="567" spans="4:4" ht="13.2">
      <c r="D567" s="60"/>
    </row>
    <row r="568" spans="4:4" ht="13.2">
      <c r="D568" s="60"/>
    </row>
    <row r="569" spans="4:4" ht="13.2">
      <c r="D569" s="60"/>
    </row>
    <row r="570" spans="4:4" ht="13.2">
      <c r="D570" s="60"/>
    </row>
    <row r="571" spans="4:4" ht="13.2">
      <c r="D571" s="60"/>
    </row>
    <row r="572" spans="4:4" ht="13.2">
      <c r="D572" s="60"/>
    </row>
    <row r="573" spans="4:4" ht="13.2">
      <c r="D573" s="60"/>
    </row>
    <row r="574" spans="4:4" ht="13.2">
      <c r="D574" s="60"/>
    </row>
    <row r="575" spans="4:4" ht="13.2">
      <c r="D575" s="60"/>
    </row>
    <row r="576" spans="4:4" ht="13.2">
      <c r="D576" s="60"/>
    </row>
    <row r="577" spans="4:4" ht="13.2">
      <c r="D577" s="60"/>
    </row>
    <row r="578" spans="4:4" ht="13.2">
      <c r="D578" s="60"/>
    </row>
    <row r="579" spans="4:4" ht="13.2">
      <c r="D579" s="60"/>
    </row>
    <row r="580" spans="4:4" ht="13.2">
      <c r="D580" s="60"/>
    </row>
    <row r="581" spans="4:4" ht="13.2">
      <c r="D581" s="60"/>
    </row>
    <row r="582" spans="4:4" ht="13.2">
      <c r="D582" s="60"/>
    </row>
    <row r="583" spans="4:4" ht="13.2">
      <c r="D583" s="60"/>
    </row>
    <row r="584" spans="4:4" ht="13.2">
      <c r="D584" s="60"/>
    </row>
    <row r="585" spans="4:4" ht="13.2">
      <c r="D585" s="60"/>
    </row>
    <row r="586" spans="4:4" ht="13.2">
      <c r="D586" s="60"/>
    </row>
    <row r="587" spans="4:4" ht="13.2">
      <c r="D587" s="60"/>
    </row>
    <row r="588" spans="4:4" ht="13.2">
      <c r="D588" s="60"/>
    </row>
    <row r="589" spans="4:4" ht="13.2">
      <c r="D589" s="60"/>
    </row>
    <row r="590" spans="4:4" ht="13.2">
      <c r="D590" s="60"/>
    </row>
    <row r="591" spans="4:4" ht="13.2">
      <c r="D591" s="60"/>
    </row>
    <row r="592" spans="4:4" ht="13.2">
      <c r="D592" s="60"/>
    </row>
    <row r="593" spans="4:4" ht="13.2">
      <c r="D593" s="60"/>
    </row>
    <row r="594" spans="4:4" ht="13.2">
      <c r="D594" s="60"/>
    </row>
    <row r="595" spans="4:4" ht="13.2">
      <c r="D595" s="60"/>
    </row>
    <row r="596" spans="4:4" ht="13.2">
      <c r="D596" s="60"/>
    </row>
    <row r="597" spans="4:4" ht="13.2">
      <c r="D597" s="60"/>
    </row>
    <row r="598" spans="4:4" ht="13.2">
      <c r="D598" s="60"/>
    </row>
    <row r="599" spans="4:4" ht="13.2">
      <c r="D599" s="60"/>
    </row>
    <row r="600" spans="4:4" ht="13.2">
      <c r="D600" s="60"/>
    </row>
    <row r="601" spans="4:4" ht="13.2">
      <c r="D601" s="60"/>
    </row>
    <row r="602" spans="4:4" ht="13.2">
      <c r="D602" s="60"/>
    </row>
    <row r="603" spans="4:4" ht="13.2">
      <c r="D603" s="60"/>
    </row>
    <row r="604" spans="4:4" ht="13.2">
      <c r="D604" s="60"/>
    </row>
    <row r="605" spans="4:4" ht="13.2">
      <c r="D605" s="60"/>
    </row>
    <row r="606" spans="4:4" ht="13.2">
      <c r="D606" s="60"/>
    </row>
    <row r="607" spans="4:4" ht="13.2">
      <c r="D607" s="60"/>
    </row>
    <row r="608" spans="4:4" ht="13.2">
      <c r="D608" s="60"/>
    </row>
    <row r="609" spans="4:4" ht="13.2">
      <c r="D609" s="60"/>
    </row>
    <row r="610" spans="4:4" ht="13.2">
      <c r="D610" s="60"/>
    </row>
    <row r="611" spans="4:4" ht="13.2">
      <c r="D611" s="60"/>
    </row>
    <row r="612" spans="4:4" ht="13.2">
      <c r="D612" s="60"/>
    </row>
    <row r="613" spans="4:4" ht="13.2">
      <c r="D613" s="60"/>
    </row>
    <row r="614" spans="4:4" ht="13.2">
      <c r="D614" s="60"/>
    </row>
    <row r="615" spans="4:4" ht="13.2">
      <c r="D615" s="60"/>
    </row>
    <row r="616" spans="4:4" ht="13.2">
      <c r="D616" s="60"/>
    </row>
    <row r="617" spans="4:4" ht="13.2">
      <c r="D617" s="60"/>
    </row>
    <row r="618" spans="4:4" ht="13.2">
      <c r="D618" s="60"/>
    </row>
    <row r="619" spans="4:4" ht="13.2">
      <c r="D619" s="60"/>
    </row>
    <row r="620" spans="4:4" ht="13.2">
      <c r="D620" s="60"/>
    </row>
    <row r="621" spans="4:4" ht="13.2">
      <c r="D621" s="60"/>
    </row>
    <row r="622" spans="4:4" ht="13.2">
      <c r="D622" s="60"/>
    </row>
    <row r="623" spans="4:4" ht="13.2">
      <c r="D623" s="60"/>
    </row>
    <row r="624" spans="4:4" ht="13.2">
      <c r="D624" s="60"/>
    </row>
    <row r="625" spans="4:4" ht="13.2">
      <c r="D625" s="60"/>
    </row>
    <row r="626" spans="4:4" ht="13.2">
      <c r="D626" s="60"/>
    </row>
    <row r="627" spans="4:4" ht="13.2">
      <c r="D627" s="60"/>
    </row>
    <row r="628" spans="4:4" ht="13.2">
      <c r="D628" s="60"/>
    </row>
    <row r="629" spans="4:4" ht="13.2">
      <c r="D629" s="60"/>
    </row>
    <row r="630" spans="4:4" ht="13.2">
      <c r="D630" s="60"/>
    </row>
    <row r="631" spans="4:4" ht="13.2">
      <c r="D631" s="60"/>
    </row>
    <row r="632" spans="4:4" ht="13.2">
      <c r="D632" s="60"/>
    </row>
    <row r="633" spans="4:4" ht="13.2">
      <c r="D633" s="60"/>
    </row>
    <row r="634" spans="4:4" ht="13.2">
      <c r="D634" s="60"/>
    </row>
    <row r="635" spans="4:4" ht="13.2">
      <c r="D635" s="60"/>
    </row>
    <row r="636" spans="4:4" ht="13.2">
      <c r="D636" s="60"/>
    </row>
    <row r="637" spans="4:4" ht="13.2">
      <c r="D637" s="60"/>
    </row>
    <row r="638" spans="4:4" ht="13.2">
      <c r="D638" s="60"/>
    </row>
    <row r="639" spans="4:4" ht="13.2">
      <c r="D639" s="60"/>
    </row>
    <row r="640" spans="4:4" ht="13.2">
      <c r="D640" s="60"/>
    </row>
    <row r="641" spans="4:4" ht="13.2">
      <c r="D641" s="60"/>
    </row>
    <row r="642" spans="4:4" ht="13.2">
      <c r="D642" s="60"/>
    </row>
    <row r="643" spans="4:4" ht="13.2">
      <c r="D643" s="60"/>
    </row>
    <row r="644" spans="4:4" ht="13.2">
      <c r="D644" s="60"/>
    </row>
    <row r="645" spans="4:4" ht="13.2">
      <c r="D645" s="60"/>
    </row>
    <row r="646" spans="4:4" ht="13.2">
      <c r="D646" s="60"/>
    </row>
    <row r="647" spans="4:4" ht="13.2">
      <c r="D647" s="60"/>
    </row>
    <row r="648" spans="4:4" ht="13.2">
      <c r="D648" s="60"/>
    </row>
    <row r="649" spans="4:4" ht="13.2">
      <c r="D649" s="60"/>
    </row>
    <row r="650" spans="4:4" ht="13.2">
      <c r="D650" s="60"/>
    </row>
    <row r="651" spans="4:4" ht="13.2">
      <c r="D651" s="60"/>
    </row>
    <row r="652" spans="4:4" ht="13.2">
      <c r="D652" s="60"/>
    </row>
    <row r="653" spans="4:4" ht="13.2">
      <c r="D653" s="60"/>
    </row>
    <row r="654" spans="4:4" ht="13.2">
      <c r="D654" s="60"/>
    </row>
    <row r="655" spans="4:4" ht="13.2">
      <c r="D655" s="60"/>
    </row>
    <row r="656" spans="4:4" ht="13.2">
      <c r="D656" s="60"/>
    </row>
    <row r="657" spans="4:4" ht="13.2">
      <c r="D657" s="60"/>
    </row>
    <row r="658" spans="4:4" ht="13.2">
      <c r="D658" s="60"/>
    </row>
    <row r="659" spans="4:4" ht="13.2">
      <c r="D659" s="60"/>
    </row>
    <row r="660" spans="4:4" ht="13.2">
      <c r="D660" s="60"/>
    </row>
    <row r="661" spans="4:4" ht="13.2">
      <c r="D661" s="60"/>
    </row>
    <row r="662" spans="4:4" ht="13.2">
      <c r="D662" s="60"/>
    </row>
    <row r="663" spans="4:4" ht="13.2">
      <c r="D663" s="60"/>
    </row>
    <row r="664" spans="4:4" ht="13.2">
      <c r="D664" s="60"/>
    </row>
    <row r="665" spans="4:4" ht="13.2">
      <c r="D665" s="60"/>
    </row>
    <row r="666" spans="4:4" ht="13.2">
      <c r="D666" s="60"/>
    </row>
    <row r="667" spans="4:4" ht="13.2">
      <c r="D667" s="60"/>
    </row>
    <row r="668" spans="4:4" ht="13.2">
      <c r="D668" s="60"/>
    </row>
    <row r="669" spans="4:4" ht="13.2">
      <c r="D669" s="60"/>
    </row>
    <row r="670" spans="4:4" ht="13.2">
      <c r="D670" s="60"/>
    </row>
    <row r="671" spans="4:4" ht="13.2">
      <c r="D671" s="60"/>
    </row>
    <row r="672" spans="4:4" ht="13.2">
      <c r="D672" s="60"/>
    </row>
    <row r="673" spans="4:4" ht="13.2">
      <c r="D673" s="60"/>
    </row>
    <row r="674" spans="4:4" ht="13.2">
      <c r="D674" s="60"/>
    </row>
    <row r="675" spans="4:4" ht="13.2">
      <c r="D675" s="60"/>
    </row>
    <row r="676" spans="4:4" ht="13.2">
      <c r="D676" s="60"/>
    </row>
    <row r="677" spans="4:4" ht="13.2">
      <c r="D677" s="60"/>
    </row>
    <row r="678" spans="4:4" ht="13.2">
      <c r="D678" s="60"/>
    </row>
    <row r="679" spans="4:4" ht="13.2">
      <c r="D679" s="60"/>
    </row>
    <row r="680" spans="4:4" ht="13.2">
      <c r="D680" s="60"/>
    </row>
    <row r="681" spans="4:4" ht="13.2">
      <c r="D681" s="60"/>
    </row>
    <row r="682" spans="4:4" ht="13.2">
      <c r="D682" s="60"/>
    </row>
    <row r="683" spans="4:4" ht="13.2">
      <c r="D683" s="60"/>
    </row>
    <row r="684" spans="4:4" ht="13.2">
      <c r="D684" s="60"/>
    </row>
    <row r="685" spans="4:4" ht="13.2">
      <c r="D685" s="60"/>
    </row>
    <row r="686" spans="4:4" ht="13.2">
      <c r="D686" s="60"/>
    </row>
    <row r="687" spans="4:4" ht="13.2">
      <c r="D687" s="60"/>
    </row>
    <row r="688" spans="4:4" ht="13.2">
      <c r="D688" s="60"/>
    </row>
    <row r="689" spans="4:4" ht="13.2">
      <c r="D689" s="60"/>
    </row>
    <row r="690" spans="4:4" ht="13.2">
      <c r="D690" s="60"/>
    </row>
    <row r="691" spans="4:4" ht="13.2">
      <c r="D691" s="60"/>
    </row>
    <row r="692" spans="4:4" ht="13.2">
      <c r="D692" s="60"/>
    </row>
    <row r="693" spans="4:4" ht="13.2">
      <c r="D693" s="60"/>
    </row>
    <row r="694" spans="4:4" ht="13.2">
      <c r="D694" s="60"/>
    </row>
    <row r="695" spans="4:4" ht="13.2">
      <c r="D695" s="60"/>
    </row>
    <row r="696" spans="4:4" ht="13.2">
      <c r="D696" s="60"/>
    </row>
    <row r="697" spans="4:4" ht="13.2">
      <c r="D697" s="60"/>
    </row>
    <row r="698" spans="4:4" ht="13.2">
      <c r="D698" s="60"/>
    </row>
    <row r="699" spans="4:4" ht="13.2">
      <c r="D699" s="60"/>
    </row>
    <row r="700" spans="4:4" ht="13.2">
      <c r="D700" s="60"/>
    </row>
    <row r="701" spans="4:4" ht="13.2">
      <c r="D701" s="60"/>
    </row>
    <row r="702" spans="4:4" ht="13.2">
      <c r="D702" s="60"/>
    </row>
    <row r="703" spans="4:4" ht="13.2">
      <c r="D703" s="60"/>
    </row>
    <row r="704" spans="4:4" ht="13.2">
      <c r="D704" s="60"/>
    </row>
    <row r="705" spans="4:4" ht="13.2">
      <c r="D705" s="60"/>
    </row>
    <row r="706" spans="4:4" ht="13.2">
      <c r="D706" s="60"/>
    </row>
    <row r="707" spans="4:4" ht="13.2">
      <c r="D707" s="60"/>
    </row>
    <row r="708" spans="4:4" ht="13.2">
      <c r="D708" s="60"/>
    </row>
    <row r="709" spans="4:4" ht="13.2">
      <c r="D709" s="60"/>
    </row>
    <row r="710" spans="4:4" ht="13.2">
      <c r="D710" s="60"/>
    </row>
    <row r="711" spans="4:4" ht="13.2">
      <c r="D711" s="60"/>
    </row>
    <row r="712" spans="4:4" ht="13.2">
      <c r="D712" s="60"/>
    </row>
    <row r="713" spans="4:4" ht="13.2">
      <c r="D713" s="60"/>
    </row>
    <row r="714" spans="4:4" ht="13.2">
      <c r="D714" s="60"/>
    </row>
    <row r="715" spans="4:4" ht="13.2">
      <c r="D715" s="60"/>
    </row>
    <row r="716" spans="4:4" ht="13.2">
      <c r="D716" s="60"/>
    </row>
    <row r="717" spans="4:4" ht="13.2">
      <c r="D717" s="60"/>
    </row>
    <row r="718" spans="4:4" ht="13.2">
      <c r="D718" s="60"/>
    </row>
    <row r="719" spans="4:4" ht="13.2">
      <c r="D719" s="60"/>
    </row>
    <row r="720" spans="4:4" ht="13.2">
      <c r="D720" s="60"/>
    </row>
    <row r="721" spans="4:4" ht="13.2">
      <c r="D721" s="60"/>
    </row>
    <row r="722" spans="4:4" ht="13.2">
      <c r="D722" s="60"/>
    </row>
    <row r="723" spans="4:4" ht="13.2">
      <c r="D723" s="60"/>
    </row>
    <row r="724" spans="4:4" ht="13.2">
      <c r="D724" s="60"/>
    </row>
    <row r="725" spans="4:4" ht="13.2">
      <c r="D725" s="60"/>
    </row>
    <row r="726" spans="4:4" ht="13.2">
      <c r="D726" s="60"/>
    </row>
    <row r="727" spans="4:4" ht="13.2">
      <c r="D727" s="60"/>
    </row>
    <row r="728" spans="4:4" ht="13.2">
      <c r="D728" s="60"/>
    </row>
    <row r="729" spans="4:4" ht="13.2">
      <c r="D729" s="60"/>
    </row>
    <row r="730" spans="4:4" ht="13.2">
      <c r="D730" s="60"/>
    </row>
    <row r="731" spans="4:4" ht="13.2">
      <c r="D731" s="60"/>
    </row>
    <row r="732" spans="4:4" ht="13.2">
      <c r="D732" s="60"/>
    </row>
    <row r="733" spans="4:4" ht="13.2">
      <c r="D733" s="60"/>
    </row>
    <row r="734" spans="4:4" ht="13.2">
      <c r="D734" s="60"/>
    </row>
    <row r="735" spans="4:4" ht="13.2">
      <c r="D735" s="60"/>
    </row>
    <row r="736" spans="4:4" ht="13.2">
      <c r="D736" s="60"/>
    </row>
    <row r="737" spans="4:4" ht="13.2">
      <c r="D737" s="60"/>
    </row>
    <row r="738" spans="4:4" ht="13.2">
      <c r="D738" s="60"/>
    </row>
    <row r="739" spans="4:4" ht="13.2">
      <c r="D739" s="60"/>
    </row>
    <row r="740" spans="4:4" ht="13.2">
      <c r="D740" s="60"/>
    </row>
    <row r="741" spans="4:4" ht="13.2">
      <c r="D741" s="60"/>
    </row>
    <row r="742" spans="4:4" ht="13.2">
      <c r="D742" s="60"/>
    </row>
    <row r="743" spans="4:4" ht="13.2">
      <c r="D743" s="60"/>
    </row>
    <row r="744" spans="4:4" ht="13.2">
      <c r="D744" s="60"/>
    </row>
    <row r="745" spans="4:4" ht="13.2">
      <c r="D745" s="60"/>
    </row>
    <row r="746" spans="4:4" ht="13.2">
      <c r="D746" s="60"/>
    </row>
    <row r="747" spans="4:4" ht="13.2">
      <c r="D747" s="60"/>
    </row>
    <row r="748" spans="4:4" ht="13.2">
      <c r="D748" s="60"/>
    </row>
    <row r="749" spans="4:4" ht="13.2">
      <c r="D749" s="60"/>
    </row>
    <row r="750" spans="4:4" ht="13.2">
      <c r="D750" s="60"/>
    </row>
    <row r="751" spans="4:4" ht="13.2">
      <c r="D751" s="60"/>
    </row>
    <row r="752" spans="4:4" ht="13.2">
      <c r="D752" s="60"/>
    </row>
    <row r="753" spans="4:4" ht="13.2">
      <c r="D753" s="60"/>
    </row>
    <row r="754" spans="4:4" ht="13.2">
      <c r="D754" s="60"/>
    </row>
    <row r="755" spans="4:4" ht="13.2">
      <c r="D755" s="60"/>
    </row>
    <row r="756" spans="4:4" ht="13.2">
      <c r="D756" s="60"/>
    </row>
    <row r="757" spans="4:4" ht="13.2">
      <c r="D757" s="60"/>
    </row>
    <row r="758" spans="4:4" ht="13.2">
      <c r="D758" s="60"/>
    </row>
    <row r="759" spans="4:4" ht="13.2">
      <c r="D759" s="60"/>
    </row>
    <row r="760" spans="4:4" ht="13.2">
      <c r="D760" s="60"/>
    </row>
    <row r="761" spans="4:4" ht="13.2">
      <c r="D761" s="60"/>
    </row>
    <row r="762" spans="4:4" ht="13.2">
      <c r="D762" s="60"/>
    </row>
    <row r="763" spans="4:4" ht="13.2">
      <c r="D763" s="60"/>
    </row>
    <row r="764" spans="4:4" ht="13.2">
      <c r="D764" s="60"/>
    </row>
    <row r="765" spans="4:4" ht="13.2">
      <c r="D765" s="60"/>
    </row>
    <row r="766" spans="4:4" ht="13.2">
      <c r="D766" s="60"/>
    </row>
    <row r="767" spans="4:4" ht="13.2">
      <c r="D767" s="60"/>
    </row>
    <row r="768" spans="4:4" ht="13.2">
      <c r="D768" s="60"/>
    </row>
    <row r="769" spans="4:4" ht="13.2">
      <c r="D769" s="60"/>
    </row>
    <row r="770" spans="4:4" ht="13.2">
      <c r="D770" s="60"/>
    </row>
    <row r="771" spans="4:4" ht="13.2">
      <c r="D771" s="60"/>
    </row>
    <row r="772" spans="4:4" ht="13.2">
      <c r="D772" s="60"/>
    </row>
    <row r="773" spans="4:4" ht="13.2">
      <c r="D773" s="60"/>
    </row>
    <row r="774" spans="4:4" ht="13.2">
      <c r="D774" s="60"/>
    </row>
    <row r="775" spans="4:4" ht="13.2">
      <c r="D775" s="60"/>
    </row>
    <row r="776" spans="4:4" ht="13.2">
      <c r="D776" s="60"/>
    </row>
    <row r="777" spans="4:4" ht="13.2">
      <c r="D777" s="60"/>
    </row>
    <row r="778" spans="4:4" ht="13.2">
      <c r="D778" s="60"/>
    </row>
    <row r="779" spans="4:4" ht="13.2">
      <c r="D779" s="60"/>
    </row>
    <row r="780" spans="4:4" ht="13.2">
      <c r="D780" s="60"/>
    </row>
    <row r="781" spans="4:4" ht="13.2">
      <c r="D781" s="60"/>
    </row>
    <row r="782" spans="4:4" ht="13.2">
      <c r="D782" s="60"/>
    </row>
    <row r="783" spans="4:4" ht="13.2">
      <c r="D783" s="60"/>
    </row>
    <row r="784" spans="4:4" ht="13.2">
      <c r="D784" s="60"/>
    </row>
    <row r="785" spans="4:4" ht="13.2">
      <c r="D785" s="60"/>
    </row>
    <row r="786" spans="4:4" ht="13.2">
      <c r="D786" s="60"/>
    </row>
    <row r="787" spans="4:4" ht="13.2">
      <c r="D787" s="60"/>
    </row>
    <row r="788" spans="4:4" ht="13.2">
      <c r="D788" s="60"/>
    </row>
    <row r="789" spans="4:4" ht="13.2">
      <c r="D789" s="60"/>
    </row>
    <row r="790" spans="4:4" ht="13.2">
      <c r="D790" s="60"/>
    </row>
    <row r="791" spans="4:4" ht="13.2">
      <c r="D791" s="60"/>
    </row>
    <row r="792" spans="4:4" ht="13.2">
      <c r="D792" s="60"/>
    </row>
    <row r="793" spans="4:4" ht="13.2">
      <c r="D793" s="60"/>
    </row>
    <row r="794" spans="4:4" ht="13.2">
      <c r="D794" s="60"/>
    </row>
    <row r="795" spans="4:4" ht="13.2">
      <c r="D795" s="60"/>
    </row>
    <row r="796" spans="4:4" ht="13.2">
      <c r="D796" s="60"/>
    </row>
    <row r="797" spans="4:4" ht="13.2">
      <c r="D797" s="60"/>
    </row>
    <row r="798" spans="4:4" ht="13.2">
      <c r="D798" s="60"/>
    </row>
    <row r="799" spans="4:4" ht="13.2">
      <c r="D799" s="60"/>
    </row>
    <row r="800" spans="4:4" ht="13.2">
      <c r="D800" s="60"/>
    </row>
    <row r="801" spans="4:4" ht="13.2">
      <c r="D801" s="60"/>
    </row>
    <row r="802" spans="4:4" ht="13.2">
      <c r="D802" s="60"/>
    </row>
    <row r="803" spans="4:4" ht="13.2">
      <c r="D803" s="60"/>
    </row>
    <row r="804" spans="4:4" ht="13.2">
      <c r="D804" s="60"/>
    </row>
    <row r="805" spans="4:4" ht="13.2">
      <c r="D805" s="60"/>
    </row>
    <row r="806" spans="4:4" ht="13.2">
      <c r="D806" s="60"/>
    </row>
    <row r="807" spans="4:4" ht="13.2">
      <c r="D807" s="60"/>
    </row>
    <row r="808" spans="4:4" ht="13.2">
      <c r="D808" s="60"/>
    </row>
    <row r="809" spans="4:4" ht="13.2">
      <c r="D809" s="60"/>
    </row>
    <row r="810" spans="4:4" ht="13.2">
      <c r="D810" s="60"/>
    </row>
    <row r="811" spans="4:4" ht="13.2">
      <c r="D811" s="60"/>
    </row>
    <row r="812" spans="4:4" ht="13.2">
      <c r="D812" s="60"/>
    </row>
    <row r="813" spans="4:4" ht="13.2">
      <c r="D813" s="60"/>
    </row>
    <row r="814" spans="4:4" ht="13.2">
      <c r="D814" s="60"/>
    </row>
    <row r="815" spans="4:4" ht="13.2">
      <c r="D815" s="60"/>
    </row>
    <row r="816" spans="4:4" ht="13.2">
      <c r="D816" s="60"/>
    </row>
    <row r="817" spans="4:4" ht="13.2">
      <c r="D817" s="60"/>
    </row>
    <row r="818" spans="4:4" ht="13.2">
      <c r="D818" s="60"/>
    </row>
    <row r="819" spans="4:4" ht="13.2">
      <c r="D819" s="60"/>
    </row>
    <row r="820" spans="4:4" ht="13.2">
      <c r="D820" s="60"/>
    </row>
    <row r="821" spans="4:4" ht="13.2">
      <c r="D821" s="60"/>
    </row>
    <row r="822" spans="4:4" ht="13.2">
      <c r="D822" s="60"/>
    </row>
    <row r="823" spans="4:4" ht="13.2">
      <c r="D823" s="60"/>
    </row>
    <row r="824" spans="4:4" ht="13.2">
      <c r="D824" s="60"/>
    </row>
    <row r="825" spans="4:4" ht="13.2">
      <c r="D825" s="60"/>
    </row>
    <row r="826" spans="4:4" ht="13.2">
      <c r="D826" s="60"/>
    </row>
    <row r="827" spans="4:4" ht="13.2">
      <c r="D827" s="60"/>
    </row>
    <row r="828" spans="4:4" ht="13.2">
      <c r="D828" s="60"/>
    </row>
    <row r="829" spans="4:4" ht="13.2">
      <c r="D829" s="60"/>
    </row>
    <row r="830" spans="4:4" ht="13.2">
      <c r="D830" s="60"/>
    </row>
    <row r="831" spans="4:4" ht="13.2">
      <c r="D831" s="60"/>
    </row>
    <row r="832" spans="4:4" ht="13.2">
      <c r="D832" s="60"/>
    </row>
    <row r="833" spans="4:4" ht="13.2">
      <c r="D833" s="60"/>
    </row>
    <row r="834" spans="4:4" ht="13.2">
      <c r="D834" s="60"/>
    </row>
    <row r="835" spans="4:4" ht="13.2">
      <c r="D835" s="60"/>
    </row>
    <row r="836" spans="4:4" ht="13.2">
      <c r="D836" s="60"/>
    </row>
    <row r="837" spans="4:4" ht="13.2">
      <c r="D837" s="60"/>
    </row>
    <row r="838" spans="4:4" ht="13.2">
      <c r="D838" s="60"/>
    </row>
    <row r="839" spans="4:4" ht="13.2">
      <c r="D839" s="60"/>
    </row>
    <row r="840" spans="4:4" ht="13.2">
      <c r="D840" s="60"/>
    </row>
    <row r="841" spans="4:4" ht="13.2">
      <c r="D841" s="60"/>
    </row>
    <row r="842" spans="4:4" ht="13.2">
      <c r="D842" s="60"/>
    </row>
    <row r="843" spans="4:4" ht="13.2">
      <c r="D843" s="60"/>
    </row>
    <row r="844" spans="4:4" ht="13.2">
      <c r="D844" s="60"/>
    </row>
    <row r="845" spans="4:4" ht="13.2">
      <c r="D845" s="60"/>
    </row>
    <row r="846" spans="4:4" ht="13.2">
      <c r="D846" s="60"/>
    </row>
    <row r="847" spans="4:4" ht="13.2">
      <c r="D847" s="60"/>
    </row>
    <row r="848" spans="4:4" ht="13.2">
      <c r="D848" s="60"/>
    </row>
    <row r="849" spans="4:4" ht="13.2">
      <c r="D849" s="60"/>
    </row>
    <row r="850" spans="4:4" ht="13.2">
      <c r="D850" s="60"/>
    </row>
    <row r="851" spans="4:4" ht="13.2">
      <c r="D851" s="60"/>
    </row>
    <row r="852" spans="4:4" ht="13.2">
      <c r="D852" s="60"/>
    </row>
    <row r="853" spans="4:4" ht="13.2">
      <c r="D853" s="60"/>
    </row>
    <row r="854" spans="4:4" ht="13.2">
      <c r="D854" s="60"/>
    </row>
    <row r="855" spans="4:4" ht="13.2">
      <c r="D855" s="60"/>
    </row>
    <row r="856" spans="4:4" ht="13.2">
      <c r="D856" s="60"/>
    </row>
    <row r="857" spans="4:4" ht="13.2">
      <c r="D857" s="60"/>
    </row>
    <row r="858" spans="4:4" ht="13.2">
      <c r="D858" s="60"/>
    </row>
    <row r="859" spans="4:4" ht="13.2">
      <c r="D859" s="60"/>
    </row>
    <row r="860" spans="4:4" ht="13.2">
      <c r="D860" s="60"/>
    </row>
    <row r="861" spans="4:4" ht="13.2">
      <c r="D861" s="60"/>
    </row>
    <row r="862" spans="4:4" ht="13.2">
      <c r="D862" s="60"/>
    </row>
    <row r="863" spans="4:4" ht="13.2">
      <c r="D863" s="60"/>
    </row>
    <row r="864" spans="4:4" ht="13.2">
      <c r="D864" s="60"/>
    </row>
    <row r="865" spans="4:4" ht="13.2">
      <c r="D865" s="60"/>
    </row>
    <row r="866" spans="4:4" ht="13.2">
      <c r="D866" s="60"/>
    </row>
    <row r="867" spans="4:4" ht="13.2">
      <c r="D867" s="60"/>
    </row>
    <row r="868" spans="4:4" ht="13.2">
      <c r="D868" s="60"/>
    </row>
    <row r="869" spans="4:4" ht="13.2">
      <c r="D869" s="60"/>
    </row>
    <row r="870" spans="4:4" ht="13.2">
      <c r="D870" s="60"/>
    </row>
    <row r="871" spans="4:4" ht="13.2">
      <c r="D871" s="60"/>
    </row>
    <row r="872" spans="4:4" ht="13.2">
      <c r="D872" s="60"/>
    </row>
    <row r="873" spans="4:4" ht="13.2">
      <c r="D873" s="60"/>
    </row>
    <row r="874" spans="4:4" ht="13.2">
      <c r="D874" s="60"/>
    </row>
    <row r="875" spans="4:4" ht="13.2">
      <c r="D875" s="60"/>
    </row>
    <row r="876" spans="4:4" ht="13.2">
      <c r="D876" s="60"/>
    </row>
    <row r="877" spans="4:4" ht="13.2">
      <c r="D877" s="60"/>
    </row>
    <row r="878" spans="4:4" ht="13.2">
      <c r="D878" s="60"/>
    </row>
    <row r="879" spans="4:4" ht="13.2">
      <c r="D879" s="60"/>
    </row>
    <row r="880" spans="4:4" ht="13.2">
      <c r="D880" s="60"/>
    </row>
    <row r="881" spans="4:4" ht="13.2">
      <c r="D881" s="60"/>
    </row>
    <row r="882" spans="4:4" ht="13.2">
      <c r="D882" s="60"/>
    </row>
    <row r="883" spans="4:4" ht="13.2">
      <c r="D883" s="60"/>
    </row>
    <row r="884" spans="4:4" ht="13.2">
      <c r="D884" s="60"/>
    </row>
    <row r="885" spans="4:4" ht="13.2">
      <c r="D885" s="60"/>
    </row>
    <row r="886" spans="4:4" ht="13.2">
      <c r="D886" s="60"/>
    </row>
    <row r="887" spans="4:4" ht="13.2">
      <c r="D887" s="60"/>
    </row>
    <row r="888" spans="4:4" ht="13.2">
      <c r="D888" s="60"/>
    </row>
    <row r="889" spans="4:4" ht="13.2">
      <c r="D889" s="60"/>
    </row>
    <row r="890" spans="4:4" ht="13.2">
      <c r="D890" s="60"/>
    </row>
    <row r="891" spans="4:4" ht="13.2">
      <c r="D891" s="60"/>
    </row>
    <row r="892" spans="4:4" ht="13.2">
      <c r="D892" s="60"/>
    </row>
    <row r="893" spans="4:4" ht="13.2">
      <c r="D893" s="60"/>
    </row>
    <row r="894" spans="4:4" ht="13.2">
      <c r="D894" s="60"/>
    </row>
    <row r="895" spans="4:4" ht="13.2">
      <c r="D895" s="60"/>
    </row>
    <row r="896" spans="4:4" ht="13.2">
      <c r="D896" s="60"/>
    </row>
    <row r="897" spans="4:4" ht="13.2">
      <c r="D897" s="60"/>
    </row>
    <row r="898" spans="4:4" ht="13.2">
      <c r="D898" s="60"/>
    </row>
    <row r="899" spans="4:4" ht="13.2">
      <c r="D899" s="60"/>
    </row>
    <row r="900" spans="4:4" ht="13.2">
      <c r="D900" s="60"/>
    </row>
    <row r="901" spans="4:4" ht="13.2">
      <c r="D901" s="60"/>
    </row>
    <row r="902" spans="4:4" ht="13.2">
      <c r="D902" s="60"/>
    </row>
    <row r="903" spans="4:4" ht="13.2">
      <c r="D903" s="60"/>
    </row>
    <row r="904" spans="4:4" ht="13.2">
      <c r="D904" s="60"/>
    </row>
    <row r="905" spans="4:4" ht="13.2">
      <c r="D905" s="60"/>
    </row>
    <row r="906" spans="4:4" ht="13.2">
      <c r="D906" s="60"/>
    </row>
    <row r="907" spans="4:4" ht="13.2">
      <c r="D907" s="60"/>
    </row>
    <row r="908" spans="4:4" ht="13.2">
      <c r="D908" s="60"/>
    </row>
    <row r="909" spans="4:4" ht="13.2">
      <c r="D909" s="60"/>
    </row>
    <row r="910" spans="4:4" ht="13.2">
      <c r="D910" s="60"/>
    </row>
    <row r="911" spans="4:4" ht="13.2">
      <c r="D911" s="60"/>
    </row>
    <row r="912" spans="4:4" ht="13.2">
      <c r="D912" s="60"/>
    </row>
    <row r="913" spans="4:4" ht="13.2">
      <c r="D913" s="60"/>
    </row>
    <row r="914" spans="4:4" ht="13.2">
      <c r="D914" s="60"/>
    </row>
    <row r="915" spans="4:4" ht="13.2">
      <c r="D915" s="60"/>
    </row>
    <row r="916" spans="4:4" ht="13.2">
      <c r="D916" s="60"/>
    </row>
    <row r="917" spans="4:4" ht="13.2">
      <c r="D917" s="60"/>
    </row>
    <row r="918" spans="4:4" ht="13.2">
      <c r="D918" s="60"/>
    </row>
    <row r="919" spans="4:4" ht="13.2">
      <c r="D919" s="60"/>
    </row>
    <row r="920" spans="4:4" ht="13.2">
      <c r="D920" s="60"/>
    </row>
    <row r="921" spans="4:4" ht="13.2">
      <c r="D921" s="60"/>
    </row>
    <row r="922" spans="4:4" ht="13.2">
      <c r="D922" s="60"/>
    </row>
    <row r="923" spans="4:4" ht="13.2">
      <c r="D923" s="60"/>
    </row>
    <row r="924" spans="4:4" ht="13.2">
      <c r="D924" s="60"/>
    </row>
    <row r="925" spans="4:4" ht="13.2">
      <c r="D925" s="60"/>
    </row>
    <row r="926" spans="4:4" ht="13.2">
      <c r="D926" s="60"/>
    </row>
    <row r="927" spans="4:4" ht="13.2">
      <c r="D927" s="60"/>
    </row>
    <row r="928" spans="4:4" ht="13.2">
      <c r="D928" s="60"/>
    </row>
    <row r="929" spans="4:4" ht="13.2">
      <c r="D929" s="60"/>
    </row>
    <row r="930" spans="4:4" ht="13.2">
      <c r="D930" s="60"/>
    </row>
    <row r="931" spans="4:4" ht="13.2">
      <c r="D931" s="60"/>
    </row>
    <row r="932" spans="4:4" ht="13.2">
      <c r="D932" s="60"/>
    </row>
    <row r="933" spans="4:4" ht="13.2">
      <c r="D933" s="60"/>
    </row>
    <row r="934" spans="4:4" ht="13.2">
      <c r="D934" s="60"/>
    </row>
    <row r="935" spans="4:4" ht="13.2">
      <c r="D935" s="60"/>
    </row>
    <row r="936" spans="4:4" ht="13.2">
      <c r="D936" s="60"/>
    </row>
    <row r="937" spans="4:4" ht="13.2">
      <c r="D937" s="60"/>
    </row>
    <row r="938" spans="4:4" ht="13.2">
      <c r="D938" s="60"/>
    </row>
    <row r="939" spans="4:4" ht="13.2">
      <c r="D939" s="60"/>
    </row>
    <row r="940" spans="4:4" ht="13.2">
      <c r="D940" s="60"/>
    </row>
    <row r="941" spans="4:4" ht="13.2">
      <c r="D941" s="60"/>
    </row>
    <row r="942" spans="4:4" ht="13.2">
      <c r="D942" s="60"/>
    </row>
    <row r="943" spans="4:4" ht="13.2">
      <c r="D943" s="60"/>
    </row>
    <row r="944" spans="4:4" ht="13.2">
      <c r="D944" s="60"/>
    </row>
    <row r="945" spans="4:4" ht="13.2">
      <c r="D945" s="60"/>
    </row>
    <row r="946" spans="4:4" ht="13.2">
      <c r="D946" s="60"/>
    </row>
    <row r="947" spans="4:4" ht="13.2">
      <c r="D947" s="60"/>
    </row>
    <row r="948" spans="4:4" ht="13.2">
      <c r="D948" s="60"/>
    </row>
    <row r="949" spans="4:4" ht="13.2">
      <c r="D949" s="60"/>
    </row>
    <row r="950" spans="4:4" ht="13.2">
      <c r="D950" s="60"/>
    </row>
    <row r="951" spans="4:4" ht="13.2">
      <c r="D951" s="60"/>
    </row>
    <row r="952" spans="4:4" ht="13.2">
      <c r="D952" s="60"/>
    </row>
    <row r="953" spans="4:4" ht="13.2">
      <c r="D953" s="60"/>
    </row>
    <row r="954" spans="4:4" ht="13.2">
      <c r="D954" s="60"/>
    </row>
    <row r="955" spans="4:4" ht="13.2">
      <c r="D955" s="60"/>
    </row>
    <row r="956" spans="4:4" ht="13.2">
      <c r="D956" s="60"/>
    </row>
    <row r="957" spans="4:4" ht="13.2">
      <c r="D957" s="60"/>
    </row>
    <row r="958" spans="4:4" ht="13.2">
      <c r="D958" s="60"/>
    </row>
    <row r="959" spans="4:4" ht="13.2">
      <c r="D959" s="60"/>
    </row>
    <row r="960" spans="4:4" ht="13.2">
      <c r="D960" s="60"/>
    </row>
    <row r="961" spans="4:4" ht="13.2">
      <c r="D961" s="60"/>
    </row>
    <row r="962" spans="4:4" ht="13.2">
      <c r="D962" s="60"/>
    </row>
    <row r="963" spans="4:4" ht="13.2">
      <c r="D963" s="60"/>
    </row>
    <row r="964" spans="4:4" ht="13.2">
      <c r="D964" s="60"/>
    </row>
    <row r="965" spans="4:4" ht="13.2">
      <c r="D965" s="60"/>
    </row>
    <row r="966" spans="4:4" ht="13.2">
      <c r="D966" s="60"/>
    </row>
    <row r="967" spans="4:4" ht="13.2">
      <c r="D967" s="60"/>
    </row>
    <row r="968" spans="4:4" ht="13.2">
      <c r="D968" s="60"/>
    </row>
    <row r="969" spans="4:4" ht="13.2">
      <c r="D969" s="60"/>
    </row>
    <row r="970" spans="4:4" ht="13.2">
      <c r="D970" s="60"/>
    </row>
    <row r="971" spans="4:4" ht="13.2">
      <c r="D971" s="60"/>
    </row>
    <row r="972" spans="4:4" ht="13.2">
      <c r="D972" s="60"/>
    </row>
    <row r="973" spans="4:4" ht="13.2">
      <c r="D973" s="60"/>
    </row>
    <row r="974" spans="4:4" ht="13.2">
      <c r="D974" s="60"/>
    </row>
    <row r="975" spans="4:4" ht="13.2">
      <c r="D975" s="60"/>
    </row>
    <row r="976" spans="4:4" ht="13.2">
      <c r="D976" s="60"/>
    </row>
    <row r="977" spans="4:4" ht="13.2">
      <c r="D977" s="60"/>
    </row>
    <row r="978" spans="4:4" ht="13.2">
      <c r="D978" s="60"/>
    </row>
    <row r="979" spans="4:4" ht="13.2">
      <c r="D979" s="60"/>
    </row>
    <row r="980" spans="4:4" ht="13.2">
      <c r="D980" s="60"/>
    </row>
    <row r="981" spans="4:4" ht="13.2">
      <c r="D981" s="60"/>
    </row>
    <row r="982" spans="4:4" ht="13.2">
      <c r="D982" s="60"/>
    </row>
    <row r="983" spans="4:4" ht="13.2">
      <c r="D983" s="60"/>
    </row>
    <row r="984" spans="4:4" ht="13.2">
      <c r="D984" s="60"/>
    </row>
    <row r="985" spans="4:4" ht="13.2">
      <c r="D985" s="60"/>
    </row>
    <row r="986" spans="4:4" ht="13.2">
      <c r="D986" s="60"/>
    </row>
    <row r="987" spans="4:4" ht="13.2">
      <c r="D987" s="60"/>
    </row>
    <row r="988" spans="4:4" ht="13.2">
      <c r="D988" s="60"/>
    </row>
    <row r="989" spans="4:4" ht="13.2">
      <c r="D989" s="60"/>
    </row>
    <row r="990" spans="4:4" ht="13.2">
      <c r="D990" s="60"/>
    </row>
    <row r="991" spans="4:4" ht="13.2">
      <c r="D991" s="60"/>
    </row>
    <row r="992" spans="4:4" ht="13.2">
      <c r="D992" s="60"/>
    </row>
    <row r="993" spans="4:4" ht="13.2">
      <c r="D993" s="60"/>
    </row>
  </sheetData>
  <conditionalFormatting sqref="O2">
    <cfRule type="cellIs" dxfId="0" priority="1" operator="equal">
      <formula>E2</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I999"/>
  <sheetViews>
    <sheetView workbookViewId="0">
      <pane ySplit="1" topLeftCell="A2" activePane="bottomLeft" state="frozen"/>
      <selection pane="bottomLeft" activeCell="B3" sqref="B3"/>
    </sheetView>
  </sheetViews>
  <sheetFormatPr defaultColWidth="14.44140625" defaultRowHeight="15.75" customHeight="1"/>
  <cols>
    <col min="1" max="1" width="51.33203125" customWidth="1"/>
    <col min="2" max="2" width="21.77734375" customWidth="1"/>
    <col min="3" max="3" width="5.33203125" customWidth="1"/>
    <col min="4" max="4" width="4.33203125" customWidth="1"/>
    <col min="5" max="5" width="9" customWidth="1"/>
    <col min="6" max="6" width="12.6640625" customWidth="1"/>
    <col min="7" max="7" width="10.6640625" customWidth="1"/>
    <col min="8" max="8" width="10.109375" customWidth="1"/>
    <col min="9" max="9" width="10.44140625" customWidth="1"/>
    <col min="10" max="10" width="2.109375" customWidth="1"/>
    <col min="11" max="11" width="32.44140625" customWidth="1"/>
    <col min="12" max="12" width="5.33203125" customWidth="1"/>
    <col min="13" max="13" width="7.6640625" customWidth="1"/>
    <col min="14" max="14" width="10.6640625" customWidth="1"/>
  </cols>
  <sheetData>
    <row r="1" spans="1:14" ht="15.75" customHeight="1">
      <c r="A1" s="61" t="s">
        <v>231</v>
      </c>
      <c r="B1" s="62"/>
      <c r="C1" s="61" t="s">
        <v>232</v>
      </c>
      <c r="D1" s="61" t="s">
        <v>233</v>
      </c>
      <c r="E1" s="63" t="s">
        <v>234</v>
      </c>
      <c r="F1" s="63" t="s">
        <v>235</v>
      </c>
      <c r="G1" s="63" t="s">
        <v>236</v>
      </c>
      <c r="H1" s="64" t="s">
        <v>237</v>
      </c>
      <c r="I1" s="64" t="s">
        <v>238</v>
      </c>
      <c r="J1" s="61"/>
      <c r="K1" s="61"/>
      <c r="L1" s="61"/>
      <c r="M1" s="61"/>
      <c r="N1" s="65"/>
    </row>
    <row r="2" spans="1:14" ht="15.75" customHeight="1">
      <c r="A2" s="66" t="s">
        <v>239</v>
      </c>
      <c r="B2" s="67" t="s">
        <v>240</v>
      </c>
      <c r="C2" s="68">
        <v>1</v>
      </c>
      <c r="D2" s="68">
        <v>2</v>
      </c>
      <c r="E2" s="69" t="s">
        <v>241</v>
      </c>
      <c r="F2" s="69">
        <v>1720</v>
      </c>
      <c r="G2" s="69">
        <v>2320</v>
      </c>
      <c r="H2" s="70">
        <f t="shared" ref="H2:H28" si="0">C2*F2</f>
        <v>1720</v>
      </c>
      <c r="I2" s="70">
        <f t="shared" ref="I2:I28" si="1">C2*G2</f>
        <v>2320</v>
      </c>
      <c r="J2" s="68"/>
      <c r="K2" s="68"/>
      <c r="L2" s="68"/>
      <c r="M2" s="68"/>
      <c r="N2" s="71"/>
    </row>
    <row r="3" spans="1:14" ht="15.75" customHeight="1">
      <c r="A3" s="66" t="s">
        <v>242</v>
      </c>
      <c r="B3" s="67" t="s">
        <v>243</v>
      </c>
      <c r="C3" s="68">
        <v>1</v>
      </c>
      <c r="D3" s="68">
        <v>1</v>
      </c>
      <c r="E3" s="69" t="s">
        <v>241</v>
      </c>
      <c r="F3" s="69">
        <v>2800</v>
      </c>
      <c r="G3" s="69">
        <v>3785</v>
      </c>
      <c r="H3" s="70">
        <f t="shared" si="0"/>
        <v>2800</v>
      </c>
      <c r="I3" s="70">
        <f t="shared" si="1"/>
        <v>3785</v>
      </c>
      <c r="J3" s="68"/>
      <c r="K3" s="68"/>
      <c r="L3" s="68"/>
      <c r="M3" s="68"/>
      <c r="N3" s="71"/>
    </row>
    <row r="4" spans="1:14" ht="15.75" customHeight="1">
      <c r="A4" s="66" t="s">
        <v>244</v>
      </c>
      <c r="B4" s="72" t="s">
        <v>245</v>
      </c>
      <c r="C4" s="68">
        <v>0.5</v>
      </c>
      <c r="D4" s="68">
        <v>2</v>
      </c>
      <c r="E4" s="73" t="s">
        <v>246</v>
      </c>
      <c r="F4" s="69">
        <v>1500</v>
      </c>
      <c r="G4" s="73">
        <f>F4</f>
        <v>1500</v>
      </c>
      <c r="H4" s="74">
        <f t="shared" si="0"/>
        <v>750</v>
      </c>
      <c r="I4" s="70">
        <f t="shared" si="1"/>
        <v>750</v>
      </c>
      <c r="J4" s="66"/>
      <c r="K4" s="66"/>
      <c r="L4" s="68"/>
      <c r="M4" s="68"/>
      <c r="N4" s="75"/>
    </row>
    <row r="5" spans="1:14" ht="15.75" customHeight="1">
      <c r="A5" s="66" t="s">
        <v>247</v>
      </c>
      <c r="B5" s="67" t="s">
        <v>248</v>
      </c>
      <c r="C5" s="68"/>
      <c r="D5" s="68">
        <v>2</v>
      </c>
      <c r="E5" s="69"/>
      <c r="F5" s="69">
        <v>1720</v>
      </c>
      <c r="G5" s="69">
        <v>2320</v>
      </c>
      <c r="H5" s="70">
        <f t="shared" si="0"/>
        <v>0</v>
      </c>
      <c r="I5" s="70">
        <f t="shared" si="1"/>
        <v>0</v>
      </c>
      <c r="J5" s="66"/>
      <c r="K5" s="66"/>
      <c r="L5" s="68"/>
      <c r="M5" s="68"/>
      <c r="N5" s="75"/>
    </row>
    <row r="6" spans="1:14" ht="15.75" customHeight="1">
      <c r="A6" s="66" t="s">
        <v>249</v>
      </c>
      <c r="B6" s="76" t="s">
        <v>250</v>
      </c>
      <c r="C6" s="68">
        <v>1</v>
      </c>
      <c r="D6" s="68">
        <v>2</v>
      </c>
      <c r="E6" s="69"/>
      <c r="F6" s="69">
        <v>1720</v>
      </c>
      <c r="G6" s="69">
        <v>2320</v>
      </c>
      <c r="H6" s="70">
        <f t="shared" si="0"/>
        <v>1720</v>
      </c>
      <c r="I6" s="70">
        <f t="shared" si="1"/>
        <v>2320</v>
      </c>
      <c r="J6" s="66"/>
      <c r="K6" s="66"/>
      <c r="L6" s="68"/>
      <c r="M6" s="68"/>
      <c r="N6" s="75"/>
    </row>
    <row r="7" spans="1:14" ht="15.75" customHeight="1">
      <c r="A7" s="66" t="s">
        <v>251</v>
      </c>
      <c r="B7" s="67" t="s">
        <v>252</v>
      </c>
      <c r="C7" s="68">
        <v>1</v>
      </c>
      <c r="D7" s="68">
        <v>2</v>
      </c>
      <c r="E7" s="69"/>
      <c r="F7" s="69">
        <v>1720</v>
      </c>
      <c r="G7" s="69">
        <v>2320</v>
      </c>
      <c r="H7" s="70">
        <f t="shared" si="0"/>
        <v>1720</v>
      </c>
      <c r="I7" s="70">
        <f t="shared" si="1"/>
        <v>2320</v>
      </c>
      <c r="J7" s="66"/>
      <c r="K7" s="66"/>
      <c r="L7" s="68"/>
      <c r="M7" s="68"/>
      <c r="N7" s="75"/>
    </row>
    <row r="8" spans="1:14" ht="15.75" customHeight="1">
      <c r="A8" s="66" t="s">
        <v>253</v>
      </c>
      <c r="B8" s="76" t="s">
        <v>254</v>
      </c>
      <c r="C8" s="68">
        <v>1</v>
      </c>
      <c r="D8" s="68">
        <v>2</v>
      </c>
      <c r="E8" s="73" t="s">
        <v>246</v>
      </c>
      <c r="F8" s="69">
        <v>1500</v>
      </c>
      <c r="G8" s="73">
        <f>F8</f>
        <v>1500</v>
      </c>
      <c r="H8" s="70">
        <f t="shared" si="0"/>
        <v>1500</v>
      </c>
      <c r="I8" s="70">
        <f t="shared" si="1"/>
        <v>1500</v>
      </c>
      <c r="J8" s="66"/>
      <c r="K8" s="66"/>
      <c r="L8" s="68"/>
      <c r="M8" s="68"/>
      <c r="N8" s="75"/>
    </row>
    <row r="9" spans="1:14" ht="15.75" customHeight="1">
      <c r="A9" s="66" t="s">
        <v>255</v>
      </c>
      <c r="B9" s="72" t="s">
        <v>256</v>
      </c>
      <c r="C9" s="68">
        <v>0.5</v>
      </c>
      <c r="D9" s="68">
        <v>2</v>
      </c>
      <c r="E9" s="69"/>
      <c r="F9" s="69">
        <v>1720</v>
      </c>
      <c r="G9" s="69">
        <v>2320</v>
      </c>
      <c r="H9" s="74">
        <f t="shared" si="0"/>
        <v>860</v>
      </c>
      <c r="I9" s="70">
        <f t="shared" si="1"/>
        <v>1160</v>
      </c>
      <c r="J9" s="66"/>
      <c r="K9" s="66"/>
      <c r="L9" s="68"/>
      <c r="M9" s="68"/>
      <c r="N9" s="75"/>
    </row>
    <row r="10" spans="1:14" ht="15.75" customHeight="1">
      <c r="A10" s="66" t="s">
        <v>257</v>
      </c>
      <c r="B10" s="67" t="s">
        <v>258</v>
      </c>
      <c r="C10" s="62"/>
      <c r="D10" s="62"/>
      <c r="E10" s="77"/>
      <c r="F10" s="77"/>
      <c r="G10" s="77"/>
      <c r="H10" s="78">
        <f t="shared" si="0"/>
        <v>0</v>
      </c>
      <c r="I10" s="70">
        <f t="shared" si="1"/>
        <v>0</v>
      </c>
      <c r="J10" s="62"/>
      <c r="K10" s="62"/>
      <c r="L10" s="62"/>
      <c r="M10" s="62"/>
      <c r="N10" s="79"/>
    </row>
    <row r="11" spans="1:14" ht="15.75" customHeight="1">
      <c r="A11" s="66" t="s">
        <v>259</v>
      </c>
      <c r="B11" s="76" t="s">
        <v>260</v>
      </c>
      <c r="C11" s="68">
        <v>1</v>
      </c>
      <c r="D11" s="68">
        <v>3</v>
      </c>
      <c r="E11" s="73" t="s">
        <v>246</v>
      </c>
      <c r="F11" s="73">
        <v>860</v>
      </c>
      <c r="G11" s="73">
        <v>860</v>
      </c>
      <c r="H11" s="74">
        <f t="shared" si="0"/>
        <v>860</v>
      </c>
      <c r="I11" s="70">
        <f t="shared" si="1"/>
        <v>860</v>
      </c>
      <c r="J11" s="66"/>
      <c r="K11" s="66"/>
      <c r="L11" s="68"/>
      <c r="M11" s="68"/>
      <c r="N11" s="75"/>
    </row>
    <row r="12" spans="1:14" ht="15.75" customHeight="1">
      <c r="A12" s="66" t="s">
        <v>261</v>
      </c>
      <c r="B12" s="72" t="s">
        <v>262</v>
      </c>
      <c r="C12" s="68">
        <v>1</v>
      </c>
      <c r="D12" s="68">
        <v>3</v>
      </c>
      <c r="E12" s="73"/>
      <c r="F12" s="73">
        <v>1200</v>
      </c>
      <c r="G12" s="73">
        <v>1622</v>
      </c>
      <c r="H12" s="78">
        <f t="shared" si="0"/>
        <v>1200</v>
      </c>
      <c r="I12" s="70">
        <f t="shared" si="1"/>
        <v>1622</v>
      </c>
      <c r="J12" s="66"/>
      <c r="K12" s="66"/>
      <c r="L12" s="68"/>
      <c r="M12" s="68"/>
      <c r="N12" s="75"/>
    </row>
    <row r="13" spans="1:14" ht="15.75" customHeight="1">
      <c r="A13" s="66" t="s">
        <v>261</v>
      </c>
      <c r="B13" s="72" t="s">
        <v>263</v>
      </c>
      <c r="C13" s="68">
        <v>0</v>
      </c>
      <c r="D13" s="68">
        <v>3</v>
      </c>
      <c r="E13" s="73"/>
      <c r="F13" s="73">
        <v>1200</v>
      </c>
      <c r="G13" s="73">
        <v>1622</v>
      </c>
      <c r="H13" s="78">
        <f t="shared" si="0"/>
        <v>0</v>
      </c>
      <c r="I13" s="70">
        <f t="shared" si="1"/>
        <v>0</v>
      </c>
      <c r="J13" s="66"/>
      <c r="K13" s="66"/>
      <c r="L13" s="68"/>
      <c r="M13" s="68"/>
      <c r="N13" s="75"/>
    </row>
    <row r="14" spans="1:14" ht="15.75" customHeight="1">
      <c r="A14" s="66" t="s">
        <v>264</v>
      </c>
      <c r="B14" s="67" t="s">
        <v>265</v>
      </c>
      <c r="C14" s="68">
        <v>0.5</v>
      </c>
      <c r="D14" s="68">
        <v>2</v>
      </c>
      <c r="E14" s="80"/>
      <c r="F14" s="80">
        <v>1720</v>
      </c>
      <c r="G14" s="73">
        <v>1622</v>
      </c>
      <c r="H14" s="78">
        <f t="shared" si="0"/>
        <v>860</v>
      </c>
      <c r="I14" s="70">
        <f t="shared" si="1"/>
        <v>811</v>
      </c>
      <c r="J14" s="66"/>
      <c r="K14" s="66"/>
      <c r="L14" s="68"/>
      <c r="M14" s="68"/>
      <c r="N14" s="75"/>
    </row>
    <row r="15" spans="1:14" ht="15.75" customHeight="1">
      <c r="A15" s="66" t="s">
        <v>266</v>
      </c>
      <c r="B15" s="72" t="s">
        <v>267</v>
      </c>
      <c r="C15" s="68">
        <v>1</v>
      </c>
      <c r="D15" s="68">
        <v>3</v>
      </c>
      <c r="E15" s="73"/>
      <c r="F15" s="73">
        <v>1200</v>
      </c>
      <c r="G15" s="73">
        <v>1622</v>
      </c>
      <c r="H15" s="78">
        <f t="shared" si="0"/>
        <v>1200</v>
      </c>
      <c r="I15" s="70">
        <f t="shared" si="1"/>
        <v>1622</v>
      </c>
      <c r="J15" s="66"/>
      <c r="K15" s="66"/>
      <c r="L15" s="68"/>
      <c r="M15" s="68"/>
      <c r="N15" s="75"/>
    </row>
    <row r="16" spans="1:14" ht="15.75" customHeight="1">
      <c r="A16" s="66" t="s">
        <v>268</v>
      </c>
      <c r="B16" s="72" t="s">
        <v>269</v>
      </c>
      <c r="C16" s="68">
        <v>0.25</v>
      </c>
      <c r="D16" s="68">
        <v>3</v>
      </c>
      <c r="E16" s="73" t="s">
        <v>246</v>
      </c>
      <c r="F16" s="73">
        <v>1200</v>
      </c>
      <c r="G16" s="73">
        <f t="shared" ref="G16:G17" si="2">F16</f>
        <v>1200</v>
      </c>
      <c r="H16" s="78">
        <f t="shared" si="0"/>
        <v>300</v>
      </c>
      <c r="I16" s="70">
        <f t="shared" si="1"/>
        <v>300</v>
      </c>
      <c r="J16" s="66"/>
      <c r="K16" s="66"/>
      <c r="L16" s="62"/>
      <c r="M16" s="68"/>
      <c r="N16" s="75"/>
    </row>
    <row r="17" spans="1:35" ht="15.75" customHeight="1">
      <c r="A17" s="66" t="s">
        <v>270</v>
      </c>
      <c r="B17" s="76" t="s">
        <v>271</v>
      </c>
      <c r="C17" s="68">
        <v>0.5</v>
      </c>
      <c r="D17" s="68">
        <v>3</v>
      </c>
      <c r="E17" s="73" t="s">
        <v>246</v>
      </c>
      <c r="F17" s="73">
        <v>1200</v>
      </c>
      <c r="G17" s="73">
        <f t="shared" si="2"/>
        <v>1200</v>
      </c>
      <c r="H17" s="78">
        <f t="shared" si="0"/>
        <v>600</v>
      </c>
      <c r="I17" s="70">
        <f t="shared" si="1"/>
        <v>600</v>
      </c>
      <c r="J17" s="66"/>
      <c r="K17" s="66"/>
      <c r="L17" s="68"/>
      <c r="M17" s="68"/>
      <c r="N17" s="75"/>
    </row>
    <row r="18" spans="1:35" ht="15.75" customHeight="1">
      <c r="A18" s="66" t="s">
        <v>272</v>
      </c>
      <c r="B18" s="68" t="s">
        <v>273</v>
      </c>
      <c r="C18" s="68">
        <v>0.5</v>
      </c>
      <c r="D18" s="68">
        <v>2</v>
      </c>
      <c r="E18" s="69" t="s">
        <v>246</v>
      </c>
      <c r="F18" s="69">
        <v>1720</v>
      </c>
      <c r="G18" s="69">
        <v>2320</v>
      </c>
      <c r="H18" s="78">
        <f t="shared" si="0"/>
        <v>860</v>
      </c>
      <c r="I18" s="70">
        <f t="shared" si="1"/>
        <v>1160</v>
      </c>
      <c r="J18" s="66"/>
      <c r="K18" s="66"/>
      <c r="L18" s="68"/>
      <c r="M18" s="68"/>
      <c r="N18" s="75"/>
    </row>
    <row r="19" spans="1:35" ht="15.75" customHeight="1">
      <c r="A19" s="66" t="s">
        <v>274</v>
      </c>
      <c r="B19" s="68" t="s">
        <v>275</v>
      </c>
      <c r="C19" s="68">
        <v>1</v>
      </c>
      <c r="D19" s="68" t="s">
        <v>276</v>
      </c>
      <c r="E19" s="73" t="s">
        <v>246</v>
      </c>
      <c r="F19" s="69">
        <v>100</v>
      </c>
      <c r="G19" s="73">
        <f t="shared" ref="G19:G23" si="3">F19</f>
        <v>100</v>
      </c>
      <c r="H19" s="78">
        <f t="shared" si="0"/>
        <v>100</v>
      </c>
      <c r="I19" s="70">
        <f t="shared" si="1"/>
        <v>100</v>
      </c>
      <c r="J19" s="66"/>
      <c r="K19" s="66"/>
      <c r="L19" s="68"/>
      <c r="M19" s="68"/>
      <c r="N19" s="75"/>
    </row>
    <row r="20" spans="1:35" ht="15.75" customHeight="1">
      <c r="A20" s="66" t="s">
        <v>277</v>
      </c>
      <c r="B20" s="68" t="s">
        <v>278</v>
      </c>
      <c r="C20" s="68">
        <v>1</v>
      </c>
      <c r="D20" s="68" t="s">
        <v>276</v>
      </c>
      <c r="E20" s="73" t="s">
        <v>246</v>
      </c>
      <c r="F20" s="69">
        <v>200</v>
      </c>
      <c r="G20" s="73">
        <f t="shared" si="3"/>
        <v>200</v>
      </c>
      <c r="H20" s="78">
        <f t="shared" si="0"/>
        <v>200</v>
      </c>
      <c r="I20" s="70">
        <f t="shared" si="1"/>
        <v>200</v>
      </c>
      <c r="J20" s="62"/>
      <c r="K20" s="62"/>
      <c r="L20" s="62"/>
      <c r="M20" s="68"/>
      <c r="N20" s="79"/>
    </row>
    <row r="21" spans="1:35" ht="15.75" customHeight="1">
      <c r="A21" s="66" t="s">
        <v>279</v>
      </c>
      <c r="B21" s="68" t="s">
        <v>280</v>
      </c>
      <c r="C21" s="68">
        <v>6</v>
      </c>
      <c r="D21" s="68" t="s">
        <v>276</v>
      </c>
      <c r="E21" s="73" t="s">
        <v>246</v>
      </c>
      <c r="F21" s="69">
        <v>200</v>
      </c>
      <c r="G21" s="73">
        <f t="shared" si="3"/>
        <v>200</v>
      </c>
      <c r="H21" s="78">
        <f t="shared" si="0"/>
        <v>1200</v>
      </c>
      <c r="I21" s="70">
        <f t="shared" si="1"/>
        <v>1200</v>
      </c>
      <c r="J21" s="62"/>
      <c r="K21" s="62"/>
      <c r="L21" s="62"/>
      <c r="M21" s="68"/>
      <c r="N21" s="79"/>
    </row>
    <row r="22" spans="1:35" ht="15.75" customHeight="1">
      <c r="A22" s="66" t="s">
        <v>281</v>
      </c>
      <c r="B22" s="68" t="s">
        <v>282</v>
      </c>
      <c r="C22" s="68">
        <v>5</v>
      </c>
      <c r="D22" s="68" t="s">
        <v>276</v>
      </c>
      <c r="E22" s="73" t="s">
        <v>246</v>
      </c>
      <c r="F22" s="69">
        <v>100</v>
      </c>
      <c r="G22" s="73">
        <f t="shared" si="3"/>
        <v>100</v>
      </c>
      <c r="H22" s="78">
        <f t="shared" si="0"/>
        <v>500</v>
      </c>
      <c r="I22" s="70">
        <f t="shared" si="1"/>
        <v>500</v>
      </c>
      <c r="J22" s="62"/>
      <c r="K22" s="62"/>
      <c r="L22" s="62"/>
      <c r="M22" s="68"/>
      <c r="N22" s="79"/>
    </row>
    <row r="23" spans="1:35" ht="15.75" customHeight="1">
      <c r="A23" s="5" t="s">
        <v>283</v>
      </c>
      <c r="B23" s="81" t="s">
        <v>284</v>
      </c>
      <c r="C23" s="5">
        <v>1</v>
      </c>
      <c r="E23" s="73" t="s">
        <v>246</v>
      </c>
      <c r="F23" s="6">
        <v>200</v>
      </c>
      <c r="G23" s="73">
        <f t="shared" si="3"/>
        <v>200</v>
      </c>
      <c r="H23" s="78">
        <f t="shared" si="0"/>
        <v>200</v>
      </c>
      <c r="I23" s="70">
        <f t="shared" si="1"/>
        <v>200</v>
      </c>
      <c r="N23" s="82"/>
    </row>
    <row r="24" spans="1:35" ht="15.75" customHeight="1">
      <c r="A24" s="5" t="s">
        <v>285</v>
      </c>
      <c r="C24" s="5">
        <v>10</v>
      </c>
      <c r="E24" s="7"/>
      <c r="F24" s="6">
        <v>300</v>
      </c>
      <c r="G24" s="6">
        <v>300</v>
      </c>
      <c r="H24" s="78">
        <f t="shared" si="0"/>
        <v>3000</v>
      </c>
      <c r="I24" s="70">
        <f t="shared" si="1"/>
        <v>3000</v>
      </c>
      <c r="N24" s="82"/>
    </row>
    <row r="25" spans="1:35" ht="15.75" customHeight="1">
      <c r="A25" s="5" t="s">
        <v>286</v>
      </c>
      <c r="C25" s="5">
        <v>1</v>
      </c>
      <c r="E25" s="6" t="s">
        <v>287</v>
      </c>
      <c r="F25" s="6">
        <v>14</v>
      </c>
      <c r="G25" s="6">
        <v>14</v>
      </c>
      <c r="H25" s="78">
        <f t="shared" si="0"/>
        <v>14</v>
      </c>
      <c r="I25" s="70">
        <f t="shared" si="1"/>
        <v>14</v>
      </c>
      <c r="N25" s="82"/>
    </row>
    <row r="26" spans="1:35" ht="15.75" customHeight="1">
      <c r="A26" s="5" t="s">
        <v>288</v>
      </c>
      <c r="C26" s="5">
        <v>1</v>
      </c>
      <c r="E26" s="7"/>
      <c r="F26" s="6">
        <v>100</v>
      </c>
      <c r="G26" s="6">
        <v>100</v>
      </c>
      <c r="H26" s="78">
        <f t="shared" si="0"/>
        <v>100</v>
      </c>
      <c r="I26" s="70">
        <f t="shared" si="1"/>
        <v>100</v>
      </c>
      <c r="N26" s="82"/>
    </row>
    <row r="27" spans="1:35" ht="15.75" customHeight="1">
      <c r="A27" s="5" t="s">
        <v>289</v>
      </c>
      <c r="C27" s="5">
        <v>1</v>
      </c>
      <c r="E27" s="6" t="s">
        <v>287</v>
      </c>
      <c r="F27" s="6">
        <v>300</v>
      </c>
      <c r="G27" s="6">
        <v>300</v>
      </c>
      <c r="H27" s="78">
        <f t="shared" si="0"/>
        <v>300</v>
      </c>
      <c r="I27" s="70">
        <f t="shared" si="1"/>
        <v>300</v>
      </c>
      <c r="N27" s="82"/>
    </row>
    <row r="28" spans="1:35" ht="15.75" customHeight="1">
      <c r="A28" s="5" t="s">
        <v>290</v>
      </c>
      <c r="B28" s="10"/>
      <c r="C28" s="5">
        <v>1</v>
      </c>
      <c r="E28" s="83"/>
      <c r="F28" s="83">
        <v>100</v>
      </c>
      <c r="G28" s="83">
        <v>100</v>
      </c>
      <c r="H28" s="78">
        <f t="shared" si="0"/>
        <v>100</v>
      </c>
      <c r="I28" s="70">
        <f t="shared" si="1"/>
        <v>100</v>
      </c>
      <c r="J28" s="84"/>
      <c r="K28" s="84"/>
      <c r="N28" s="85"/>
    </row>
    <row r="29" spans="1:35" ht="15.75" customHeight="1">
      <c r="A29" s="86" t="s">
        <v>291</v>
      </c>
      <c r="B29" s="23"/>
      <c r="C29" s="23"/>
      <c r="D29" s="23"/>
      <c r="E29" s="87"/>
      <c r="F29" s="87"/>
      <c r="G29" s="87"/>
      <c r="H29" s="88">
        <f t="shared" ref="H29:I29" si="4">SUM(H2:H28)</f>
        <v>22664</v>
      </c>
      <c r="I29" s="88">
        <f t="shared" si="4"/>
        <v>26844</v>
      </c>
      <c r="J29" s="86"/>
      <c r="K29" s="86"/>
      <c r="L29" s="23"/>
      <c r="M29" s="23"/>
      <c r="N29" s="89"/>
      <c r="O29" s="23"/>
      <c r="P29" s="23"/>
      <c r="Q29" s="23"/>
      <c r="R29" s="23"/>
      <c r="S29" s="23"/>
      <c r="T29" s="23"/>
      <c r="U29" s="23"/>
      <c r="V29" s="23"/>
      <c r="W29" s="23"/>
      <c r="X29" s="23"/>
      <c r="Y29" s="23"/>
      <c r="Z29" s="23"/>
      <c r="AA29" s="23"/>
      <c r="AB29" s="23"/>
      <c r="AC29" s="23"/>
      <c r="AD29" s="23"/>
      <c r="AE29" s="23"/>
      <c r="AF29" s="23"/>
      <c r="AG29" s="23"/>
      <c r="AH29" s="23"/>
      <c r="AI29" s="23"/>
    </row>
    <row r="30" spans="1:35" ht="15.75" customHeight="1">
      <c r="A30" s="5" t="s">
        <v>292</v>
      </c>
      <c r="B30" s="10">
        <v>0.1</v>
      </c>
      <c r="E30" s="83"/>
      <c r="F30" s="83"/>
      <c r="G30" s="83"/>
      <c r="H30" s="70">
        <f t="shared" ref="H30:I30" si="5">H29*0.1</f>
        <v>2266.4</v>
      </c>
      <c r="I30" s="70">
        <f t="shared" si="5"/>
        <v>2684.4</v>
      </c>
      <c r="J30" s="84"/>
      <c r="K30" s="84"/>
      <c r="N30" s="85"/>
    </row>
    <row r="31" spans="1:35" ht="15.75" customHeight="1">
      <c r="A31" s="5" t="s">
        <v>293</v>
      </c>
      <c r="E31" s="7"/>
      <c r="F31" s="7"/>
      <c r="G31" s="7"/>
      <c r="H31" s="21">
        <f t="shared" ref="H31:I31" si="6">(H29+H30)*3</f>
        <v>74791.200000000012</v>
      </c>
      <c r="I31" s="21">
        <f t="shared" si="6"/>
        <v>88585.200000000012</v>
      </c>
      <c r="N31" s="82"/>
    </row>
    <row r="32" spans="1:35" ht="15.75" customHeight="1">
      <c r="E32" s="7"/>
      <c r="F32" s="7"/>
      <c r="G32" s="7"/>
      <c r="H32" s="21"/>
      <c r="I32" s="21"/>
      <c r="N32" s="82"/>
    </row>
    <row r="33" spans="5:14" ht="15.75" customHeight="1">
      <c r="E33" s="7"/>
      <c r="F33" s="7"/>
      <c r="G33" s="7"/>
      <c r="H33" s="21"/>
      <c r="I33" s="21"/>
      <c r="N33" s="82"/>
    </row>
    <row r="34" spans="5:14" ht="15.75" customHeight="1">
      <c r="E34" s="7"/>
      <c r="F34" s="7"/>
      <c r="G34" s="7"/>
      <c r="H34" s="21"/>
      <c r="I34" s="21"/>
      <c r="N34" s="82"/>
    </row>
    <row r="35" spans="5:14" ht="15.75" customHeight="1">
      <c r="E35" s="7"/>
      <c r="F35" s="7"/>
      <c r="G35" s="7"/>
      <c r="H35" s="21"/>
      <c r="I35" s="21"/>
      <c r="N35" s="82"/>
    </row>
    <row r="36" spans="5:14" ht="15.75" customHeight="1">
      <c r="E36" s="7"/>
      <c r="F36" s="7"/>
      <c r="G36" s="7"/>
      <c r="H36" s="21"/>
      <c r="I36" s="21"/>
      <c r="N36" s="82"/>
    </row>
    <row r="37" spans="5:14" ht="15.75" customHeight="1">
      <c r="E37" s="7"/>
      <c r="F37" s="7"/>
      <c r="G37" s="7"/>
      <c r="H37" s="21"/>
      <c r="I37" s="21"/>
      <c r="N37" s="82"/>
    </row>
    <row r="38" spans="5:14" ht="15.75" customHeight="1">
      <c r="E38" s="7"/>
      <c r="F38" s="7"/>
      <c r="G38" s="7"/>
      <c r="H38" s="21"/>
      <c r="I38" s="21"/>
      <c r="N38" s="82"/>
    </row>
    <row r="39" spans="5:14" ht="15.75" customHeight="1">
      <c r="E39" s="7"/>
      <c r="F39" s="7"/>
      <c r="G39" s="7"/>
      <c r="H39" s="21"/>
      <c r="I39" s="21"/>
      <c r="N39" s="82"/>
    </row>
    <row r="40" spans="5:14" ht="15.75" customHeight="1">
      <c r="E40" s="7"/>
      <c r="F40" s="7"/>
      <c r="G40" s="7"/>
      <c r="H40" s="21"/>
      <c r="I40" s="21"/>
      <c r="N40" s="82"/>
    </row>
    <row r="41" spans="5:14" ht="15.75" customHeight="1">
      <c r="E41" s="7"/>
      <c r="F41" s="7"/>
      <c r="G41" s="7"/>
      <c r="H41" s="21"/>
      <c r="I41" s="21"/>
      <c r="N41" s="82"/>
    </row>
    <row r="42" spans="5:14" ht="15.75" customHeight="1">
      <c r="E42" s="7"/>
      <c r="F42" s="7"/>
      <c r="G42" s="7"/>
      <c r="H42" s="21"/>
      <c r="I42" s="21"/>
      <c r="N42" s="82"/>
    </row>
    <row r="43" spans="5:14" ht="15.75" customHeight="1">
      <c r="E43" s="7"/>
      <c r="F43" s="7"/>
      <c r="G43" s="7"/>
      <c r="H43" s="21"/>
      <c r="I43" s="21"/>
      <c r="N43" s="82"/>
    </row>
    <row r="44" spans="5:14" ht="15.75" customHeight="1">
      <c r="E44" s="7"/>
      <c r="F44" s="7"/>
      <c r="G44" s="7"/>
      <c r="H44" s="21"/>
      <c r="I44" s="21"/>
      <c r="N44" s="82"/>
    </row>
    <row r="45" spans="5:14" ht="15.75" customHeight="1">
      <c r="E45" s="7"/>
      <c r="F45" s="7"/>
      <c r="G45" s="7"/>
      <c r="H45" s="21"/>
      <c r="I45" s="21"/>
      <c r="N45" s="82"/>
    </row>
    <row r="46" spans="5:14" ht="15.75" customHeight="1">
      <c r="E46" s="7"/>
      <c r="F46" s="7"/>
      <c r="G46" s="7"/>
      <c r="H46" s="21"/>
      <c r="I46" s="21"/>
      <c r="N46" s="82"/>
    </row>
    <row r="47" spans="5:14" ht="15.75" customHeight="1">
      <c r="E47" s="7"/>
      <c r="F47" s="7"/>
      <c r="G47" s="7"/>
      <c r="H47" s="21"/>
      <c r="I47" s="21"/>
      <c r="N47" s="82"/>
    </row>
    <row r="48" spans="5:14" ht="15.75" customHeight="1">
      <c r="E48" s="7"/>
      <c r="F48" s="7"/>
      <c r="G48" s="7"/>
      <c r="H48" s="21"/>
      <c r="I48" s="21"/>
      <c r="N48" s="82"/>
    </row>
    <row r="49" spans="5:14" ht="15.75" customHeight="1">
      <c r="E49" s="7"/>
      <c r="F49" s="7"/>
      <c r="G49" s="7"/>
      <c r="H49" s="21"/>
      <c r="I49" s="21"/>
      <c r="N49" s="82"/>
    </row>
    <row r="50" spans="5:14" ht="15.75" customHeight="1">
      <c r="E50" s="7"/>
      <c r="F50" s="7"/>
      <c r="G50" s="7"/>
      <c r="H50" s="21"/>
      <c r="I50" s="21"/>
      <c r="N50" s="82"/>
    </row>
    <row r="51" spans="5:14" ht="15.75" customHeight="1">
      <c r="E51" s="7"/>
      <c r="F51" s="7"/>
      <c r="G51" s="7"/>
      <c r="H51" s="21"/>
      <c r="I51" s="21"/>
      <c r="N51" s="82"/>
    </row>
    <row r="52" spans="5:14" ht="15.75" customHeight="1">
      <c r="E52" s="7"/>
      <c r="F52" s="7"/>
      <c r="G52" s="7"/>
      <c r="H52" s="21"/>
      <c r="I52" s="21"/>
      <c r="N52" s="82"/>
    </row>
    <row r="53" spans="5:14" ht="15.75" customHeight="1">
      <c r="E53" s="7"/>
      <c r="F53" s="7"/>
      <c r="G53" s="7"/>
      <c r="H53" s="21"/>
      <c r="I53" s="21"/>
      <c r="N53" s="82"/>
    </row>
    <row r="54" spans="5:14" ht="15.75" customHeight="1">
      <c r="E54" s="7"/>
      <c r="F54" s="7"/>
      <c r="G54" s="7"/>
      <c r="H54" s="21"/>
      <c r="I54" s="21"/>
      <c r="N54" s="82"/>
    </row>
    <row r="55" spans="5:14" ht="15.75" customHeight="1">
      <c r="E55" s="7"/>
      <c r="F55" s="7"/>
      <c r="G55" s="7"/>
      <c r="H55" s="21"/>
      <c r="I55" s="21"/>
      <c r="N55" s="82"/>
    </row>
    <row r="56" spans="5:14" ht="15.75" customHeight="1">
      <c r="E56" s="7"/>
      <c r="F56" s="7"/>
      <c r="G56" s="7"/>
      <c r="H56" s="21"/>
      <c r="I56" s="21"/>
      <c r="N56" s="82"/>
    </row>
    <row r="57" spans="5:14" ht="15.75" customHeight="1">
      <c r="E57" s="7"/>
      <c r="F57" s="7"/>
      <c r="G57" s="7"/>
      <c r="H57" s="21"/>
      <c r="I57" s="21"/>
      <c r="N57" s="82"/>
    </row>
    <row r="58" spans="5:14" ht="15.75" customHeight="1">
      <c r="E58" s="7"/>
      <c r="F58" s="7"/>
      <c r="G58" s="7"/>
      <c r="H58" s="21"/>
      <c r="I58" s="21"/>
      <c r="N58" s="82"/>
    </row>
    <row r="59" spans="5:14" ht="15.75" customHeight="1">
      <c r="E59" s="7"/>
      <c r="F59" s="7"/>
      <c r="G59" s="7"/>
      <c r="H59" s="21"/>
      <c r="I59" s="21"/>
      <c r="N59" s="82"/>
    </row>
    <row r="60" spans="5:14" ht="15.75" customHeight="1">
      <c r="E60" s="7"/>
      <c r="F60" s="7"/>
      <c r="G60" s="7"/>
      <c r="H60" s="21"/>
      <c r="I60" s="21"/>
      <c r="N60" s="82"/>
    </row>
    <row r="61" spans="5:14" ht="15.75" customHeight="1">
      <c r="E61" s="7"/>
      <c r="F61" s="7"/>
      <c r="G61" s="7"/>
      <c r="H61" s="21"/>
      <c r="I61" s="21"/>
      <c r="N61" s="82"/>
    </row>
    <row r="62" spans="5:14" ht="15.75" customHeight="1">
      <c r="E62" s="7"/>
      <c r="F62" s="7"/>
      <c r="G62" s="7"/>
      <c r="H62" s="21"/>
      <c r="I62" s="21"/>
      <c r="N62" s="82"/>
    </row>
    <row r="63" spans="5:14" ht="15.75" customHeight="1">
      <c r="E63" s="7"/>
      <c r="F63" s="7"/>
      <c r="G63" s="7"/>
      <c r="H63" s="21"/>
      <c r="I63" s="21"/>
      <c r="N63" s="82"/>
    </row>
    <row r="64" spans="5:14" ht="15.75" customHeight="1">
      <c r="E64" s="7"/>
      <c r="F64" s="7"/>
      <c r="G64" s="7"/>
      <c r="H64" s="21"/>
      <c r="I64" s="21"/>
      <c r="N64" s="82"/>
    </row>
    <row r="65" spans="5:14" ht="15.75" customHeight="1">
      <c r="E65" s="7"/>
      <c r="F65" s="7"/>
      <c r="G65" s="7"/>
      <c r="H65" s="21"/>
      <c r="I65" s="21"/>
      <c r="N65" s="82"/>
    </row>
    <row r="66" spans="5:14" ht="15.75" customHeight="1">
      <c r="E66" s="7"/>
      <c r="F66" s="7"/>
      <c r="G66" s="7"/>
      <c r="H66" s="21"/>
      <c r="I66" s="21"/>
      <c r="N66" s="82"/>
    </row>
    <row r="67" spans="5:14" ht="15.75" customHeight="1">
      <c r="E67" s="7"/>
      <c r="F67" s="7"/>
      <c r="G67" s="7"/>
      <c r="H67" s="21"/>
      <c r="I67" s="21"/>
      <c r="N67" s="82"/>
    </row>
    <row r="68" spans="5:14" ht="15.75" customHeight="1">
      <c r="E68" s="7"/>
      <c r="F68" s="7"/>
      <c r="G68" s="7"/>
      <c r="H68" s="21"/>
      <c r="I68" s="21"/>
      <c r="N68" s="82"/>
    </row>
    <row r="69" spans="5:14" ht="15.75" customHeight="1">
      <c r="E69" s="7"/>
      <c r="F69" s="7"/>
      <c r="G69" s="7"/>
      <c r="H69" s="21"/>
      <c r="I69" s="21"/>
      <c r="N69" s="82"/>
    </row>
    <row r="70" spans="5:14" ht="15.75" customHeight="1">
      <c r="E70" s="7"/>
      <c r="F70" s="7"/>
      <c r="G70" s="7"/>
      <c r="H70" s="21"/>
      <c r="I70" s="21"/>
      <c r="N70" s="82"/>
    </row>
    <row r="71" spans="5:14" ht="15.75" customHeight="1">
      <c r="E71" s="7"/>
      <c r="F71" s="7"/>
      <c r="G71" s="7"/>
      <c r="H71" s="21"/>
      <c r="I71" s="21"/>
      <c r="N71" s="82"/>
    </row>
    <row r="72" spans="5:14" ht="15.75" customHeight="1">
      <c r="E72" s="7"/>
      <c r="F72" s="7"/>
      <c r="G72" s="7"/>
      <c r="H72" s="21"/>
      <c r="I72" s="21"/>
      <c r="N72" s="82"/>
    </row>
    <row r="73" spans="5:14" ht="15.75" customHeight="1">
      <c r="E73" s="7"/>
      <c r="F73" s="7"/>
      <c r="G73" s="7"/>
      <c r="H73" s="21"/>
      <c r="I73" s="21"/>
      <c r="N73" s="82"/>
    </row>
    <row r="74" spans="5:14" ht="15.75" customHeight="1">
      <c r="E74" s="7"/>
      <c r="F74" s="7"/>
      <c r="G74" s="7"/>
      <c r="H74" s="21"/>
      <c r="I74" s="21"/>
      <c r="N74" s="82"/>
    </row>
    <row r="75" spans="5:14" ht="15.75" customHeight="1">
      <c r="E75" s="7"/>
      <c r="F75" s="7"/>
      <c r="G75" s="7"/>
      <c r="H75" s="21"/>
      <c r="I75" s="21"/>
      <c r="N75" s="82"/>
    </row>
    <row r="76" spans="5:14" ht="15.75" customHeight="1">
      <c r="E76" s="7"/>
      <c r="F76" s="7"/>
      <c r="G76" s="7"/>
      <c r="H76" s="21"/>
      <c r="I76" s="21"/>
      <c r="N76" s="82"/>
    </row>
    <row r="77" spans="5:14" ht="15.75" customHeight="1">
      <c r="E77" s="7"/>
      <c r="F77" s="7"/>
      <c r="G77" s="7"/>
      <c r="H77" s="21"/>
      <c r="I77" s="21"/>
      <c r="N77" s="82"/>
    </row>
    <row r="78" spans="5:14" ht="15.75" customHeight="1">
      <c r="E78" s="7"/>
      <c r="F78" s="7"/>
      <c r="G78" s="7"/>
      <c r="H78" s="21"/>
      <c r="I78" s="21"/>
      <c r="N78" s="82"/>
    </row>
    <row r="79" spans="5:14" ht="15.75" customHeight="1">
      <c r="E79" s="7"/>
      <c r="F79" s="7"/>
      <c r="G79" s="7"/>
      <c r="H79" s="21"/>
      <c r="I79" s="21"/>
      <c r="N79" s="82"/>
    </row>
    <row r="80" spans="5:14" ht="15.75" customHeight="1">
      <c r="E80" s="7"/>
      <c r="F80" s="7"/>
      <c r="G80" s="7"/>
      <c r="H80" s="21"/>
      <c r="I80" s="21"/>
      <c r="N80" s="82"/>
    </row>
    <row r="81" spans="5:14" ht="15.75" customHeight="1">
      <c r="E81" s="7"/>
      <c r="F81" s="7"/>
      <c r="G81" s="7"/>
      <c r="H81" s="21"/>
      <c r="I81" s="21"/>
      <c r="N81" s="82"/>
    </row>
    <row r="82" spans="5:14" ht="15.75" customHeight="1">
      <c r="E82" s="7"/>
      <c r="F82" s="7"/>
      <c r="G82" s="7"/>
      <c r="H82" s="21"/>
      <c r="I82" s="21"/>
      <c r="N82" s="82"/>
    </row>
    <row r="83" spans="5:14" ht="15.75" customHeight="1">
      <c r="E83" s="7"/>
      <c r="F83" s="7"/>
      <c r="G83" s="7"/>
      <c r="H83" s="21"/>
      <c r="I83" s="21"/>
      <c r="N83" s="82"/>
    </row>
    <row r="84" spans="5:14" ht="15.75" customHeight="1">
      <c r="E84" s="7"/>
      <c r="F84" s="7"/>
      <c r="G84" s="7"/>
      <c r="H84" s="21"/>
      <c r="I84" s="21"/>
      <c r="N84" s="82"/>
    </row>
    <row r="85" spans="5:14" ht="15.75" customHeight="1">
      <c r="E85" s="7"/>
      <c r="F85" s="7"/>
      <c r="G85" s="7"/>
      <c r="H85" s="21"/>
      <c r="I85" s="21"/>
      <c r="N85" s="82"/>
    </row>
    <row r="86" spans="5:14" ht="13.2">
      <c r="E86" s="7"/>
      <c r="F86" s="7"/>
      <c r="G86" s="7"/>
      <c r="H86" s="21"/>
      <c r="I86" s="21"/>
      <c r="N86" s="82"/>
    </row>
    <row r="87" spans="5:14" ht="13.2">
      <c r="E87" s="7"/>
      <c r="F87" s="7"/>
      <c r="G87" s="7"/>
      <c r="H87" s="21"/>
      <c r="I87" s="21"/>
      <c r="N87" s="82"/>
    </row>
    <row r="88" spans="5:14" ht="13.2">
      <c r="E88" s="7"/>
      <c r="F88" s="7"/>
      <c r="G88" s="7"/>
      <c r="H88" s="21"/>
      <c r="I88" s="21"/>
      <c r="N88" s="82"/>
    </row>
    <row r="89" spans="5:14" ht="13.2">
      <c r="E89" s="7"/>
      <c r="F89" s="7"/>
      <c r="G89" s="7"/>
      <c r="H89" s="21"/>
      <c r="I89" s="21"/>
      <c r="N89" s="82"/>
    </row>
    <row r="90" spans="5:14" ht="13.2">
      <c r="E90" s="7"/>
      <c r="F90" s="7"/>
      <c r="G90" s="7"/>
      <c r="H90" s="21"/>
      <c r="I90" s="21"/>
      <c r="N90" s="82"/>
    </row>
    <row r="91" spans="5:14" ht="13.2">
      <c r="E91" s="7"/>
      <c r="F91" s="7"/>
      <c r="G91" s="7"/>
      <c r="H91" s="21"/>
      <c r="I91" s="21"/>
      <c r="N91" s="82"/>
    </row>
    <row r="92" spans="5:14" ht="13.2">
      <c r="E92" s="7"/>
      <c r="F92" s="7"/>
      <c r="G92" s="7"/>
      <c r="H92" s="21"/>
      <c r="I92" s="21"/>
      <c r="N92" s="82"/>
    </row>
    <row r="93" spans="5:14" ht="13.2">
      <c r="E93" s="7"/>
      <c r="F93" s="7"/>
      <c r="G93" s="7"/>
      <c r="H93" s="21"/>
      <c r="I93" s="21"/>
      <c r="N93" s="82"/>
    </row>
    <row r="94" spans="5:14" ht="13.2">
      <c r="E94" s="7"/>
      <c r="F94" s="7"/>
      <c r="G94" s="7"/>
      <c r="H94" s="21"/>
      <c r="I94" s="21"/>
      <c r="N94" s="82"/>
    </row>
    <row r="95" spans="5:14" ht="13.2">
      <c r="E95" s="7"/>
      <c r="F95" s="7"/>
      <c r="G95" s="7"/>
      <c r="H95" s="21"/>
      <c r="I95" s="21"/>
      <c r="N95" s="82"/>
    </row>
    <row r="96" spans="5:14" ht="13.2">
      <c r="E96" s="7"/>
      <c r="F96" s="7"/>
      <c r="G96" s="7"/>
      <c r="H96" s="21"/>
      <c r="I96" s="21"/>
      <c r="N96" s="82"/>
    </row>
    <row r="97" spans="5:14" ht="13.2">
      <c r="E97" s="7"/>
      <c r="F97" s="7"/>
      <c r="G97" s="7"/>
      <c r="H97" s="21"/>
      <c r="I97" s="21"/>
      <c r="N97" s="82"/>
    </row>
    <row r="98" spans="5:14" ht="13.2">
      <c r="E98" s="7"/>
      <c r="F98" s="7"/>
      <c r="G98" s="7"/>
      <c r="H98" s="21"/>
      <c r="I98" s="21"/>
      <c r="N98" s="82"/>
    </row>
    <row r="99" spans="5:14" ht="13.2">
      <c r="E99" s="7"/>
      <c r="F99" s="7"/>
      <c r="G99" s="7"/>
      <c r="H99" s="21"/>
      <c r="I99" s="21"/>
      <c r="N99" s="82"/>
    </row>
    <row r="100" spans="5:14" ht="13.2">
      <c r="E100" s="7"/>
      <c r="F100" s="7"/>
      <c r="G100" s="7"/>
      <c r="H100" s="21"/>
      <c r="I100" s="21"/>
      <c r="N100" s="82"/>
    </row>
    <row r="101" spans="5:14" ht="13.2">
      <c r="E101" s="7"/>
      <c r="F101" s="7"/>
      <c r="G101" s="7"/>
      <c r="H101" s="21"/>
      <c r="I101" s="21"/>
      <c r="N101" s="82"/>
    </row>
    <row r="102" spans="5:14" ht="13.2">
      <c r="E102" s="7"/>
      <c r="F102" s="7"/>
      <c r="G102" s="7"/>
      <c r="H102" s="21"/>
      <c r="I102" s="21"/>
      <c r="N102" s="82"/>
    </row>
    <row r="103" spans="5:14" ht="13.2">
      <c r="E103" s="7"/>
      <c r="F103" s="7"/>
      <c r="G103" s="7"/>
      <c r="H103" s="21"/>
      <c r="I103" s="21"/>
      <c r="N103" s="82"/>
    </row>
    <row r="104" spans="5:14" ht="13.2">
      <c r="E104" s="7"/>
      <c r="F104" s="7"/>
      <c r="G104" s="7"/>
      <c r="H104" s="21"/>
      <c r="I104" s="21"/>
      <c r="N104" s="82"/>
    </row>
    <row r="105" spans="5:14" ht="13.2">
      <c r="E105" s="7"/>
      <c r="F105" s="7"/>
      <c r="G105" s="7"/>
      <c r="H105" s="21"/>
      <c r="I105" s="21"/>
      <c r="N105" s="82"/>
    </row>
    <row r="106" spans="5:14" ht="13.2">
      <c r="E106" s="7"/>
      <c r="F106" s="7"/>
      <c r="G106" s="7"/>
      <c r="H106" s="21"/>
      <c r="I106" s="21"/>
      <c r="N106" s="82"/>
    </row>
    <row r="107" spans="5:14" ht="13.2">
      <c r="E107" s="7"/>
      <c r="F107" s="7"/>
      <c r="G107" s="7"/>
      <c r="H107" s="21"/>
      <c r="I107" s="21"/>
      <c r="N107" s="82"/>
    </row>
    <row r="108" spans="5:14" ht="13.2">
      <c r="E108" s="7"/>
      <c r="F108" s="7"/>
      <c r="G108" s="7"/>
      <c r="H108" s="21"/>
      <c r="I108" s="21"/>
      <c r="N108" s="82"/>
    </row>
    <row r="109" spans="5:14" ht="13.2">
      <c r="E109" s="7"/>
      <c r="F109" s="7"/>
      <c r="G109" s="7"/>
      <c r="H109" s="21"/>
      <c r="I109" s="21"/>
      <c r="N109" s="82"/>
    </row>
    <row r="110" spans="5:14" ht="13.2">
      <c r="E110" s="7"/>
      <c r="F110" s="7"/>
      <c r="G110" s="7"/>
      <c r="H110" s="21"/>
      <c r="I110" s="21"/>
      <c r="N110" s="82"/>
    </row>
    <row r="111" spans="5:14" ht="13.2">
      <c r="E111" s="7"/>
      <c r="F111" s="7"/>
      <c r="G111" s="7"/>
      <c r="H111" s="21"/>
      <c r="I111" s="21"/>
      <c r="N111" s="82"/>
    </row>
    <row r="112" spans="5:14" ht="13.2">
      <c r="E112" s="7"/>
      <c r="F112" s="7"/>
      <c r="G112" s="7"/>
      <c r="H112" s="21"/>
      <c r="I112" s="21"/>
      <c r="N112" s="82"/>
    </row>
    <row r="113" spans="5:14" ht="13.2">
      <c r="E113" s="7"/>
      <c r="F113" s="7"/>
      <c r="G113" s="7"/>
      <c r="H113" s="21"/>
      <c r="I113" s="21"/>
      <c r="N113" s="82"/>
    </row>
    <row r="114" spans="5:14" ht="13.2">
      <c r="E114" s="7"/>
      <c r="F114" s="7"/>
      <c r="G114" s="7"/>
      <c r="H114" s="21"/>
      <c r="I114" s="21"/>
      <c r="N114" s="82"/>
    </row>
    <row r="115" spans="5:14" ht="13.2">
      <c r="E115" s="7"/>
      <c r="F115" s="7"/>
      <c r="G115" s="7"/>
      <c r="H115" s="21"/>
      <c r="I115" s="21"/>
      <c r="N115" s="82"/>
    </row>
    <row r="116" spans="5:14" ht="13.2">
      <c r="E116" s="7"/>
      <c r="F116" s="7"/>
      <c r="G116" s="7"/>
      <c r="H116" s="21"/>
      <c r="I116" s="21"/>
      <c r="N116" s="82"/>
    </row>
    <row r="117" spans="5:14" ht="13.2">
      <c r="E117" s="7"/>
      <c r="F117" s="7"/>
      <c r="G117" s="7"/>
      <c r="H117" s="21"/>
      <c r="I117" s="21"/>
      <c r="N117" s="82"/>
    </row>
    <row r="118" spans="5:14" ht="13.2">
      <c r="E118" s="7"/>
      <c r="F118" s="7"/>
      <c r="G118" s="7"/>
      <c r="H118" s="21"/>
      <c r="I118" s="21"/>
      <c r="N118" s="82"/>
    </row>
    <row r="119" spans="5:14" ht="13.2">
      <c r="E119" s="7"/>
      <c r="F119" s="7"/>
      <c r="G119" s="7"/>
      <c r="H119" s="21"/>
      <c r="I119" s="21"/>
      <c r="N119" s="82"/>
    </row>
    <row r="120" spans="5:14" ht="13.2">
      <c r="E120" s="7"/>
      <c r="F120" s="7"/>
      <c r="G120" s="7"/>
      <c r="H120" s="21"/>
      <c r="I120" s="21"/>
      <c r="N120" s="82"/>
    </row>
    <row r="121" spans="5:14" ht="13.2">
      <c r="E121" s="7"/>
      <c r="F121" s="7"/>
      <c r="G121" s="7"/>
      <c r="H121" s="21"/>
      <c r="I121" s="21"/>
      <c r="N121" s="82"/>
    </row>
    <row r="122" spans="5:14" ht="13.2">
      <c r="E122" s="7"/>
      <c r="F122" s="7"/>
      <c r="G122" s="7"/>
      <c r="H122" s="21"/>
      <c r="I122" s="21"/>
      <c r="N122" s="82"/>
    </row>
    <row r="123" spans="5:14" ht="13.2">
      <c r="E123" s="7"/>
      <c r="F123" s="7"/>
      <c r="G123" s="7"/>
      <c r="H123" s="21"/>
      <c r="I123" s="21"/>
      <c r="N123" s="82"/>
    </row>
    <row r="124" spans="5:14" ht="13.2">
      <c r="E124" s="7"/>
      <c r="F124" s="7"/>
      <c r="G124" s="7"/>
      <c r="H124" s="21"/>
      <c r="I124" s="21"/>
      <c r="N124" s="82"/>
    </row>
    <row r="125" spans="5:14" ht="13.2">
      <c r="E125" s="7"/>
      <c r="F125" s="7"/>
      <c r="G125" s="7"/>
      <c r="H125" s="21"/>
      <c r="I125" s="21"/>
      <c r="N125" s="82"/>
    </row>
    <row r="126" spans="5:14" ht="13.2">
      <c r="E126" s="7"/>
      <c r="F126" s="7"/>
      <c r="G126" s="7"/>
      <c r="H126" s="21"/>
      <c r="I126" s="21"/>
      <c r="N126" s="82"/>
    </row>
    <row r="127" spans="5:14" ht="13.2">
      <c r="E127" s="7"/>
      <c r="F127" s="7"/>
      <c r="G127" s="7"/>
      <c r="H127" s="21"/>
      <c r="I127" s="21"/>
      <c r="N127" s="82"/>
    </row>
    <row r="128" spans="5:14" ht="13.2">
      <c r="E128" s="7"/>
      <c r="F128" s="7"/>
      <c r="G128" s="7"/>
      <c r="H128" s="21"/>
      <c r="I128" s="21"/>
      <c r="N128" s="82"/>
    </row>
    <row r="129" spans="5:14" ht="13.2">
      <c r="E129" s="7"/>
      <c r="F129" s="7"/>
      <c r="G129" s="7"/>
      <c r="H129" s="21"/>
      <c r="I129" s="21"/>
      <c r="N129" s="82"/>
    </row>
    <row r="130" spans="5:14" ht="13.2">
      <c r="E130" s="7"/>
      <c r="F130" s="7"/>
      <c r="G130" s="7"/>
      <c r="H130" s="21"/>
      <c r="I130" s="21"/>
      <c r="N130" s="82"/>
    </row>
    <row r="131" spans="5:14" ht="13.2">
      <c r="E131" s="7"/>
      <c r="F131" s="7"/>
      <c r="G131" s="7"/>
      <c r="H131" s="21"/>
      <c r="I131" s="21"/>
      <c r="N131" s="82"/>
    </row>
    <row r="132" spans="5:14" ht="13.2">
      <c r="E132" s="7"/>
      <c r="F132" s="7"/>
      <c r="G132" s="7"/>
      <c r="H132" s="21"/>
      <c r="I132" s="21"/>
      <c r="N132" s="82"/>
    </row>
    <row r="133" spans="5:14" ht="13.2">
      <c r="E133" s="7"/>
      <c r="F133" s="7"/>
      <c r="G133" s="7"/>
      <c r="H133" s="21"/>
      <c r="I133" s="21"/>
      <c r="N133" s="82"/>
    </row>
    <row r="134" spans="5:14" ht="13.2">
      <c r="E134" s="7"/>
      <c r="F134" s="7"/>
      <c r="G134" s="7"/>
      <c r="H134" s="21"/>
      <c r="I134" s="21"/>
      <c r="N134" s="82"/>
    </row>
    <row r="135" spans="5:14" ht="13.2">
      <c r="E135" s="7"/>
      <c r="F135" s="7"/>
      <c r="G135" s="7"/>
      <c r="H135" s="21"/>
      <c r="I135" s="21"/>
      <c r="N135" s="82"/>
    </row>
    <row r="136" spans="5:14" ht="13.2">
      <c r="E136" s="7"/>
      <c r="F136" s="7"/>
      <c r="G136" s="7"/>
      <c r="H136" s="21"/>
      <c r="I136" s="21"/>
      <c r="N136" s="82"/>
    </row>
    <row r="137" spans="5:14" ht="13.2">
      <c r="E137" s="7"/>
      <c r="F137" s="7"/>
      <c r="G137" s="7"/>
      <c r="H137" s="21"/>
      <c r="I137" s="21"/>
      <c r="N137" s="82"/>
    </row>
    <row r="138" spans="5:14" ht="13.2">
      <c r="E138" s="7"/>
      <c r="F138" s="7"/>
      <c r="G138" s="7"/>
      <c r="H138" s="21"/>
      <c r="I138" s="21"/>
      <c r="N138" s="82"/>
    </row>
    <row r="139" spans="5:14" ht="13.2">
      <c r="E139" s="7"/>
      <c r="F139" s="7"/>
      <c r="G139" s="7"/>
      <c r="H139" s="21"/>
      <c r="I139" s="21"/>
      <c r="N139" s="82"/>
    </row>
    <row r="140" spans="5:14" ht="13.2">
      <c r="E140" s="7"/>
      <c r="F140" s="7"/>
      <c r="G140" s="7"/>
      <c r="H140" s="21"/>
      <c r="I140" s="21"/>
      <c r="N140" s="82"/>
    </row>
    <row r="141" spans="5:14" ht="13.2">
      <c r="E141" s="7"/>
      <c r="F141" s="7"/>
      <c r="G141" s="7"/>
      <c r="H141" s="21"/>
      <c r="I141" s="21"/>
      <c r="N141" s="82"/>
    </row>
    <row r="142" spans="5:14" ht="13.2">
      <c r="E142" s="7"/>
      <c r="F142" s="7"/>
      <c r="G142" s="7"/>
      <c r="H142" s="21"/>
      <c r="I142" s="21"/>
      <c r="N142" s="82"/>
    </row>
    <row r="143" spans="5:14" ht="13.2">
      <c r="E143" s="7"/>
      <c r="F143" s="7"/>
      <c r="G143" s="7"/>
      <c r="H143" s="21"/>
      <c r="I143" s="21"/>
      <c r="N143" s="82"/>
    </row>
    <row r="144" spans="5:14" ht="13.2">
      <c r="E144" s="7"/>
      <c r="F144" s="7"/>
      <c r="G144" s="7"/>
      <c r="H144" s="21"/>
      <c r="I144" s="21"/>
      <c r="N144" s="82"/>
    </row>
    <row r="145" spans="5:14" ht="13.2">
      <c r="E145" s="7"/>
      <c r="F145" s="7"/>
      <c r="G145" s="7"/>
      <c r="H145" s="21"/>
      <c r="I145" s="21"/>
      <c r="N145" s="82"/>
    </row>
    <row r="146" spans="5:14" ht="13.2">
      <c r="E146" s="7"/>
      <c r="F146" s="7"/>
      <c r="G146" s="7"/>
      <c r="H146" s="21"/>
      <c r="I146" s="21"/>
      <c r="N146" s="82"/>
    </row>
    <row r="147" spans="5:14" ht="13.2">
      <c r="E147" s="7"/>
      <c r="F147" s="7"/>
      <c r="G147" s="7"/>
      <c r="H147" s="21"/>
      <c r="I147" s="21"/>
      <c r="N147" s="82"/>
    </row>
    <row r="148" spans="5:14" ht="13.2">
      <c r="E148" s="7"/>
      <c r="F148" s="7"/>
      <c r="G148" s="7"/>
      <c r="H148" s="21"/>
      <c r="I148" s="21"/>
      <c r="N148" s="82"/>
    </row>
    <row r="149" spans="5:14" ht="13.2">
      <c r="E149" s="7"/>
      <c r="F149" s="7"/>
      <c r="G149" s="7"/>
      <c r="H149" s="21"/>
      <c r="I149" s="21"/>
      <c r="N149" s="82"/>
    </row>
    <row r="150" spans="5:14" ht="13.2">
      <c r="E150" s="7"/>
      <c r="F150" s="7"/>
      <c r="G150" s="7"/>
      <c r="H150" s="21"/>
      <c r="I150" s="21"/>
      <c r="N150" s="82"/>
    </row>
    <row r="151" spans="5:14" ht="13.2">
      <c r="E151" s="7"/>
      <c r="F151" s="7"/>
      <c r="G151" s="7"/>
      <c r="H151" s="21"/>
      <c r="I151" s="21"/>
      <c r="N151" s="82"/>
    </row>
    <row r="152" spans="5:14" ht="13.2">
      <c r="E152" s="7"/>
      <c r="F152" s="7"/>
      <c r="G152" s="7"/>
      <c r="H152" s="21"/>
      <c r="I152" s="21"/>
      <c r="N152" s="82"/>
    </row>
    <row r="153" spans="5:14" ht="13.2">
      <c r="E153" s="7"/>
      <c r="F153" s="7"/>
      <c r="G153" s="7"/>
      <c r="H153" s="21"/>
      <c r="I153" s="21"/>
      <c r="N153" s="82"/>
    </row>
    <row r="154" spans="5:14" ht="13.2">
      <c r="E154" s="7"/>
      <c r="F154" s="7"/>
      <c r="G154" s="7"/>
      <c r="H154" s="21"/>
      <c r="I154" s="21"/>
      <c r="N154" s="82"/>
    </row>
    <row r="155" spans="5:14" ht="13.2">
      <c r="E155" s="7"/>
      <c r="F155" s="7"/>
      <c r="G155" s="7"/>
      <c r="H155" s="21"/>
      <c r="I155" s="21"/>
      <c r="N155" s="82"/>
    </row>
    <row r="156" spans="5:14" ht="13.2">
      <c r="E156" s="7"/>
      <c r="F156" s="7"/>
      <c r="G156" s="7"/>
      <c r="H156" s="21"/>
      <c r="I156" s="21"/>
      <c r="N156" s="82"/>
    </row>
    <row r="157" spans="5:14" ht="13.2">
      <c r="E157" s="7"/>
      <c r="F157" s="7"/>
      <c r="G157" s="7"/>
      <c r="H157" s="21"/>
      <c r="I157" s="21"/>
      <c r="N157" s="82"/>
    </row>
    <row r="158" spans="5:14" ht="13.2">
      <c r="E158" s="7"/>
      <c r="F158" s="7"/>
      <c r="G158" s="7"/>
      <c r="H158" s="21"/>
      <c r="I158" s="21"/>
      <c r="N158" s="82"/>
    </row>
    <row r="159" spans="5:14" ht="13.2">
      <c r="E159" s="7"/>
      <c r="F159" s="7"/>
      <c r="G159" s="7"/>
      <c r="H159" s="21"/>
      <c r="I159" s="21"/>
      <c r="N159" s="82"/>
    </row>
    <row r="160" spans="5:14" ht="13.2">
      <c r="E160" s="7"/>
      <c r="F160" s="7"/>
      <c r="G160" s="7"/>
      <c r="H160" s="21"/>
      <c r="I160" s="21"/>
      <c r="N160" s="82"/>
    </row>
    <row r="161" spans="5:14" ht="13.2">
      <c r="E161" s="7"/>
      <c r="F161" s="7"/>
      <c r="G161" s="7"/>
      <c r="H161" s="21"/>
      <c r="I161" s="21"/>
      <c r="N161" s="82"/>
    </row>
    <row r="162" spans="5:14" ht="13.2">
      <c r="E162" s="7"/>
      <c r="F162" s="7"/>
      <c r="G162" s="7"/>
      <c r="H162" s="21"/>
      <c r="I162" s="21"/>
      <c r="N162" s="82"/>
    </row>
    <row r="163" spans="5:14" ht="13.2">
      <c r="E163" s="7"/>
      <c r="F163" s="7"/>
      <c r="G163" s="7"/>
      <c r="H163" s="21"/>
      <c r="I163" s="21"/>
      <c r="N163" s="82"/>
    </row>
    <row r="164" spans="5:14" ht="13.2">
      <c r="E164" s="7"/>
      <c r="F164" s="7"/>
      <c r="G164" s="7"/>
      <c r="H164" s="21"/>
      <c r="I164" s="21"/>
      <c r="N164" s="82"/>
    </row>
    <row r="165" spans="5:14" ht="13.2">
      <c r="E165" s="7"/>
      <c r="F165" s="7"/>
      <c r="G165" s="7"/>
      <c r="H165" s="21"/>
      <c r="I165" s="21"/>
      <c r="N165" s="82"/>
    </row>
    <row r="166" spans="5:14" ht="13.2">
      <c r="E166" s="7"/>
      <c r="F166" s="7"/>
      <c r="G166" s="7"/>
      <c r="H166" s="21"/>
      <c r="I166" s="21"/>
      <c r="N166" s="82"/>
    </row>
    <row r="167" spans="5:14" ht="13.2">
      <c r="E167" s="7"/>
      <c r="F167" s="7"/>
      <c r="G167" s="7"/>
      <c r="H167" s="21"/>
      <c r="I167" s="21"/>
      <c r="N167" s="82"/>
    </row>
    <row r="168" spans="5:14" ht="13.2">
      <c r="E168" s="7"/>
      <c r="F168" s="7"/>
      <c r="G168" s="7"/>
      <c r="H168" s="21"/>
      <c r="I168" s="21"/>
      <c r="N168" s="82"/>
    </row>
    <row r="169" spans="5:14" ht="13.2">
      <c r="E169" s="7"/>
      <c r="F169" s="7"/>
      <c r="G169" s="7"/>
      <c r="H169" s="21"/>
      <c r="I169" s="21"/>
      <c r="N169" s="82"/>
    </row>
    <row r="170" spans="5:14" ht="13.2">
      <c r="E170" s="7"/>
      <c r="F170" s="7"/>
      <c r="G170" s="7"/>
      <c r="H170" s="21"/>
      <c r="I170" s="21"/>
      <c r="N170" s="82"/>
    </row>
    <row r="171" spans="5:14" ht="13.2">
      <c r="E171" s="7"/>
      <c r="F171" s="7"/>
      <c r="G171" s="7"/>
      <c r="H171" s="21"/>
      <c r="I171" s="21"/>
      <c r="N171" s="82"/>
    </row>
    <row r="172" spans="5:14" ht="13.2">
      <c r="E172" s="7"/>
      <c r="F172" s="7"/>
      <c r="G172" s="7"/>
      <c r="H172" s="21"/>
      <c r="I172" s="21"/>
      <c r="N172" s="82"/>
    </row>
    <row r="173" spans="5:14" ht="13.2">
      <c r="E173" s="7"/>
      <c r="F173" s="7"/>
      <c r="G173" s="7"/>
      <c r="H173" s="21"/>
      <c r="I173" s="21"/>
      <c r="N173" s="82"/>
    </row>
    <row r="174" spans="5:14" ht="13.2">
      <c r="E174" s="7"/>
      <c r="F174" s="7"/>
      <c r="G174" s="7"/>
      <c r="H174" s="21"/>
      <c r="I174" s="21"/>
      <c r="N174" s="82"/>
    </row>
    <row r="175" spans="5:14" ht="13.2">
      <c r="E175" s="7"/>
      <c r="F175" s="7"/>
      <c r="G175" s="7"/>
      <c r="H175" s="21"/>
      <c r="I175" s="21"/>
      <c r="N175" s="82"/>
    </row>
    <row r="176" spans="5:14" ht="13.2">
      <c r="E176" s="7"/>
      <c r="F176" s="7"/>
      <c r="G176" s="7"/>
      <c r="H176" s="21"/>
      <c r="I176" s="21"/>
      <c r="N176" s="82"/>
    </row>
    <row r="177" spans="5:14" ht="13.2">
      <c r="E177" s="7"/>
      <c r="F177" s="7"/>
      <c r="G177" s="7"/>
      <c r="H177" s="21"/>
      <c r="I177" s="21"/>
      <c r="N177" s="82"/>
    </row>
    <row r="178" spans="5:14" ht="13.2">
      <c r="E178" s="7"/>
      <c r="F178" s="7"/>
      <c r="G178" s="7"/>
      <c r="H178" s="21"/>
      <c r="I178" s="21"/>
      <c r="N178" s="82"/>
    </row>
    <row r="179" spans="5:14" ht="13.2">
      <c r="E179" s="7"/>
      <c r="F179" s="7"/>
      <c r="G179" s="7"/>
      <c r="H179" s="21"/>
      <c r="I179" s="21"/>
      <c r="N179" s="82"/>
    </row>
    <row r="180" spans="5:14" ht="13.2">
      <c r="E180" s="7"/>
      <c r="F180" s="7"/>
      <c r="G180" s="7"/>
      <c r="H180" s="21"/>
      <c r="I180" s="21"/>
      <c r="N180" s="82"/>
    </row>
    <row r="181" spans="5:14" ht="13.2">
      <c r="E181" s="7"/>
      <c r="F181" s="7"/>
      <c r="G181" s="7"/>
      <c r="H181" s="21"/>
      <c r="I181" s="21"/>
      <c r="N181" s="82"/>
    </row>
    <row r="182" spans="5:14" ht="13.2">
      <c r="E182" s="7"/>
      <c r="F182" s="7"/>
      <c r="G182" s="7"/>
      <c r="H182" s="21"/>
      <c r="I182" s="21"/>
      <c r="N182" s="82"/>
    </row>
    <row r="183" spans="5:14" ht="13.2">
      <c r="E183" s="7"/>
      <c r="F183" s="7"/>
      <c r="G183" s="7"/>
      <c r="H183" s="21"/>
      <c r="I183" s="21"/>
      <c r="N183" s="82"/>
    </row>
    <row r="184" spans="5:14" ht="13.2">
      <c r="E184" s="7"/>
      <c r="F184" s="7"/>
      <c r="G184" s="7"/>
      <c r="H184" s="21"/>
      <c r="I184" s="21"/>
      <c r="N184" s="82"/>
    </row>
    <row r="185" spans="5:14" ht="13.2">
      <c r="E185" s="7"/>
      <c r="F185" s="7"/>
      <c r="G185" s="7"/>
      <c r="H185" s="21"/>
      <c r="I185" s="21"/>
      <c r="N185" s="82"/>
    </row>
    <row r="186" spans="5:14" ht="13.2">
      <c r="E186" s="7"/>
      <c r="F186" s="7"/>
      <c r="G186" s="7"/>
      <c r="H186" s="21"/>
      <c r="I186" s="21"/>
      <c r="N186" s="82"/>
    </row>
    <row r="187" spans="5:14" ht="13.2">
      <c r="E187" s="7"/>
      <c r="F187" s="7"/>
      <c r="G187" s="7"/>
      <c r="H187" s="21"/>
      <c r="I187" s="21"/>
      <c r="N187" s="82"/>
    </row>
    <row r="188" spans="5:14" ht="13.2">
      <c r="E188" s="7"/>
      <c r="F188" s="7"/>
      <c r="G188" s="7"/>
      <c r="H188" s="21"/>
      <c r="I188" s="21"/>
      <c r="N188" s="82"/>
    </row>
    <row r="189" spans="5:14" ht="13.2">
      <c r="E189" s="7"/>
      <c r="F189" s="7"/>
      <c r="G189" s="7"/>
      <c r="H189" s="21"/>
      <c r="I189" s="21"/>
      <c r="N189" s="82"/>
    </row>
    <row r="190" spans="5:14" ht="13.2">
      <c r="E190" s="7"/>
      <c r="F190" s="7"/>
      <c r="G190" s="7"/>
      <c r="H190" s="21"/>
      <c r="I190" s="21"/>
      <c r="N190" s="82"/>
    </row>
    <row r="191" spans="5:14" ht="13.2">
      <c r="E191" s="7"/>
      <c r="F191" s="7"/>
      <c r="G191" s="7"/>
      <c r="H191" s="21"/>
      <c r="I191" s="21"/>
      <c r="N191" s="82"/>
    </row>
    <row r="192" spans="5:14" ht="13.2">
      <c r="E192" s="7"/>
      <c r="F192" s="7"/>
      <c r="G192" s="7"/>
      <c r="H192" s="21"/>
      <c r="I192" s="21"/>
      <c r="N192" s="82"/>
    </row>
    <row r="193" spans="5:14" ht="13.2">
      <c r="E193" s="7"/>
      <c r="F193" s="7"/>
      <c r="G193" s="7"/>
      <c r="H193" s="21"/>
      <c r="I193" s="21"/>
      <c r="N193" s="82"/>
    </row>
    <row r="194" spans="5:14" ht="13.2">
      <c r="E194" s="7"/>
      <c r="F194" s="7"/>
      <c r="G194" s="7"/>
      <c r="H194" s="21"/>
      <c r="I194" s="21"/>
      <c r="N194" s="82"/>
    </row>
    <row r="195" spans="5:14" ht="13.2">
      <c r="E195" s="7"/>
      <c r="F195" s="7"/>
      <c r="G195" s="7"/>
      <c r="H195" s="21"/>
      <c r="I195" s="21"/>
      <c r="N195" s="82"/>
    </row>
    <row r="196" spans="5:14" ht="13.2">
      <c r="E196" s="7"/>
      <c r="F196" s="7"/>
      <c r="G196" s="7"/>
      <c r="H196" s="21"/>
      <c r="I196" s="21"/>
      <c r="N196" s="82"/>
    </row>
    <row r="197" spans="5:14" ht="13.2">
      <c r="E197" s="7"/>
      <c r="F197" s="7"/>
      <c r="G197" s="7"/>
      <c r="H197" s="21"/>
      <c r="I197" s="21"/>
      <c r="N197" s="82"/>
    </row>
    <row r="198" spans="5:14" ht="13.2">
      <c r="E198" s="7"/>
      <c r="F198" s="7"/>
      <c r="G198" s="7"/>
      <c r="H198" s="21"/>
      <c r="I198" s="21"/>
      <c r="N198" s="82"/>
    </row>
    <row r="199" spans="5:14" ht="13.2">
      <c r="E199" s="7"/>
      <c r="F199" s="7"/>
      <c r="G199" s="7"/>
      <c r="H199" s="21"/>
      <c r="I199" s="21"/>
      <c r="N199" s="82"/>
    </row>
    <row r="200" spans="5:14" ht="13.2">
      <c r="E200" s="7"/>
      <c r="F200" s="7"/>
      <c r="G200" s="7"/>
      <c r="H200" s="21"/>
      <c r="I200" s="21"/>
      <c r="N200" s="82"/>
    </row>
    <row r="201" spans="5:14" ht="13.2">
      <c r="E201" s="7"/>
      <c r="F201" s="7"/>
      <c r="G201" s="7"/>
      <c r="H201" s="21"/>
      <c r="I201" s="21"/>
      <c r="N201" s="82"/>
    </row>
    <row r="202" spans="5:14" ht="13.2">
      <c r="E202" s="7"/>
      <c r="F202" s="7"/>
      <c r="G202" s="7"/>
      <c r="H202" s="21"/>
      <c r="I202" s="21"/>
      <c r="N202" s="82"/>
    </row>
    <row r="203" spans="5:14" ht="13.2">
      <c r="E203" s="7"/>
      <c r="F203" s="7"/>
      <c r="G203" s="7"/>
      <c r="H203" s="21"/>
      <c r="I203" s="21"/>
      <c r="N203" s="82"/>
    </row>
    <row r="204" spans="5:14" ht="13.2">
      <c r="E204" s="7"/>
      <c r="F204" s="7"/>
      <c r="G204" s="7"/>
      <c r="H204" s="21"/>
      <c r="I204" s="21"/>
      <c r="N204" s="82"/>
    </row>
    <row r="205" spans="5:14" ht="13.2">
      <c r="E205" s="7"/>
      <c r="F205" s="7"/>
      <c r="G205" s="7"/>
      <c r="H205" s="21"/>
      <c r="I205" s="21"/>
      <c r="N205" s="82"/>
    </row>
    <row r="206" spans="5:14" ht="13.2">
      <c r="E206" s="7"/>
      <c r="F206" s="7"/>
      <c r="G206" s="7"/>
      <c r="H206" s="21"/>
      <c r="I206" s="21"/>
      <c r="N206" s="82"/>
    </row>
    <row r="207" spans="5:14" ht="13.2">
      <c r="E207" s="7"/>
      <c r="F207" s="7"/>
      <c r="G207" s="7"/>
      <c r="H207" s="21"/>
      <c r="I207" s="21"/>
      <c r="N207" s="82"/>
    </row>
    <row r="208" spans="5:14" ht="13.2">
      <c r="E208" s="7"/>
      <c r="F208" s="7"/>
      <c r="G208" s="7"/>
      <c r="H208" s="21"/>
      <c r="I208" s="21"/>
      <c r="N208" s="82"/>
    </row>
    <row r="209" spans="5:14" ht="13.2">
      <c r="E209" s="7"/>
      <c r="F209" s="7"/>
      <c r="G209" s="7"/>
      <c r="H209" s="21"/>
      <c r="I209" s="21"/>
      <c r="N209" s="82"/>
    </row>
    <row r="210" spans="5:14" ht="13.2">
      <c r="E210" s="7"/>
      <c r="F210" s="7"/>
      <c r="G210" s="7"/>
      <c r="H210" s="21"/>
      <c r="I210" s="21"/>
      <c r="N210" s="82"/>
    </row>
    <row r="211" spans="5:14" ht="13.2">
      <c r="E211" s="7"/>
      <c r="F211" s="7"/>
      <c r="G211" s="7"/>
      <c r="H211" s="21"/>
      <c r="I211" s="21"/>
      <c r="N211" s="82"/>
    </row>
    <row r="212" spans="5:14" ht="13.2">
      <c r="E212" s="7"/>
      <c r="F212" s="7"/>
      <c r="G212" s="7"/>
      <c r="H212" s="21"/>
      <c r="I212" s="21"/>
      <c r="N212" s="82"/>
    </row>
    <row r="213" spans="5:14" ht="13.2">
      <c r="E213" s="7"/>
      <c r="F213" s="7"/>
      <c r="G213" s="7"/>
      <c r="H213" s="21"/>
      <c r="I213" s="21"/>
      <c r="N213" s="82"/>
    </row>
    <row r="214" spans="5:14" ht="13.2">
      <c r="E214" s="7"/>
      <c r="F214" s="7"/>
      <c r="G214" s="7"/>
      <c r="H214" s="21"/>
      <c r="I214" s="21"/>
      <c r="N214" s="82"/>
    </row>
    <row r="215" spans="5:14" ht="13.2">
      <c r="E215" s="7"/>
      <c r="F215" s="7"/>
      <c r="G215" s="7"/>
      <c r="H215" s="21"/>
      <c r="I215" s="21"/>
      <c r="N215" s="82"/>
    </row>
    <row r="216" spans="5:14" ht="13.2">
      <c r="E216" s="7"/>
      <c r="F216" s="7"/>
      <c r="G216" s="7"/>
      <c r="H216" s="21"/>
      <c r="I216" s="21"/>
      <c r="N216" s="82"/>
    </row>
    <row r="217" spans="5:14" ht="13.2">
      <c r="E217" s="7"/>
      <c r="F217" s="7"/>
      <c r="G217" s="7"/>
      <c r="H217" s="21"/>
      <c r="I217" s="21"/>
      <c r="N217" s="82"/>
    </row>
    <row r="218" spans="5:14" ht="13.2">
      <c r="E218" s="7"/>
      <c r="F218" s="7"/>
      <c r="G218" s="7"/>
      <c r="H218" s="21"/>
      <c r="I218" s="21"/>
      <c r="N218" s="82"/>
    </row>
    <row r="219" spans="5:14" ht="13.2">
      <c r="E219" s="7"/>
      <c r="F219" s="7"/>
      <c r="G219" s="7"/>
      <c r="H219" s="21"/>
      <c r="I219" s="21"/>
      <c r="N219" s="82"/>
    </row>
    <row r="220" spans="5:14" ht="13.2">
      <c r="E220" s="7"/>
      <c r="F220" s="7"/>
      <c r="G220" s="7"/>
      <c r="H220" s="21"/>
      <c r="I220" s="21"/>
      <c r="N220" s="82"/>
    </row>
    <row r="221" spans="5:14" ht="13.2">
      <c r="E221" s="7"/>
      <c r="F221" s="7"/>
      <c r="G221" s="7"/>
      <c r="H221" s="21"/>
      <c r="I221" s="21"/>
      <c r="N221" s="82"/>
    </row>
    <row r="222" spans="5:14" ht="13.2">
      <c r="E222" s="7"/>
      <c r="F222" s="7"/>
      <c r="G222" s="7"/>
      <c r="H222" s="21"/>
      <c r="I222" s="21"/>
      <c r="N222" s="82"/>
    </row>
    <row r="223" spans="5:14" ht="13.2">
      <c r="E223" s="7"/>
      <c r="F223" s="7"/>
      <c r="G223" s="7"/>
      <c r="H223" s="21"/>
      <c r="I223" s="21"/>
      <c r="N223" s="82"/>
    </row>
    <row r="224" spans="5:14" ht="13.2">
      <c r="E224" s="7"/>
      <c r="F224" s="7"/>
      <c r="G224" s="7"/>
      <c r="H224" s="21"/>
      <c r="I224" s="21"/>
      <c r="N224" s="82"/>
    </row>
    <row r="225" spans="5:14" ht="13.2">
      <c r="E225" s="7"/>
      <c r="F225" s="7"/>
      <c r="G225" s="7"/>
      <c r="H225" s="21"/>
      <c r="I225" s="21"/>
      <c r="N225" s="82"/>
    </row>
    <row r="226" spans="5:14" ht="13.2">
      <c r="E226" s="7"/>
      <c r="F226" s="7"/>
      <c r="G226" s="7"/>
      <c r="H226" s="21"/>
      <c r="I226" s="21"/>
      <c r="N226" s="82"/>
    </row>
    <row r="227" spans="5:14" ht="13.2">
      <c r="E227" s="7"/>
      <c r="F227" s="7"/>
      <c r="G227" s="7"/>
      <c r="H227" s="21"/>
      <c r="I227" s="21"/>
      <c r="N227" s="82"/>
    </row>
    <row r="228" spans="5:14" ht="13.2">
      <c r="E228" s="7"/>
      <c r="F228" s="7"/>
      <c r="G228" s="7"/>
      <c r="H228" s="21"/>
      <c r="I228" s="21"/>
      <c r="N228" s="82"/>
    </row>
    <row r="229" spans="5:14" ht="13.2">
      <c r="E229" s="7"/>
      <c r="F229" s="7"/>
      <c r="G229" s="7"/>
      <c r="H229" s="21"/>
      <c r="I229" s="21"/>
      <c r="N229" s="82"/>
    </row>
    <row r="230" spans="5:14" ht="13.2">
      <c r="E230" s="7"/>
      <c r="F230" s="7"/>
      <c r="G230" s="7"/>
      <c r="H230" s="21"/>
      <c r="I230" s="21"/>
      <c r="N230" s="82"/>
    </row>
    <row r="231" spans="5:14" ht="13.2">
      <c r="E231" s="7"/>
      <c r="F231" s="7"/>
      <c r="G231" s="7"/>
      <c r="H231" s="21"/>
      <c r="I231" s="21"/>
      <c r="N231" s="82"/>
    </row>
    <row r="232" spans="5:14" ht="13.2">
      <c r="E232" s="7"/>
      <c r="F232" s="7"/>
      <c r="G232" s="7"/>
      <c r="H232" s="21"/>
      <c r="I232" s="21"/>
      <c r="N232" s="82"/>
    </row>
    <row r="233" spans="5:14" ht="13.2">
      <c r="E233" s="7"/>
      <c r="F233" s="7"/>
      <c r="G233" s="7"/>
      <c r="H233" s="21"/>
      <c r="I233" s="21"/>
      <c r="N233" s="82"/>
    </row>
    <row r="234" spans="5:14" ht="13.2">
      <c r="E234" s="7"/>
      <c r="F234" s="7"/>
      <c r="G234" s="7"/>
      <c r="H234" s="21"/>
      <c r="I234" s="21"/>
      <c r="N234" s="82"/>
    </row>
    <row r="235" spans="5:14" ht="13.2">
      <c r="E235" s="7"/>
      <c r="F235" s="7"/>
      <c r="G235" s="7"/>
      <c r="H235" s="21"/>
      <c r="I235" s="21"/>
      <c r="N235" s="82"/>
    </row>
    <row r="236" spans="5:14" ht="13.2">
      <c r="E236" s="7"/>
      <c r="F236" s="7"/>
      <c r="G236" s="7"/>
      <c r="H236" s="21"/>
      <c r="I236" s="21"/>
      <c r="N236" s="82"/>
    </row>
    <row r="237" spans="5:14" ht="13.2">
      <c r="E237" s="7"/>
      <c r="F237" s="7"/>
      <c r="G237" s="7"/>
      <c r="H237" s="21"/>
      <c r="I237" s="21"/>
      <c r="N237" s="82"/>
    </row>
    <row r="238" spans="5:14" ht="13.2">
      <c r="E238" s="7"/>
      <c r="F238" s="7"/>
      <c r="G238" s="7"/>
      <c r="H238" s="21"/>
      <c r="I238" s="21"/>
      <c r="N238" s="82"/>
    </row>
    <row r="239" spans="5:14" ht="13.2">
      <c r="E239" s="7"/>
      <c r="F239" s="7"/>
      <c r="G239" s="7"/>
      <c r="H239" s="21"/>
      <c r="I239" s="21"/>
      <c r="N239" s="82"/>
    </row>
    <row r="240" spans="5:14" ht="13.2">
      <c r="E240" s="7"/>
      <c r="F240" s="7"/>
      <c r="G240" s="7"/>
      <c r="H240" s="21"/>
      <c r="I240" s="21"/>
      <c r="N240" s="82"/>
    </row>
    <row r="241" spans="5:14" ht="13.2">
      <c r="E241" s="7"/>
      <c r="F241" s="7"/>
      <c r="G241" s="7"/>
      <c r="H241" s="21"/>
      <c r="I241" s="21"/>
      <c r="N241" s="82"/>
    </row>
    <row r="242" spans="5:14" ht="13.2">
      <c r="E242" s="7"/>
      <c r="F242" s="7"/>
      <c r="G242" s="7"/>
      <c r="H242" s="21"/>
      <c r="I242" s="21"/>
      <c r="N242" s="82"/>
    </row>
    <row r="243" spans="5:14" ht="13.2">
      <c r="E243" s="7"/>
      <c r="F243" s="7"/>
      <c r="G243" s="7"/>
      <c r="H243" s="21"/>
      <c r="I243" s="21"/>
      <c r="N243" s="82"/>
    </row>
    <row r="244" spans="5:14" ht="13.2">
      <c r="E244" s="7"/>
      <c r="F244" s="7"/>
      <c r="G244" s="7"/>
      <c r="H244" s="21"/>
      <c r="I244" s="21"/>
      <c r="N244" s="82"/>
    </row>
    <row r="245" spans="5:14" ht="13.2">
      <c r="E245" s="7"/>
      <c r="F245" s="7"/>
      <c r="G245" s="7"/>
      <c r="H245" s="21"/>
      <c r="I245" s="21"/>
      <c r="N245" s="82"/>
    </row>
    <row r="246" spans="5:14" ht="13.2">
      <c r="E246" s="7"/>
      <c r="F246" s="7"/>
      <c r="G246" s="7"/>
      <c r="H246" s="21"/>
      <c r="I246" s="21"/>
      <c r="N246" s="82"/>
    </row>
    <row r="247" spans="5:14" ht="13.2">
      <c r="E247" s="7"/>
      <c r="F247" s="7"/>
      <c r="G247" s="7"/>
      <c r="H247" s="21"/>
      <c r="I247" s="21"/>
      <c r="N247" s="82"/>
    </row>
    <row r="248" spans="5:14" ht="13.2">
      <c r="E248" s="7"/>
      <c r="F248" s="7"/>
      <c r="G248" s="7"/>
      <c r="H248" s="21"/>
      <c r="I248" s="21"/>
      <c r="N248" s="82"/>
    </row>
    <row r="249" spans="5:14" ht="13.2">
      <c r="E249" s="7"/>
      <c r="F249" s="7"/>
      <c r="G249" s="7"/>
      <c r="H249" s="21"/>
      <c r="I249" s="21"/>
      <c r="N249" s="82"/>
    </row>
    <row r="250" spans="5:14" ht="13.2">
      <c r="E250" s="7"/>
      <c r="F250" s="7"/>
      <c r="G250" s="7"/>
      <c r="H250" s="21"/>
      <c r="I250" s="21"/>
      <c r="N250" s="82"/>
    </row>
    <row r="251" spans="5:14" ht="13.2">
      <c r="E251" s="7"/>
      <c r="F251" s="7"/>
      <c r="G251" s="7"/>
      <c r="H251" s="21"/>
      <c r="I251" s="21"/>
      <c r="N251" s="82"/>
    </row>
    <row r="252" spans="5:14" ht="13.2">
      <c r="E252" s="7"/>
      <c r="F252" s="7"/>
      <c r="G252" s="7"/>
      <c r="H252" s="21"/>
      <c r="I252" s="21"/>
      <c r="N252" s="82"/>
    </row>
    <row r="253" spans="5:14" ht="13.2">
      <c r="E253" s="7"/>
      <c r="F253" s="7"/>
      <c r="G253" s="7"/>
      <c r="H253" s="21"/>
      <c r="I253" s="21"/>
      <c r="N253" s="82"/>
    </row>
    <row r="254" spans="5:14" ht="13.2">
      <c r="E254" s="7"/>
      <c r="F254" s="7"/>
      <c r="G254" s="7"/>
      <c r="H254" s="21"/>
      <c r="I254" s="21"/>
      <c r="N254" s="82"/>
    </row>
    <row r="255" spans="5:14" ht="13.2">
      <c r="E255" s="7"/>
      <c r="F255" s="7"/>
      <c r="G255" s="7"/>
      <c r="H255" s="21"/>
      <c r="I255" s="21"/>
      <c r="N255" s="82"/>
    </row>
    <row r="256" spans="5:14" ht="13.2">
      <c r="E256" s="7"/>
      <c r="F256" s="7"/>
      <c r="G256" s="7"/>
      <c r="H256" s="21"/>
      <c r="I256" s="21"/>
      <c r="N256" s="82"/>
    </row>
    <row r="257" spans="5:14" ht="13.2">
      <c r="E257" s="7"/>
      <c r="F257" s="7"/>
      <c r="G257" s="7"/>
      <c r="H257" s="21"/>
      <c r="I257" s="21"/>
      <c r="N257" s="82"/>
    </row>
    <row r="258" spans="5:14" ht="13.2">
      <c r="E258" s="7"/>
      <c r="F258" s="7"/>
      <c r="G258" s="7"/>
      <c r="H258" s="21"/>
      <c r="I258" s="21"/>
      <c r="N258" s="82"/>
    </row>
    <row r="259" spans="5:14" ht="13.2">
      <c r="E259" s="7"/>
      <c r="F259" s="7"/>
      <c r="G259" s="7"/>
      <c r="H259" s="21"/>
      <c r="I259" s="21"/>
      <c r="N259" s="82"/>
    </row>
    <row r="260" spans="5:14" ht="13.2">
      <c r="E260" s="7"/>
      <c r="F260" s="7"/>
      <c r="G260" s="7"/>
      <c r="H260" s="21"/>
      <c r="I260" s="21"/>
      <c r="N260" s="82"/>
    </row>
    <row r="261" spans="5:14" ht="13.2">
      <c r="E261" s="7"/>
      <c r="F261" s="7"/>
      <c r="G261" s="7"/>
      <c r="H261" s="21"/>
      <c r="I261" s="21"/>
      <c r="N261" s="82"/>
    </row>
    <row r="262" spans="5:14" ht="13.2">
      <c r="E262" s="7"/>
      <c r="F262" s="7"/>
      <c r="G262" s="7"/>
      <c r="H262" s="21"/>
      <c r="I262" s="21"/>
      <c r="N262" s="82"/>
    </row>
    <row r="263" spans="5:14" ht="13.2">
      <c r="E263" s="7"/>
      <c r="F263" s="7"/>
      <c r="G263" s="7"/>
      <c r="H263" s="21"/>
      <c r="I263" s="21"/>
      <c r="N263" s="82"/>
    </row>
    <row r="264" spans="5:14" ht="13.2">
      <c r="E264" s="7"/>
      <c r="F264" s="7"/>
      <c r="G264" s="7"/>
      <c r="H264" s="21"/>
      <c r="I264" s="21"/>
      <c r="N264" s="82"/>
    </row>
    <row r="265" spans="5:14" ht="13.2">
      <c r="E265" s="7"/>
      <c r="F265" s="7"/>
      <c r="G265" s="7"/>
      <c r="H265" s="21"/>
      <c r="I265" s="21"/>
      <c r="N265" s="82"/>
    </row>
    <row r="266" spans="5:14" ht="13.2">
      <c r="E266" s="7"/>
      <c r="F266" s="7"/>
      <c r="G266" s="7"/>
      <c r="H266" s="21"/>
      <c r="I266" s="21"/>
      <c r="N266" s="82"/>
    </row>
    <row r="267" spans="5:14" ht="13.2">
      <c r="E267" s="7"/>
      <c r="F267" s="7"/>
      <c r="G267" s="7"/>
      <c r="H267" s="21"/>
      <c r="I267" s="21"/>
      <c r="N267" s="82"/>
    </row>
    <row r="268" spans="5:14" ht="13.2">
      <c r="E268" s="7"/>
      <c r="F268" s="7"/>
      <c r="G268" s="7"/>
      <c r="H268" s="21"/>
      <c r="I268" s="21"/>
      <c r="N268" s="82"/>
    </row>
    <row r="269" spans="5:14" ht="13.2">
      <c r="E269" s="7"/>
      <c r="F269" s="7"/>
      <c r="G269" s="7"/>
      <c r="H269" s="21"/>
      <c r="I269" s="21"/>
      <c r="N269" s="82"/>
    </row>
    <row r="270" spans="5:14" ht="13.2">
      <c r="E270" s="7"/>
      <c r="F270" s="7"/>
      <c r="G270" s="7"/>
      <c r="H270" s="21"/>
      <c r="I270" s="21"/>
      <c r="N270" s="82"/>
    </row>
    <row r="271" spans="5:14" ht="13.2">
      <c r="E271" s="7"/>
      <c r="F271" s="7"/>
      <c r="G271" s="7"/>
      <c r="H271" s="21"/>
      <c r="I271" s="21"/>
      <c r="N271" s="82"/>
    </row>
    <row r="272" spans="5:14" ht="13.2">
      <c r="E272" s="7"/>
      <c r="F272" s="7"/>
      <c r="G272" s="7"/>
      <c r="H272" s="21"/>
      <c r="I272" s="21"/>
      <c r="N272" s="82"/>
    </row>
    <row r="273" spans="5:14" ht="13.2">
      <c r="E273" s="7"/>
      <c r="F273" s="7"/>
      <c r="G273" s="7"/>
      <c r="H273" s="21"/>
      <c r="I273" s="21"/>
      <c r="N273" s="82"/>
    </row>
    <row r="274" spans="5:14" ht="13.2">
      <c r="E274" s="7"/>
      <c r="F274" s="7"/>
      <c r="G274" s="7"/>
      <c r="H274" s="21"/>
      <c r="I274" s="21"/>
      <c r="N274" s="82"/>
    </row>
    <row r="275" spans="5:14" ht="13.2">
      <c r="E275" s="7"/>
      <c r="F275" s="7"/>
      <c r="G275" s="7"/>
      <c r="H275" s="21"/>
      <c r="I275" s="21"/>
      <c r="N275" s="82"/>
    </row>
    <row r="276" spans="5:14" ht="13.2">
      <c r="E276" s="7"/>
      <c r="F276" s="7"/>
      <c r="G276" s="7"/>
      <c r="H276" s="21"/>
      <c r="I276" s="21"/>
      <c r="N276" s="82"/>
    </row>
    <row r="277" spans="5:14" ht="13.2">
      <c r="E277" s="7"/>
      <c r="F277" s="7"/>
      <c r="G277" s="7"/>
      <c r="H277" s="21"/>
      <c r="I277" s="21"/>
      <c r="N277" s="82"/>
    </row>
    <row r="278" spans="5:14" ht="13.2">
      <c r="E278" s="7"/>
      <c r="F278" s="7"/>
      <c r="G278" s="7"/>
      <c r="H278" s="21"/>
      <c r="I278" s="21"/>
      <c r="N278" s="82"/>
    </row>
    <row r="279" spans="5:14" ht="13.2">
      <c r="E279" s="7"/>
      <c r="F279" s="7"/>
      <c r="G279" s="7"/>
      <c r="H279" s="21"/>
      <c r="I279" s="21"/>
      <c r="N279" s="82"/>
    </row>
    <row r="280" spans="5:14" ht="13.2">
      <c r="E280" s="7"/>
      <c r="F280" s="7"/>
      <c r="G280" s="7"/>
      <c r="H280" s="21"/>
      <c r="I280" s="21"/>
      <c r="N280" s="82"/>
    </row>
    <row r="281" spans="5:14" ht="13.2">
      <c r="E281" s="7"/>
      <c r="F281" s="7"/>
      <c r="G281" s="7"/>
      <c r="H281" s="21"/>
      <c r="I281" s="21"/>
      <c r="N281" s="82"/>
    </row>
    <row r="282" spans="5:14" ht="13.2">
      <c r="E282" s="7"/>
      <c r="F282" s="7"/>
      <c r="G282" s="7"/>
      <c r="H282" s="21"/>
      <c r="I282" s="21"/>
      <c r="N282" s="82"/>
    </row>
    <row r="283" spans="5:14" ht="13.2">
      <c r="E283" s="7"/>
      <c r="F283" s="7"/>
      <c r="G283" s="7"/>
      <c r="H283" s="21"/>
      <c r="I283" s="21"/>
      <c r="N283" s="82"/>
    </row>
    <row r="284" spans="5:14" ht="13.2">
      <c r="E284" s="7"/>
      <c r="F284" s="7"/>
      <c r="G284" s="7"/>
      <c r="H284" s="21"/>
      <c r="I284" s="21"/>
      <c r="N284" s="82"/>
    </row>
    <row r="285" spans="5:14" ht="13.2">
      <c r="E285" s="7"/>
      <c r="F285" s="7"/>
      <c r="G285" s="7"/>
      <c r="H285" s="21"/>
      <c r="I285" s="21"/>
      <c r="N285" s="82"/>
    </row>
    <row r="286" spans="5:14" ht="13.2">
      <c r="E286" s="7"/>
      <c r="F286" s="7"/>
      <c r="G286" s="7"/>
      <c r="H286" s="21"/>
      <c r="I286" s="21"/>
      <c r="N286" s="82"/>
    </row>
    <row r="287" spans="5:14" ht="13.2">
      <c r="E287" s="7"/>
      <c r="F287" s="7"/>
      <c r="G287" s="7"/>
      <c r="H287" s="21"/>
      <c r="I287" s="21"/>
      <c r="N287" s="82"/>
    </row>
    <row r="288" spans="5:14" ht="13.2">
      <c r="E288" s="7"/>
      <c r="F288" s="7"/>
      <c r="G288" s="7"/>
      <c r="H288" s="21"/>
      <c r="I288" s="21"/>
      <c r="N288" s="82"/>
    </row>
    <row r="289" spans="5:14" ht="13.2">
      <c r="E289" s="7"/>
      <c r="F289" s="7"/>
      <c r="G289" s="7"/>
      <c r="H289" s="21"/>
      <c r="I289" s="21"/>
      <c r="N289" s="82"/>
    </row>
    <row r="290" spans="5:14" ht="13.2">
      <c r="E290" s="7"/>
      <c r="F290" s="7"/>
      <c r="G290" s="7"/>
      <c r="H290" s="21"/>
      <c r="I290" s="21"/>
      <c r="N290" s="82"/>
    </row>
    <row r="291" spans="5:14" ht="13.2">
      <c r="E291" s="7"/>
      <c r="F291" s="7"/>
      <c r="G291" s="7"/>
      <c r="H291" s="21"/>
      <c r="I291" s="21"/>
      <c r="N291" s="82"/>
    </row>
    <row r="292" spans="5:14" ht="13.2">
      <c r="E292" s="7"/>
      <c r="F292" s="7"/>
      <c r="G292" s="7"/>
      <c r="H292" s="21"/>
      <c r="I292" s="21"/>
      <c r="N292" s="82"/>
    </row>
    <row r="293" spans="5:14" ht="13.2">
      <c r="E293" s="7"/>
      <c r="F293" s="7"/>
      <c r="G293" s="7"/>
      <c r="H293" s="21"/>
      <c r="I293" s="21"/>
      <c r="N293" s="82"/>
    </row>
    <row r="294" spans="5:14" ht="13.2">
      <c r="E294" s="7"/>
      <c r="F294" s="7"/>
      <c r="G294" s="7"/>
      <c r="H294" s="21"/>
      <c r="I294" s="21"/>
      <c r="N294" s="82"/>
    </row>
    <row r="295" spans="5:14" ht="13.2">
      <c r="E295" s="7"/>
      <c r="F295" s="7"/>
      <c r="G295" s="7"/>
      <c r="H295" s="21"/>
      <c r="I295" s="21"/>
      <c r="N295" s="82"/>
    </row>
    <row r="296" spans="5:14" ht="13.2">
      <c r="E296" s="7"/>
      <c r="F296" s="7"/>
      <c r="G296" s="7"/>
      <c r="H296" s="21"/>
      <c r="I296" s="21"/>
      <c r="N296" s="82"/>
    </row>
    <row r="297" spans="5:14" ht="13.2">
      <c r="E297" s="7"/>
      <c r="F297" s="7"/>
      <c r="G297" s="7"/>
      <c r="H297" s="21"/>
      <c r="I297" s="21"/>
      <c r="N297" s="82"/>
    </row>
    <row r="298" spans="5:14" ht="13.2">
      <c r="E298" s="7"/>
      <c r="F298" s="7"/>
      <c r="G298" s="7"/>
      <c r="H298" s="21"/>
      <c r="I298" s="21"/>
      <c r="N298" s="82"/>
    </row>
    <row r="299" spans="5:14" ht="13.2">
      <c r="E299" s="7"/>
      <c r="F299" s="7"/>
      <c r="G299" s="7"/>
      <c r="H299" s="21"/>
      <c r="I299" s="21"/>
      <c r="N299" s="82"/>
    </row>
    <row r="300" spans="5:14" ht="13.2">
      <c r="E300" s="7"/>
      <c r="F300" s="7"/>
      <c r="G300" s="7"/>
      <c r="H300" s="21"/>
      <c r="I300" s="21"/>
      <c r="N300" s="82"/>
    </row>
    <row r="301" spans="5:14" ht="13.2">
      <c r="E301" s="7"/>
      <c r="F301" s="7"/>
      <c r="G301" s="7"/>
      <c r="H301" s="21"/>
      <c r="I301" s="21"/>
      <c r="N301" s="82"/>
    </row>
    <row r="302" spans="5:14" ht="13.2">
      <c r="E302" s="7"/>
      <c r="F302" s="7"/>
      <c r="G302" s="7"/>
      <c r="H302" s="21"/>
      <c r="I302" s="21"/>
      <c r="N302" s="82"/>
    </row>
    <row r="303" spans="5:14" ht="13.2">
      <c r="E303" s="7"/>
      <c r="F303" s="7"/>
      <c r="G303" s="7"/>
      <c r="H303" s="21"/>
      <c r="I303" s="21"/>
      <c r="N303" s="82"/>
    </row>
    <row r="304" spans="5:14" ht="13.2">
      <c r="E304" s="7"/>
      <c r="F304" s="7"/>
      <c r="G304" s="7"/>
      <c r="H304" s="21"/>
      <c r="I304" s="21"/>
      <c r="N304" s="82"/>
    </row>
    <row r="305" spans="5:14" ht="13.2">
      <c r="E305" s="7"/>
      <c r="F305" s="7"/>
      <c r="G305" s="7"/>
      <c r="H305" s="21"/>
      <c r="I305" s="21"/>
      <c r="N305" s="82"/>
    </row>
    <row r="306" spans="5:14" ht="13.2">
      <c r="E306" s="7"/>
      <c r="F306" s="7"/>
      <c r="G306" s="7"/>
      <c r="H306" s="21"/>
      <c r="I306" s="21"/>
      <c r="N306" s="82"/>
    </row>
    <row r="307" spans="5:14" ht="13.2">
      <c r="E307" s="7"/>
      <c r="F307" s="7"/>
      <c r="G307" s="7"/>
      <c r="H307" s="21"/>
      <c r="I307" s="21"/>
      <c r="N307" s="82"/>
    </row>
    <row r="308" spans="5:14" ht="13.2">
      <c r="E308" s="7"/>
      <c r="F308" s="7"/>
      <c r="G308" s="7"/>
      <c r="H308" s="21"/>
      <c r="I308" s="21"/>
      <c r="N308" s="82"/>
    </row>
    <row r="309" spans="5:14" ht="13.2">
      <c r="E309" s="7"/>
      <c r="F309" s="7"/>
      <c r="G309" s="7"/>
      <c r="H309" s="21"/>
      <c r="I309" s="21"/>
      <c r="N309" s="82"/>
    </row>
    <row r="310" spans="5:14" ht="13.2">
      <c r="E310" s="7"/>
      <c r="F310" s="7"/>
      <c r="G310" s="7"/>
      <c r="H310" s="21"/>
      <c r="I310" s="21"/>
      <c r="N310" s="82"/>
    </row>
    <row r="311" spans="5:14" ht="13.2">
      <c r="E311" s="7"/>
      <c r="F311" s="7"/>
      <c r="G311" s="7"/>
      <c r="H311" s="21"/>
      <c r="I311" s="21"/>
      <c r="N311" s="82"/>
    </row>
    <row r="312" spans="5:14" ht="13.2">
      <c r="E312" s="7"/>
      <c r="F312" s="7"/>
      <c r="G312" s="7"/>
      <c r="H312" s="21"/>
      <c r="I312" s="21"/>
      <c r="N312" s="82"/>
    </row>
    <row r="313" spans="5:14" ht="13.2">
      <c r="E313" s="7"/>
      <c r="F313" s="7"/>
      <c r="G313" s="7"/>
      <c r="H313" s="21"/>
      <c r="I313" s="21"/>
      <c r="N313" s="82"/>
    </row>
    <row r="314" spans="5:14" ht="13.2">
      <c r="E314" s="7"/>
      <c r="F314" s="7"/>
      <c r="G314" s="7"/>
      <c r="H314" s="21"/>
      <c r="I314" s="21"/>
      <c r="N314" s="82"/>
    </row>
    <row r="315" spans="5:14" ht="13.2">
      <c r="E315" s="7"/>
      <c r="F315" s="7"/>
      <c r="G315" s="7"/>
      <c r="H315" s="21"/>
      <c r="I315" s="21"/>
      <c r="N315" s="82"/>
    </row>
    <row r="316" spans="5:14" ht="13.2">
      <c r="E316" s="7"/>
      <c r="F316" s="7"/>
      <c r="G316" s="7"/>
      <c r="H316" s="21"/>
      <c r="I316" s="21"/>
      <c r="N316" s="82"/>
    </row>
    <row r="317" spans="5:14" ht="13.2">
      <c r="E317" s="7"/>
      <c r="F317" s="7"/>
      <c r="G317" s="7"/>
      <c r="H317" s="21"/>
      <c r="I317" s="21"/>
      <c r="N317" s="82"/>
    </row>
    <row r="318" spans="5:14" ht="13.2">
      <c r="E318" s="7"/>
      <c r="F318" s="7"/>
      <c r="G318" s="7"/>
      <c r="H318" s="21"/>
      <c r="I318" s="21"/>
      <c r="N318" s="82"/>
    </row>
    <row r="319" spans="5:14" ht="13.2">
      <c r="E319" s="7"/>
      <c r="F319" s="7"/>
      <c r="G319" s="7"/>
      <c r="H319" s="21"/>
      <c r="I319" s="21"/>
      <c r="N319" s="82"/>
    </row>
    <row r="320" spans="5:14" ht="13.2">
      <c r="E320" s="7"/>
      <c r="F320" s="7"/>
      <c r="G320" s="7"/>
      <c r="H320" s="21"/>
      <c r="I320" s="21"/>
      <c r="N320" s="82"/>
    </row>
    <row r="321" spans="5:14" ht="13.2">
      <c r="E321" s="7"/>
      <c r="F321" s="7"/>
      <c r="G321" s="7"/>
      <c r="H321" s="21"/>
      <c r="I321" s="21"/>
      <c r="N321" s="82"/>
    </row>
    <row r="322" spans="5:14" ht="13.2">
      <c r="E322" s="7"/>
      <c r="F322" s="7"/>
      <c r="G322" s="7"/>
      <c r="H322" s="21"/>
      <c r="I322" s="21"/>
      <c r="N322" s="82"/>
    </row>
    <row r="323" spans="5:14" ht="13.2">
      <c r="E323" s="7"/>
      <c r="F323" s="7"/>
      <c r="G323" s="7"/>
      <c r="H323" s="21"/>
      <c r="I323" s="21"/>
      <c r="N323" s="82"/>
    </row>
    <row r="324" spans="5:14" ht="13.2">
      <c r="E324" s="7"/>
      <c r="F324" s="7"/>
      <c r="G324" s="7"/>
      <c r="H324" s="21"/>
      <c r="I324" s="21"/>
      <c r="N324" s="82"/>
    </row>
    <row r="325" spans="5:14" ht="13.2">
      <c r="E325" s="7"/>
      <c r="F325" s="7"/>
      <c r="G325" s="7"/>
      <c r="H325" s="21"/>
      <c r="I325" s="21"/>
      <c r="N325" s="82"/>
    </row>
    <row r="326" spans="5:14" ht="13.2">
      <c r="E326" s="7"/>
      <c r="F326" s="7"/>
      <c r="G326" s="7"/>
      <c r="H326" s="21"/>
      <c r="I326" s="21"/>
      <c r="N326" s="82"/>
    </row>
    <row r="327" spans="5:14" ht="13.2">
      <c r="E327" s="7"/>
      <c r="F327" s="7"/>
      <c r="G327" s="7"/>
      <c r="H327" s="21"/>
      <c r="I327" s="21"/>
      <c r="N327" s="82"/>
    </row>
    <row r="328" spans="5:14" ht="13.2">
      <c r="E328" s="7"/>
      <c r="F328" s="7"/>
      <c r="G328" s="7"/>
      <c r="H328" s="21"/>
      <c r="I328" s="21"/>
      <c r="N328" s="82"/>
    </row>
    <row r="329" spans="5:14" ht="13.2">
      <c r="E329" s="7"/>
      <c r="F329" s="7"/>
      <c r="G329" s="7"/>
      <c r="H329" s="21"/>
      <c r="I329" s="21"/>
      <c r="N329" s="82"/>
    </row>
    <row r="330" spans="5:14" ht="13.2">
      <c r="E330" s="7"/>
      <c r="F330" s="7"/>
      <c r="G330" s="7"/>
      <c r="H330" s="21"/>
      <c r="I330" s="21"/>
      <c r="N330" s="82"/>
    </row>
    <row r="331" spans="5:14" ht="13.2">
      <c r="E331" s="7"/>
      <c r="F331" s="7"/>
      <c r="G331" s="7"/>
      <c r="H331" s="21"/>
      <c r="I331" s="21"/>
      <c r="N331" s="82"/>
    </row>
    <row r="332" spans="5:14" ht="13.2">
      <c r="E332" s="7"/>
      <c r="F332" s="7"/>
      <c r="G332" s="7"/>
      <c r="H332" s="21"/>
      <c r="I332" s="21"/>
      <c r="N332" s="82"/>
    </row>
    <row r="333" spans="5:14" ht="13.2">
      <c r="E333" s="7"/>
      <c r="F333" s="7"/>
      <c r="G333" s="7"/>
      <c r="H333" s="21"/>
      <c r="I333" s="21"/>
      <c r="N333" s="82"/>
    </row>
    <row r="334" spans="5:14" ht="13.2">
      <c r="E334" s="7"/>
      <c r="F334" s="7"/>
      <c r="G334" s="7"/>
      <c r="H334" s="21"/>
      <c r="I334" s="21"/>
      <c r="N334" s="82"/>
    </row>
    <row r="335" spans="5:14" ht="13.2">
      <c r="E335" s="7"/>
      <c r="F335" s="7"/>
      <c r="G335" s="7"/>
      <c r="H335" s="21"/>
      <c r="I335" s="21"/>
      <c r="N335" s="82"/>
    </row>
    <row r="336" spans="5:14" ht="13.2">
      <c r="E336" s="7"/>
      <c r="F336" s="7"/>
      <c r="G336" s="7"/>
      <c r="H336" s="21"/>
      <c r="I336" s="21"/>
      <c r="N336" s="82"/>
    </row>
    <row r="337" spans="5:14" ht="13.2">
      <c r="E337" s="7"/>
      <c r="F337" s="7"/>
      <c r="G337" s="7"/>
      <c r="H337" s="21"/>
      <c r="I337" s="21"/>
      <c r="N337" s="82"/>
    </row>
    <row r="338" spans="5:14" ht="13.2">
      <c r="E338" s="7"/>
      <c r="F338" s="7"/>
      <c r="G338" s="7"/>
      <c r="H338" s="21"/>
      <c r="I338" s="21"/>
      <c r="N338" s="82"/>
    </row>
    <row r="339" spans="5:14" ht="13.2">
      <c r="E339" s="7"/>
      <c r="F339" s="7"/>
      <c r="G339" s="7"/>
      <c r="H339" s="21"/>
      <c r="I339" s="21"/>
      <c r="N339" s="82"/>
    </row>
    <row r="340" spans="5:14" ht="13.2">
      <c r="E340" s="7"/>
      <c r="F340" s="7"/>
      <c r="G340" s="7"/>
      <c r="H340" s="21"/>
      <c r="I340" s="21"/>
      <c r="N340" s="82"/>
    </row>
    <row r="341" spans="5:14" ht="13.2">
      <c r="E341" s="7"/>
      <c r="F341" s="7"/>
      <c r="G341" s="7"/>
      <c r="H341" s="21"/>
      <c r="I341" s="21"/>
      <c r="N341" s="82"/>
    </row>
    <row r="342" spans="5:14" ht="13.2">
      <c r="E342" s="7"/>
      <c r="F342" s="7"/>
      <c r="G342" s="7"/>
      <c r="H342" s="21"/>
      <c r="I342" s="21"/>
      <c r="N342" s="82"/>
    </row>
    <row r="343" spans="5:14" ht="13.2">
      <c r="E343" s="7"/>
      <c r="F343" s="7"/>
      <c r="G343" s="7"/>
      <c r="H343" s="21"/>
      <c r="I343" s="21"/>
      <c r="N343" s="82"/>
    </row>
    <row r="344" spans="5:14" ht="13.2">
      <c r="E344" s="7"/>
      <c r="F344" s="7"/>
      <c r="G344" s="7"/>
      <c r="H344" s="21"/>
      <c r="I344" s="21"/>
      <c r="N344" s="82"/>
    </row>
    <row r="345" spans="5:14" ht="13.2">
      <c r="E345" s="7"/>
      <c r="F345" s="7"/>
      <c r="G345" s="7"/>
      <c r="H345" s="21"/>
      <c r="I345" s="21"/>
      <c r="N345" s="82"/>
    </row>
    <row r="346" spans="5:14" ht="13.2">
      <c r="E346" s="7"/>
      <c r="F346" s="7"/>
      <c r="G346" s="7"/>
      <c r="H346" s="21"/>
      <c r="I346" s="21"/>
      <c r="N346" s="82"/>
    </row>
    <row r="347" spans="5:14" ht="13.2">
      <c r="E347" s="7"/>
      <c r="F347" s="7"/>
      <c r="G347" s="7"/>
      <c r="H347" s="21"/>
      <c r="I347" s="21"/>
      <c r="N347" s="82"/>
    </row>
    <row r="348" spans="5:14" ht="13.2">
      <c r="E348" s="7"/>
      <c r="F348" s="7"/>
      <c r="G348" s="7"/>
      <c r="H348" s="21"/>
      <c r="I348" s="21"/>
      <c r="N348" s="82"/>
    </row>
    <row r="349" spans="5:14" ht="13.2">
      <c r="E349" s="7"/>
      <c r="F349" s="7"/>
      <c r="G349" s="7"/>
      <c r="H349" s="21"/>
      <c r="I349" s="21"/>
      <c r="N349" s="82"/>
    </row>
    <row r="350" spans="5:14" ht="13.2">
      <c r="E350" s="7"/>
      <c r="F350" s="7"/>
      <c r="G350" s="7"/>
      <c r="H350" s="21"/>
      <c r="I350" s="21"/>
      <c r="N350" s="82"/>
    </row>
    <row r="351" spans="5:14" ht="13.2">
      <c r="E351" s="7"/>
      <c r="F351" s="7"/>
      <c r="G351" s="7"/>
      <c r="H351" s="21"/>
      <c r="I351" s="21"/>
      <c r="N351" s="82"/>
    </row>
    <row r="352" spans="5:14" ht="13.2">
      <c r="E352" s="7"/>
      <c r="F352" s="7"/>
      <c r="G352" s="7"/>
      <c r="H352" s="21"/>
      <c r="I352" s="21"/>
      <c r="N352" s="82"/>
    </row>
    <row r="353" spans="5:14" ht="13.2">
      <c r="E353" s="7"/>
      <c r="F353" s="7"/>
      <c r="G353" s="7"/>
      <c r="H353" s="21"/>
      <c r="I353" s="21"/>
      <c r="N353" s="82"/>
    </row>
    <row r="354" spans="5:14" ht="13.2">
      <c r="E354" s="7"/>
      <c r="F354" s="7"/>
      <c r="G354" s="7"/>
      <c r="H354" s="21"/>
      <c r="I354" s="21"/>
      <c r="N354" s="82"/>
    </row>
    <row r="355" spans="5:14" ht="13.2">
      <c r="E355" s="7"/>
      <c r="F355" s="7"/>
      <c r="G355" s="7"/>
      <c r="H355" s="21"/>
      <c r="I355" s="21"/>
      <c r="N355" s="82"/>
    </row>
    <row r="356" spans="5:14" ht="13.2">
      <c r="E356" s="7"/>
      <c r="F356" s="7"/>
      <c r="G356" s="7"/>
      <c r="H356" s="21"/>
      <c r="I356" s="21"/>
      <c r="N356" s="82"/>
    </row>
    <row r="357" spans="5:14" ht="13.2">
      <c r="E357" s="7"/>
      <c r="F357" s="7"/>
      <c r="G357" s="7"/>
      <c r="H357" s="21"/>
      <c r="I357" s="21"/>
      <c r="N357" s="82"/>
    </row>
    <row r="358" spans="5:14" ht="13.2">
      <c r="E358" s="7"/>
      <c r="F358" s="7"/>
      <c r="G358" s="7"/>
      <c r="H358" s="21"/>
      <c r="I358" s="21"/>
      <c r="N358" s="82"/>
    </row>
    <row r="359" spans="5:14" ht="13.2">
      <c r="E359" s="7"/>
      <c r="F359" s="7"/>
      <c r="G359" s="7"/>
      <c r="H359" s="21"/>
      <c r="I359" s="21"/>
      <c r="N359" s="82"/>
    </row>
    <row r="360" spans="5:14" ht="13.2">
      <c r="E360" s="7"/>
      <c r="F360" s="7"/>
      <c r="G360" s="7"/>
      <c r="H360" s="21"/>
      <c r="I360" s="21"/>
      <c r="N360" s="82"/>
    </row>
    <row r="361" spans="5:14" ht="13.2">
      <c r="E361" s="7"/>
      <c r="F361" s="7"/>
      <c r="G361" s="7"/>
      <c r="H361" s="21"/>
      <c r="I361" s="21"/>
      <c r="N361" s="82"/>
    </row>
    <row r="362" spans="5:14" ht="13.2">
      <c r="E362" s="7"/>
      <c r="F362" s="7"/>
      <c r="G362" s="7"/>
      <c r="H362" s="21"/>
      <c r="I362" s="21"/>
      <c r="N362" s="82"/>
    </row>
    <row r="363" spans="5:14" ht="13.2">
      <c r="E363" s="7"/>
      <c r="F363" s="7"/>
      <c r="G363" s="7"/>
      <c r="H363" s="21"/>
      <c r="I363" s="21"/>
      <c r="N363" s="82"/>
    </row>
    <row r="364" spans="5:14" ht="13.2">
      <c r="E364" s="7"/>
      <c r="F364" s="7"/>
      <c r="G364" s="7"/>
      <c r="H364" s="21"/>
      <c r="I364" s="21"/>
      <c r="N364" s="82"/>
    </row>
    <row r="365" spans="5:14" ht="13.2">
      <c r="E365" s="7"/>
      <c r="F365" s="7"/>
      <c r="G365" s="7"/>
      <c r="H365" s="21"/>
      <c r="I365" s="21"/>
      <c r="N365" s="82"/>
    </row>
    <row r="366" spans="5:14" ht="13.2">
      <c r="E366" s="7"/>
      <c r="F366" s="7"/>
      <c r="G366" s="7"/>
      <c r="H366" s="21"/>
      <c r="I366" s="21"/>
      <c r="N366" s="82"/>
    </row>
    <row r="367" spans="5:14" ht="13.2">
      <c r="E367" s="7"/>
      <c r="F367" s="7"/>
      <c r="G367" s="7"/>
      <c r="H367" s="21"/>
      <c r="I367" s="21"/>
      <c r="N367" s="82"/>
    </row>
    <row r="368" spans="5:14" ht="13.2">
      <c r="E368" s="7"/>
      <c r="F368" s="7"/>
      <c r="G368" s="7"/>
      <c r="H368" s="21"/>
      <c r="I368" s="21"/>
      <c r="N368" s="82"/>
    </row>
    <row r="369" spans="5:14" ht="13.2">
      <c r="E369" s="7"/>
      <c r="F369" s="7"/>
      <c r="G369" s="7"/>
      <c r="H369" s="21"/>
      <c r="I369" s="21"/>
      <c r="N369" s="82"/>
    </row>
    <row r="370" spans="5:14" ht="13.2">
      <c r="E370" s="7"/>
      <c r="F370" s="7"/>
      <c r="G370" s="7"/>
      <c r="H370" s="21"/>
      <c r="I370" s="21"/>
      <c r="N370" s="82"/>
    </row>
    <row r="371" spans="5:14" ht="13.2">
      <c r="E371" s="7"/>
      <c r="F371" s="7"/>
      <c r="G371" s="7"/>
      <c r="H371" s="21"/>
      <c r="I371" s="21"/>
      <c r="N371" s="82"/>
    </row>
    <row r="372" spans="5:14" ht="13.2">
      <c r="E372" s="7"/>
      <c r="F372" s="7"/>
      <c r="G372" s="7"/>
      <c r="H372" s="21"/>
      <c r="I372" s="21"/>
      <c r="N372" s="82"/>
    </row>
    <row r="373" spans="5:14" ht="13.2">
      <c r="E373" s="7"/>
      <c r="F373" s="7"/>
      <c r="G373" s="7"/>
      <c r="H373" s="21"/>
      <c r="I373" s="21"/>
      <c r="N373" s="82"/>
    </row>
    <row r="374" spans="5:14" ht="13.2">
      <c r="E374" s="7"/>
      <c r="F374" s="7"/>
      <c r="G374" s="7"/>
      <c r="H374" s="21"/>
      <c r="I374" s="21"/>
      <c r="N374" s="82"/>
    </row>
    <row r="375" spans="5:14" ht="13.2">
      <c r="E375" s="7"/>
      <c r="F375" s="7"/>
      <c r="G375" s="7"/>
      <c r="H375" s="21"/>
      <c r="I375" s="21"/>
      <c r="N375" s="82"/>
    </row>
    <row r="376" spans="5:14" ht="13.2">
      <c r="E376" s="7"/>
      <c r="F376" s="7"/>
      <c r="G376" s="7"/>
      <c r="H376" s="21"/>
      <c r="I376" s="21"/>
      <c r="N376" s="82"/>
    </row>
    <row r="377" spans="5:14" ht="13.2">
      <c r="E377" s="7"/>
      <c r="F377" s="7"/>
      <c r="G377" s="7"/>
      <c r="H377" s="21"/>
      <c r="I377" s="21"/>
      <c r="N377" s="82"/>
    </row>
    <row r="378" spans="5:14" ht="13.2">
      <c r="E378" s="7"/>
      <c r="F378" s="7"/>
      <c r="G378" s="7"/>
      <c r="H378" s="21"/>
      <c r="I378" s="21"/>
      <c r="N378" s="82"/>
    </row>
    <row r="379" spans="5:14" ht="13.2">
      <c r="E379" s="7"/>
      <c r="F379" s="7"/>
      <c r="G379" s="7"/>
      <c r="H379" s="21"/>
      <c r="I379" s="21"/>
      <c r="N379" s="82"/>
    </row>
    <row r="380" spans="5:14" ht="13.2">
      <c r="E380" s="7"/>
      <c r="F380" s="7"/>
      <c r="G380" s="7"/>
      <c r="H380" s="21"/>
      <c r="I380" s="21"/>
      <c r="N380" s="82"/>
    </row>
    <row r="381" spans="5:14" ht="13.2">
      <c r="E381" s="7"/>
      <c r="F381" s="7"/>
      <c r="G381" s="7"/>
      <c r="H381" s="21"/>
      <c r="I381" s="21"/>
      <c r="N381" s="82"/>
    </row>
    <row r="382" spans="5:14" ht="13.2">
      <c r="E382" s="7"/>
      <c r="F382" s="7"/>
      <c r="G382" s="7"/>
      <c r="H382" s="21"/>
      <c r="I382" s="21"/>
      <c r="N382" s="82"/>
    </row>
    <row r="383" spans="5:14" ht="13.2">
      <c r="E383" s="7"/>
      <c r="F383" s="7"/>
      <c r="G383" s="7"/>
      <c r="H383" s="21"/>
      <c r="I383" s="21"/>
      <c r="N383" s="82"/>
    </row>
    <row r="384" spans="5:14" ht="13.2">
      <c r="E384" s="7"/>
      <c r="F384" s="7"/>
      <c r="G384" s="7"/>
      <c r="H384" s="21"/>
      <c r="I384" s="21"/>
      <c r="N384" s="82"/>
    </row>
    <row r="385" spans="5:14" ht="13.2">
      <c r="E385" s="7"/>
      <c r="F385" s="7"/>
      <c r="G385" s="7"/>
      <c r="H385" s="21"/>
      <c r="I385" s="21"/>
      <c r="N385" s="82"/>
    </row>
    <row r="386" spans="5:14" ht="13.2">
      <c r="E386" s="7"/>
      <c r="F386" s="7"/>
      <c r="G386" s="7"/>
      <c r="H386" s="21"/>
      <c r="I386" s="21"/>
      <c r="N386" s="82"/>
    </row>
    <row r="387" spans="5:14" ht="13.2">
      <c r="E387" s="7"/>
      <c r="F387" s="7"/>
      <c r="G387" s="7"/>
      <c r="H387" s="21"/>
      <c r="I387" s="21"/>
      <c r="N387" s="82"/>
    </row>
    <row r="388" spans="5:14" ht="13.2">
      <c r="E388" s="7"/>
      <c r="F388" s="7"/>
      <c r="G388" s="7"/>
      <c r="H388" s="21"/>
      <c r="I388" s="21"/>
      <c r="N388" s="82"/>
    </row>
    <row r="389" spans="5:14" ht="13.2">
      <c r="E389" s="7"/>
      <c r="F389" s="7"/>
      <c r="G389" s="7"/>
      <c r="H389" s="21"/>
      <c r="I389" s="21"/>
      <c r="N389" s="82"/>
    </row>
    <row r="390" spans="5:14" ht="13.2">
      <c r="E390" s="7"/>
      <c r="F390" s="7"/>
      <c r="G390" s="7"/>
      <c r="H390" s="21"/>
      <c r="I390" s="21"/>
      <c r="N390" s="82"/>
    </row>
    <row r="391" spans="5:14" ht="13.2">
      <c r="E391" s="7"/>
      <c r="F391" s="7"/>
      <c r="G391" s="7"/>
      <c r="H391" s="21"/>
      <c r="I391" s="21"/>
      <c r="N391" s="82"/>
    </row>
    <row r="392" spans="5:14" ht="13.2">
      <c r="E392" s="7"/>
      <c r="F392" s="7"/>
      <c r="G392" s="7"/>
      <c r="H392" s="21"/>
      <c r="I392" s="21"/>
      <c r="N392" s="82"/>
    </row>
    <row r="393" spans="5:14" ht="13.2">
      <c r="E393" s="7"/>
      <c r="F393" s="7"/>
      <c r="G393" s="7"/>
      <c r="H393" s="21"/>
      <c r="I393" s="21"/>
      <c r="N393" s="82"/>
    </row>
    <row r="394" spans="5:14" ht="13.2">
      <c r="E394" s="7"/>
      <c r="F394" s="7"/>
      <c r="G394" s="7"/>
      <c r="H394" s="21"/>
      <c r="I394" s="21"/>
      <c r="N394" s="82"/>
    </row>
    <row r="395" spans="5:14" ht="13.2">
      <c r="E395" s="7"/>
      <c r="F395" s="7"/>
      <c r="G395" s="7"/>
      <c r="H395" s="21"/>
      <c r="I395" s="21"/>
      <c r="N395" s="82"/>
    </row>
    <row r="396" spans="5:14" ht="13.2">
      <c r="E396" s="7"/>
      <c r="F396" s="7"/>
      <c r="G396" s="7"/>
      <c r="H396" s="21"/>
      <c r="I396" s="21"/>
      <c r="N396" s="82"/>
    </row>
    <row r="397" spans="5:14" ht="13.2">
      <c r="E397" s="7"/>
      <c r="F397" s="7"/>
      <c r="G397" s="7"/>
      <c r="H397" s="21"/>
      <c r="I397" s="21"/>
      <c r="N397" s="82"/>
    </row>
    <row r="398" spans="5:14" ht="13.2">
      <c r="E398" s="7"/>
      <c r="F398" s="7"/>
      <c r="G398" s="7"/>
      <c r="H398" s="21"/>
      <c r="I398" s="21"/>
      <c r="N398" s="82"/>
    </row>
    <row r="399" spans="5:14" ht="13.2">
      <c r="E399" s="7"/>
      <c r="F399" s="7"/>
      <c r="G399" s="7"/>
      <c r="H399" s="21"/>
      <c r="I399" s="21"/>
      <c r="N399" s="82"/>
    </row>
    <row r="400" spans="5:14" ht="13.2">
      <c r="E400" s="7"/>
      <c r="F400" s="7"/>
      <c r="G400" s="7"/>
      <c r="H400" s="21"/>
      <c r="I400" s="21"/>
      <c r="N400" s="82"/>
    </row>
    <row r="401" spans="5:14" ht="13.2">
      <c r="E401" s="7"/>
      <c r="F401" s="7"/>
      <c r="G401" s="7"/>
      <c r="H401" s="21"/>
      <c r="I401" s="21"/>
      <c r="N401" s="82"/>
    </row>
    <row r="402" spans="5:14" ht="13.2">
      <c r="E402" s="7"/>
      <c r="F402" s="7"/>
      <c r="G402" s="7"/>
      <c r="H402" s="21"/>
      <c r="I402" s="21"/>
      <c r="N402" s="82"/>
    </row>
    <row r="403" spans="5:14" ht="13.2">
      <c r="E403" s="7"/>
      <c r="F403" s="7"/>
      <c r="G403" s="7"/>
      <c r="H403" s="21"/>
      <c r="I403" s="21"/>
      <c r="N403" s="82"/>
    </row>
    <row r="404" spans="5:14" ht="13.2">
      <c r="E404" s="7"/>
      <c r="F404" s="7"/>
      <c r="G404" s="7"/>
      <c r="H404" s="21"/>
      <c r="I404" s="21"/>
      <c r="N404" s="82"/>
    </row>
    <row r="405" spans="5:14" ht="13.2">
      <c r="E405" s="7"/>
      <c r="F405" s="7"/>
      <c r="G405" s="7"/>
      <c r="H405" s="21"/>
      <c r="I405" s="21"/>
      <c r="N405" s="82"/>
    </row>
    <row r="406" spans="5:14" ht="13.2">
      <c r="E406" s="7"/>
      <c r="F406" s="7"/>
      <c r="G406" s="7"/>
      <c r="H406" s="21"/>
      <c r="I406" s="21"/>
      <c r="N406" s="82"/>
    </row>
    <row r="407" spans="5:14" ht="13.2">
      <c r="E407" s="7"/>
      <c r="F407" s="7"/>
      <c r="G407" s="7"/>
      <c r="H407" s="21"/>
      <c r="I407" s="21"/>
      <c r="N407" s="82"/>
    </row>
    <row r="408" spans="5:14" ht="13.2">
      <c r="E408" s="7"/>
      <c r="F408" s="7"/>
      <c r="G408" s="7"/>
      <c r="H408" s="21"/>
      <c r="I408" s="21"/>
      <c r="N408" s="82"/>
    </row>
    <row r="409" spans="5:14" ht="13.2">
      <c r="E409" s="7"/>
      <c r="F409" s="7"/>
      <c r="G409" s="7"/>
      <c r="H409" s="21"/>
      <c r="I409" s="21"/>
      <c r="N409" s="82"/>
    </row>
    <row r="410" spans="5:14" ht="13.2">
      <c r="E410" s="7"/>
      <c r="F410" s="7"/>
      <c r="G410" s="7"/>
      <c r="H410" s="21"/>
      <c r="I410" s="21"/>
      <c r="N410" s="82"/>
    </row>
    <row r="411" spans="5:14" ht="13.2">
      <c r="E411" s="7"/>
      <c r="F411" s="7"/>
      <c r="G411" s="7"/>
      <c r="H411" s="21"/>
      <c r="I411" s="21"/>
      <c r="N411" s="82"/>
    </row>
    <row r="412" spans="5:14" ht="13.2">
      <c r="E412" s="7"/>
      <c r="F412" s="7"/>
      <c r="G412" s="7"/>
      <c r="H412" s="21"/>
      <c r="I412" s="21"/>
      <c r="N412" s="82"/>
    </row>
    <row r="413" spans="5:14" ht="13.2">
      <c r="E413" s="7"/>
      <c r="F413" s="7"/>
      <c r="G413" s="7"/>
      <c r="H413" s="21"/>
      <c r="I413" s="21"/>
      <c r="N413" s="82"/>
    </row>
    <row r="414" spans="5:14" ht="13.2">
      <c r="E414" s="7"/>
      <c r="F414" s="7"/>
      <c r="G414" s="7"/>
      <c r="H414" s="21"/>
      <c r="I414" s="21"/>
      <c r="N414" s="82"/>
    </row>
    <row r="415" spans="5:14" ht="13.2">
      <c r="E415" s="7"/>
      <c r="F415" s="7"/>
      <c r="G415" s="7"/>
      <c r="H415" s="21"/>
      <c r="I415" s="21"/>
      <c r="N415" s="82"/>
    </row>
    <row r="416" spans="5:14" ht="13.2">
      <c r="E416" s="7"/>
      <c r="F416" s="7"/>
      <c r="G416" s="7"/>
      <c r="H416" s="21"/>
      <c r="I416" s="21"/>
      <c r="N416" s="82"/>
    </row>
    <row r="417" spans="5:14" ht="13.2">
      <c r="E417" s="7"/>
      <c r="F417" s="7"/>
      <c r="G417" s="7"/>
      <c r="H417" s="21"/>
      <c r="I417" s="21"/>
      <c r="N417" s="82"/>
    </row>
    <row r="418" spans="5:14" ht="13.2">
      <c r="E418" s="7"/>
      <c r="F418" s="7"/>
      <c r="G418" s="7"/>
      <c r="H418" s="21"/>
      <c r="I418" s="21"/>
      <c r="N418" s="82"/>
    </row>
    <row r="419" spans="5:14" ht="13.2">
      <c r="E419" s="7"/>
      <c r="F419" s="7"/>
      <c r="G419" s="7"/>
      <c r="H419" s="21"/>
      <c r="I419" s="21"/>
      <c r="N419" s="82"/>
    </row>
    <row r="420" spans="5:14" ht="13.2">
      <c r="E420" s="7"/>
      <c r="F420" s="7"/>
      <c r="G420" s="7"/>
      <c r="H420" s="21"/>
      <c r="I420" s="21"/>
      <c r="N420" s="82"/>
    </row>
    <row r="421" spans="5:14" ht="13.2">
      <c r="E421" s="7"/>
      <c r="F421" s="7"/>
      <c r="G421" s="7"/>
      <c r="H421" s="21"/>
      <c r="I421" s="21"/>
      <c r="N421" s="82"/>
    </row>
    <row r="422" spans="5:14" ht="13.2">
      <c r="E422" s="7"/>
      <c r="F422" s="7"/>
      <c r="G422" s="7"/>
      <c r="H422" s="21"/>
      <c r="I422" s="21"/>
      <c r="N422" s="82"/>
    </row>
    <row r="423" spans="5:14" ht="13.2">
      <c r="E423" s="7"/>
      <c r="F423" s="7"/>
      <c r="G423" s="7"/>
      <c r="H423" s="21"/>
      <c r="I423" s="21"/>
      <c r="N423" s="82"/>
    </row>
    <row r="424" spans="5:14" ht="13.2">
      <c r="E424" s="7"/>
      <c r="F424" s="7"/>
      <c r="G424" s="7"/>
      <c r="H424" s="21"/>
      <c r="I424" s="21"/>
      <c r="N424" s="82"/>
    </row>
    <row r="425" spans="5:14" ht="13.2">
      <c r="E425" s="7"/>
      <c r="F425" s="7"/>
      <c r="G425" s="7"/>
      <c r="H425" s="21"/>
      <c r="I425" s="21"/>
      <c r="N425" s="82"/>
    </row>
    <row r="426" spans="5:14" ht="13.2">
      <c r="E426" s="7"/>
      <c r="F426" s="7"/>
      <c r="G426" s="7"/>
      <c r="H426" s="21"/>
      <c r="I426" s="21"/>
      <c r="N426" s="82"/>
    </row>
    <row r="427" spans="5:14" ht="13.2">
      <c r="E427" s="7"/>
      <c r="F427" s="7"/>
      <c r="G427" s="7"/>
      <c r="H427" s="21"/>
      <c r="I427" s="21"/>
      <c r="N427" s="82"/>
    </row>
    <row r="428" spans="5:14" ht="13.2">
      <c r="E428" s="7"/>
      <c r="F428" s="7"/>
      <c r="G428" s="7"/>
      <c r="H428" s="21"/>
      <c r="I428" s="21"/>
      <c r="N428" s="82"/>
    </row>
    <row r="429" spans="5:14" ht="13.2">
      <c r="E429" s="7"/>
      <c r="F429" s="7"/>
      <c r="G429" s="7"/>
      <c r="H429" s="21"/>
      <c r="I429" s="21"/>
      <c r="N429" s="82"/>
    </row>
    <row r="430" spans="5:14" ht="13.2">
      <c r="E430" s="7"/>
      <c r="F430" s="7"/>
      <c r="G430" s="7"/>
      <c r="H430" s="21"/>
      <c r="I430" s="21"/>
      <c r="N430" s="82"/>
    </row>
    <row r="431" spans="5:14" ht="13.2">
      <c r="E431" s="7"/>
      <c r="F431" s="7"/>
      <c r="G431" s="7"/>
      <c r="H431" s="21"/>
      <c r="I431" s="21"/>
      <c r="N431" s="82"/>
    </row>
    <row r="432" spans="5:14" ht="13.2">
      <c r="E432" s="7"/>
      <c r="F432" s="7"/>
      <c r="G432" s="7"/>
      <c r="H432" s="21"/>
      <c r="I432" s="21"/>
      <c r="N432" s="82"/>
    </row>
    <row r="433" spans="5:14" ht="13.2">
      <c r="E433" s="7"/>
      <c r="F433" s="7"/>
      <c r="G433" s="7"/>
      <c r="H433" s="21"/>
      <c r="I433" s="21"/>
      <c r="N433" s="82"/>
    </row>
    <row r="434" spans="5:14" ht="13.2">
      <c r="E434" s="7"/>
      <c r="F434" s="7"/>
      <c r="G434" s="7"/>
      <c r="H434" s="21"/>
      <c r="I434" s="21"/>
      <c r="N434" s="82"/>
    </row>
    <row r="435" spans="5:14" ht="13.2">
      <c r="E435" s="7"/>
      <c r="F435" s="7"/>
      <c r="G435" s="7"/>
      <c r="H435" s="21"/>
      <c r="I435" s="21"/>
      <c r="N435" s="82"/>
    </row>
    <row r="436" spans="5:14" ht="13.2">
      <c r="E436" s="7"/>
      <c r="F436" s="7"/>
      <c r="G436" s="7"/>
      <c r="H436" s="21"/>
      <c r="I436" s="21"/>
      <c r="N436" s="82"/>
    </row>
    <row r="437" spans="5:14" ht="13.2">
      <c r="E437" s="7"/>
      <c r="F437" s="7"/>
      <c r="G437" s="7"/>
      <c r="H437" s="21"/>
      <c r="I437" s="21"/>
      <c r="N437" s="82"/>
    </row>
    <row r="438" spans="5:14" ht="13.2">
      <c r="E438" s="7"/>
      <c r="F438" s="7"/>
      <c r="G438" s="7"/>
      <c r="H438" s="21"/>
      <c r="I438" s="21"/>
      <c r="N438" s="82"/>
    </row>
    <row r="439" spans="5:14" ht="13.2">
      <c r="E439" s="7"/>
      <c r="F439" s="7"/>
      <c r="G439" s="7"/>
      <c r="H439" s="21"/>
      <c r="I439" s="21"/>
      <c r="N439" s="82"/>
    </row>
    <row r="440" spans="5:14" ht="13.2">
      <c r="E440" s="7"/>
      <c r="F440" s="7"/>
      <c r="G440" s="7"/>
      <c r="H440" s="21"/>
      <c r="I440" s="21"/>
      <c r="N440" s="82"/>
    </row>
    <row r="441" spans="5:14" ht="13.2">
      <c r="E441" s="7"/>
      <c r="F441" s="7"/>
      <c r="G441" s="7"/>
      <c r="H441" s="21"/>
      <c r="I441" s="21"/>
      <c r="N441" s="82"/>
    </row>
    <row r="442" spans="5:14" ht="13.2">
      <c r="E442" s="7"/>
      <c r="F442" s="7"/>
      <c r="G442" s="7"/>
      <c r="H442" s="21"/>
      <c r="I442" s="21"/>
      <c r="N442" s="82"/>
    </row>
    <row r="443" spans="5:14" ht="13.2">
      <c r="E443" s="7"/>
      <c r="F443" s="7"/>
      <c r="G443" s="7"/>
      <c r="H443" s="21"/>
      <c r="I443" s="21"/>
      <c r="N443" s="82"/>
    </row>
    <row r="444" spans="5:14" ht="13.2">
      <c r="E444" s="7"/>
      <c r="F444" s="7"/>
      <c r="G444" s="7"/>
      <c r="H444" s="21"/>
      <c r="I444" s="21"/>
      <c r="N444" s="82"/>
    </row>
    <row r="445" spans="5:14" ht="13.2">
      <c r="E445" s="7"/>
      <c r="F445" s="7"/>
      <c r="G445" s="7"/>
      <c r="H445" s="21"/>
      <c r="I445" s="21"/>
      <c r="N445" s="82"/>
    </row>
    <row r="446" spans="5:14" ht="13.2">
      <c r="E446" s="7"/>
      <c r="F446" s="7"/>
      <c r="G446" s="7"/>
      <c r="H446" s="21"/>
      <c r="I446" s="21"/>
      <c r="N446" s="82"/>
    </row>
    <row r="447" spans="5:14" ht="13.2">
      <c r="E447" s="7"/>
      <c r="F447" s="7"/>
      <c r="G447" s="7"/>
      <c r="H447" s="21"/>
      <c r="I447" s="21"/>
      <c r="N447" s="82"/>
    </row>
    <row r="448" spans="5:14" ht="13.2">
      <c r="E448" s="7"/>
      <c r="F448" s="7"/>
      <c r="G448" s="7"/>
      <c r="H448" s="21"/>
      <c r="I448" s="21"/>
      <c r="N448" s="82"/>
    </row>
    <row r="449" spans="5:14" ht="13.2">
      <c r="E449" s="7"/>
      <c r="F449" s="7"/>
      <c r="G449" s="7"/>
      <c r="H449" s="21"/>
      <c r="I449" s="21"/>
      <c r="N449" s="82"/>
    </row>
    <row r="450" spans="5:14" ht="13.2">
      <c r="E450" s="7"/>
      <c r="F450" s="7"/>
      <c r="G450" s="7"/>
      <c r="H450" s="21"/>
      <c r="I450" s="21"/>
      <c r="N450" s="82"/>
    </row>
    <row r="451" spans="5:14" ht="13.2">
      <c r="E451" s="7"/>
      <c r="F451" s="7"/>
      <c r="G451" s="7"/>
      <c r="H451" s="21"/>
      <c r="I451" s="21"/>
      <c r="N451" s="82"/>
    </row>
    <row r="452" spans="5:14" ht="13.2">
      <c r="E452" s="7"/>
      <c r="F452" s="7"/>
      <c r="G452" s="7"/>
      <c r="H452" s="21"/>
      <c r="I452" s="21"/>
      <c r="N452" s="82"/>
    </row>
    <row r="453" spans="5:14" ht="13.2">
      <c r="E453" s="7"/>
      <c r="F453" s="7"/>
      <c r="G453" s="7"/>
      <c r="H453" s="21"/>
      <c r="I453" s="21"/>
      <c r="N453" s="82"/>
    </row>
    <row r="454" spans="5:14" ht="13.2">
      <c r="E454" s="7"/>
      <c r="F454" s="7"/>
      <c r="G454" s="7"/>
      <c r="H454" s="21"/>
      <c r="I454" s="21"/>
      <c r="N454" s="82"/>
    </row>
    <row r="455" spans="5:14" ht="13.2">
      <c r="E455" s="7"/>
      <c r="F455" s="7"/>
      <c r="G455" s="7"/>
      <c r="H455" s="21"/>
      <c r="I455" s="21"/>
      <c r="N455" s="82"/>
    </row>
    <row r="456" spans="5:14" ht="13.2">
      <c r="E456" s="7"/>
      <c r="F456" s="7"/>
      <c r="G456" s="7"/>
      <c r="H456" s="21"/>
      <c r="I456" s="21"/>
      <c r="N456" s="82"/>
    </row>
    <row r="457" spans="5:14" ht="13.2">
      <c r="E457" s="7"/>
      <c r="F457" s="7"/>
      <c r="G457" s="7"/>
      <c r="H457" s="21"/>
      <c r="I457" s="21"/>
      <c r="N457" s="82"/>
    </row>
    <row r="458" spans="5:14" ht="13.2">
      <c r="E458" s="7"/>
      <c r="F458" s="7"/>
      <c r="G458" s="7"/>
      <c r="H458" s="21"/>
      <c r="I458" s="21"/>
      <c r="N458" s="82"/>
    </row>
    <row r="459" spans="5:14" ht="13.2">
      <c r="E459" s="7"/>
      <c r="F459" s="7"/>
      <c r="G459" s="7"/>
      <c r="H459" s="21"/>
      <c r="I459" s="21"/>
      <c r="N459" s="82"/>
    </row>
    <row r="460" spans="5:14" ht="13.2">
      <c r="E460" s="7"/>
      <c r="F460" s="7"/>
      <c r="G460" s="7"/>
      <c r="H460" s="21"/>
      <c r="I460" s="21"/>
      <c r="N460" s="82"/>
    </row>
    <row r="461" spans="5:14" ht="13.2">
      <c r="E461" s="7"/>
      <c r="F461" s="7"/>
      <c r="G461" s="7"/>
      <c r="H461" s="21"/>
      <c r="I461" s="21"/>
      <c r="N461" s="82"/>
    </row>
    <row r="462" spans="5:14" ht="13.2">
      <c r="E462" s="7"/>
      <c r="F462" s="7"/>
      <c r="G462" s="7"/>
      <c r="H462" s="21"/>
      <c r="I462" s="21"/>
      <c r="N462" s="82"/>
    </row>
    <row r="463" spans="5:14" ht="13.2">
      <c r="E463" s="7"/>
      <c r="F463" s="7"/>
      <c r="G463" s="7"/>
      <c r="H463" s="21"/>
      <c r="I463" s="21"/>
      <c r="N463" s="82"/>
    </row>
    <row r="464" spans="5:14" ht="13.2">
      <c r="E464" s="7"/>
      <c r="F464" s="7"/>
      <c r="G464" s="7"/>
      <c r="H464" s="21"/>
      <c r="I464" s="21"/>
      <c r="N464" s="82"/>
    </row>
    <row r="465" spans="5:14" ht="13.2">
      <c r="E465" s="7"/>
      <c r="F465" s="7"/>
      <c r="G465" s="7"/>
      <c r="H465" s="21"/>
      <c r="I465" s="21"/>
      <c r="N465" s="82"/>
    </row>
    <row r="466" spans="5:14" ht="13.2">
      <c r="E466" s="7"/>
      <c r="F466" s="7"/>
      <c r="G466" s="7"/>
      <c r="H466" s="21"/>
      <c r="I466" s="21"/>
      <c r="N466" s="82"/>
    </row>
    <row r="467" spans="5:14" ht="13.2">
      <c r="E467" s="7"/>
      <c r="F467" s="7"/>
      <c r="G467" s="7"/>
      <c r="H467" s="21"/>
      <c r="I467" s="21"/>
      <c r="N467" s="82"/>
    </row>
    <row r="468" spans="5:14" ht="13.2">
      <c r="E468" s="7"/>
      <c r="F468" s="7"/>
      <c r="G468" s="7"/>
      <c r="H468" s="21"/>
      <c r="I468" s="21"/>
      <c r="N468" s="82"/>
    </row>
    <row r="469" spans="5:14" ht="13.2">
      <c r="E469" s="7"/>
      <c r="F469" s="7"/>
      <c r="G469" s="7"/>
      <c r="H469" s="21"/>
      <c r="I469" s="21"/>
      <c r="N469" s="82"/>
    </row>
    <row r="470" spans="5:14" ht="13.2">
      <c r="E470" s="7"/>
      <c r="F470" s="7"/>
      <c r="G470" s="7"/>
      <c r="H470" s="21"/>
      <c r="I470" s="21"/>
      <c r="N470" s="82"/>
    </row>
    <row r="471" spans="5:14" ht="13.2">
      <c r="E471" s="7"/>
      <c r="F471" s="7"/>
      <c r="G471" s="7"/>
      <c r="H471" s="21"/>
      <c r="I471" s="21"/>
      <c r="N471" s="82"/>
    </row>
    <row r="472" spans="5:14" ht="13.2">
      <c r="E472" s="7"/>
      <c r="F472" s="7"/>
      <c r="G472" s="7"/>
      <c r="H472" s="21"/>
      <c r="I472" s="21"/>
      <c r="N472" s="82"/>
    </row>
    <row r="473" spans="5:14" ht="13.2">
      <c r="E473" s="7"/>
      <c r="F473" s="7"/>
      <c r="G473" s="7"/>
      <c r="H473" s="21"/>
      <c r="I473" s="21"/>
      <c r="N473" s="82"/>
    </row>
    <row r="474" spans="5:14" ht="13.2">
      <c r="E474" s="7"/>
      <c r="F474" s="7"/>
      <c r="G474" s="7"/>
      <c r="H474" s="21"/>
      <c r="I474" s="21"/>
      <c r="N474" s="82"/>
    </row>
    <row r="475" spans="5:14" ht="13.2">
      <c r="E475" s="7"/>
      <c r="F475" s="7"/>
      <c r="G475" s="7"/>
      <c r="H475" s="21"/>
      <c r="I475" s="21"/>
      <c r="N475" s="82"/>
    </row>
    <row r="476" spans="5:14" ht="13.2">
      <c r="E476" s="7"/>
      <c r="F476" s="7"/>
      <c r="G476" s="7"/>
      <c r="H476" s="21"/>
      <c r="I476" s="21"/>
      <c r="N476" s="82"/>
    </row>
    <row r="477" spans="5:14" ht="13.2">
      <c r="E477" s="7"/>
      <c r="F477" s="7"/>
      <c r="G477" s="7"/>
      <c r="H477" s="21"/>
      <c r="I477" s="21"/>
      <c r="N477" s="82"/>
    </row>
    <row r="478" spans="5:14" ht="13.2">
      <c r="E478" s="7"/>
      <c r="F478" s="7"/>
      <c r="G478" s="7"/>
      <c r="H478" s="21"/>
      <c r="I478" s="21"/>
      <c r="N478" s="82"/>
    </row>
    <row r="479" spans="5:14" ht="13.2">
      <c r="E479" s="7"/>
      <c r="F479" s="7"/>
      <c r="G479" s="7"/>
      <c r="H479" s="21"/>
      <c r="I479" s="21"/>
      <c r="N479" s="82"/>
    </row>
    <row r="480" spans="5:14" ht="13.2">
      <c r="E480" s="7"/>
      <c r="F480" s="7"/>
      <c r="G480" s="7"/>
      <c r="H480" s="21"/>
      <c r="I480" s="21"/>
      <c r="N480" s="82"/>
    </row>
    <row r="481" spans="5:14" ht="13.2">
      <c r="E481" s="7"/>
      <c r="F481" s="7"/>
      <c r="G481" s="7"/>
      <c r="H481" s="21"/>
      <c r="I481" s="21"/>
      <c r="N481" s="82"/>
    </row>
    <row r="482" spans="5:14" ht="13.2">
      <c r="E482" s="7"/>
      <c r="F482" s="7"/>
      <c r="G482" s="7"/>
      <c r="H482" s="21"/>
      <c r="I482" s="21"/>
      <c r="N482" s="82"/>
    </row>
    <row r="483" spans="5:14" ht="13.2">
      <c r="E483" s="7"/>
      <c r="F483" s="7"/>
      <c r="G483" s="7"/>
      <c r="H483" s="21"/>
      <c r="I483" s="21"/>
      <c r="N483" s="82"/>
    </row>
    <row r="484" spans="5:14" ht="13.2">
      <c r="E484" s="7"/>
      <c r="F484" s="7"/>
      <c r="G484" s="7"/>
      <c r="H484" s="21"/>
      <c r="I484" s="21"/>
      <c r="N484" s="82"/>
    </row>
    <row r="485" spans="5:14" ht="13.2">
      <c r="E485" s="7"/>
      <c r="F485" s="7"/>
      <c r="G485" s="7"/>
      <c r="H485" s="21"/>
      <c r="I485" s="21"/>
      <c r="N485" s="82"/>
    </row>
    <row r="486" spans="5:14" ht="13.2">
      <c r="E486" s="7"/>
      <c r="F486" s="7"/>
      <c r="G486" s="7"/>
      <c r="H486" s="21"/>
      <c r="I486" s="21"/>
      <c r="N486" s="82"/>
    </row>
    <row r="487" spans="5:14" ht="13.2">
      <c r="E487" s="7"/>
      <c r="F487" s="7"/>
      <c r="G487" s="7"/>
      <c r="H487" s="21"/>
      <c r="I487" s="21"/>
      <c r="N487" s="82"/>
    </row>
    <row r="488" spans="5:14" ht="13.2">
      <c r="E488" s="7"/>
      <c r="F488" s="7"/>
      <c r="G488" s="7"/>
      <c r="H488" s="21"/>
      <c r="I488" s="21"/>
      <c r="N488" s="82"/>
    </row>
    <row r="489" spans="5:14" ht="13.2">
      <c r="E489" s="7"/>
      <c r="F489" s="7"/>
      <c r="G489" s="7"/>
      <c r="H489" s="21"/>
      <c r="I489" s="21"/>
      <c r="N489" s="82"/>
    </row>
    <row r="490" spans="5:14" ht="13.2">
      <c r="E490" s="7"/>
      <c r="F490" s="7"/>
      <c r="G490" s="7"/>
      <c r="H490" s="21"/>
      <c r="I490" s="21"/>
      <c r="N490" s="82"/>
    </row>
    <row r="491" spans="5:14" ht="13.2">
      <c r="E491" s="7"/>
      <c r="F491" s="7"/>
      <c r="G491" s="7"/>
      <c r="H491" s="21"/>
      <c r="I491" s="21"/>
      <c r="N491" s="82"/>
    </row>
    <row r="492" spans="5:14" ht="13.2">
      <c r="E492" s="7"/>
      <c r="F492" s="7"/>
      <c r="G492" s="7"/>
      <c r="H492" s="21"/>
      <c r="I492" s="21"/>
      <c r="N492" s="82"/>
    </row>
    <row r="493" spans="5:14" ht="13.2">
      <c r="E493" s="7"/>
      <c r="F493" s="7"/>
      <c r="G493" s="7"/>
      <c r="H493" s="21"/>
      <c r="I493" s="21"/>
      <c r="N493" s="82"/>
    </row>
    <row r="494" spans="5:14" ht="13.2">
      <c r="E494" s="7"/>
      <c r="F494" s="7"/>
      <c r="G494" s="7"/>
      <c r="H494" s="21"/>
      <c r="I494" s="21"/>
      <c r="N494" s="82"/>
    </row>
    <row r="495" spans="5:14" ht="13.2">
      <c r="E495" s="7"/>
      <c r="F495" s="7"/>
      <c r="G495" s="7"/>
      <c r="H495" s="21"/>
      <c r="I495" s="21"/>
      <c r="N495" s="82"/>
    </row>
    <row r="496" spans="5:14" ht="13.2">
      <c r="E496" s="7"/>
      <c r="F496" s="7"/>
      <c r="G496" s="7"/>
      <c r="H496" s="21"/>
      <c r="I496" s="21"/>
      <c r="N496" s="82"/>
    </row>
    <row r="497" spans="5:14" ht="13.2">
      <c r="E497" s="7"/>
      <c r="F497" s="7"/>
      <c r="G497" s="7"/>
      <c r="H497" s="21"/>
      <c r="I497" s="21"/>
      <c r="N497" s="82"/>
    </row>
    <row r="498" spans="5:14" ht="13.2">
      <c r="E498" s="7"/>
      <c r="F498" s="7"/>
      <c r="G498" s="7"/>
      <c r="H498" s="21"/>
      <c r="I498" s="21"/>
      <c r="N498" s="82"/>
    </row>
    <row r="499" spans="5:14" ht="13.2">
      <c r="E499" s="7"/>
      <c r="F499" s="7"/>
      <c r="G499" s="7"/>
      <c r="H499" s="21"/>
      <c r="I499" s="21"/>
      <c r="N499" s="82"/>
    </row>
    <row r="500" spans="5:14" ht="13.2">
      <c r="E500" s="7"/>
      <c r="F500" s="7"/>
      <c r="G500" s="7"/>
      <c r="H500" s="21"/>
      <c r="I500" s="21"/>
      <c r="N500" s="82"/>
    </row>
    <row r="501" spans="5:14" ht="13.2">
      <c r="E501" s="7"/>
      <c r="F501" s="7"/>
      <c r="G501" s="7"/>
      <c r="H501" s="21"/>
      <c r="I501" s="21"/>
      <c r="N501" s="82"/>
    </row>
    <row r="502" spans="5:14" ht="13.2">
      <c r="E502" s="7"/>
      <c r="F502" s="7"/>
      <c r="G502" s="7"/>
      <c r="H502" s="21"/>
      <c r="I502" s="21"/>
      <c r="N502" s="82"/>
    </row>
    <row r="503" spans="5:14" ht="13.2">
      <c r="E503" s="7"/>
      <c r="F503" s="7"/>
      <c r="G503" s="7"/>
      <c r="H503" s="21"/>
      <c r="I503" s="21"/>
      <c r="N503" s="82"/>
    </row>
    <row r="504" spans="5:14" ht="13.2">
      <c r="E504" s="7"/>
      <c r="F504" s="7"/>
      <c r="G504" s="7"/>
      <c r="H504" s="21"/>
      <c r="I504" s="21"/>
      <c r="N504" s="82"/>
    </row>
    <row r="505" spans="5:14" ht="13.2">
      <c r="E505" s="7"/>
      <c r="F505" s="7"/>
      <c r="G505" s="7"/>
      <c r="H505" s="21"/>
      <c r="I505" s="21"/>
      <c r="N505" s="82"/>
    </row>
    <row r="506" spans="5:14" ht="13.2">
      <c r="E506" s="7"/>
      <c r="F506" s="7"/>
      <c r="G506" s="7"/>
      <c r="H506" s="21"/>
      <c r="I506" s="21"/>
      <c r="N506" s="82"/>
    </row>
    <row r="507" spans="5:14" ht="13.2">
      <c r="E507" s="7"/>
      <c r="F507" s="7"/>
      <c r="G507" s="7"/>
      <c r="H507" s="21"/>
      <c r="I507" s="21"/>
      <c r="N507" s="82"/>
    </row>
    <row r="508" spans="5:14" ht="13.2">
      <c r="E508" s="7"/>
      <c r="F508" s="7"/>
      <c r="G508" s="7"/>
      <c r="H508" s="21"/>
      <c r="I508" s="21"/>
      <c r="N508" s="82"/>
    </row>
    <row r="509" spans="5:14" ht="13.2">
      <c r="E509" s="7"/>
      <c r="F509" s="7"/>
      <c r="G509" s="7"/>
      <c r="H509" s="21"/>
      <c r="I509" s="21"/>
      <c r="N509" s="82"/>
    </row>
    <row r="510" spans="5:14" ht="13.2">
      <c r="E510" s="7"/>
      <c r="F510" s="7"/>
      <c r="G510" s="7"/>
      <c r="H510" s="21"/>
      <c r="I510" s="21"/>
      <c r="N510" s="82"/>
    </row>
    <row r="511" spans="5:14" ht="13.2">
      <c r="E511" s="7"/>
      <c r="F511" s="7"/>
      <c r="G511" s="7"/>
      <c r="H511" s="21"/>
      <c r="I511" s="21"/>
      <c r="N511" s="82"/>
    </row>
    <row r="512" spans="5:14" ht="13.2">
      <c r="E512" s="7"/>
      <c r="F512" s="7"/>
      <c r="G512" s="7"/>
      <c r="H512" s="21"/>
      <c r="I512" s="21"/>
      <c r="N512" s="82"/>
    </row>
    <row r="513" spans="5:14" ht="13.2">
      <c r="E513" s="7"/>
      <c r="F513" s="7"/>
      <c r="G513" s="7"/>
      <c r="H513" s="21"/>
      <c r="I513" s="21"/>
      <c r="N513" s="82"/>
    </row>
    <row r="514" spans="5:14" ht="13.2">
      <c r="E514" s="7"/>
      <c r="F514" s="7"/>
      <c r="G514" s="7"/>
      <c r="H514" s="21"/>
      <c r="I514" s="21"/>
      <c r="N514" s="82"/>
    </row>
    <row r="515" spans="5:14" ht="13.2">
      <c r="E515" s="7"/>
      <c r="F515" s="7"/>
      <c r="G515" s="7"/>
      <c r="H515" s="21"/>
      <c r="I515" s="21"/>
      <c r="N515" s="82"/>
    </row>
    <row r="516" spans="5:14" ht="13.2">
      <c r="E516" s="7"/>
      <c r="F516" s="7"/>
      <c r="G516" s="7"/>
      <c r="H516" s="21"/>
      <c r="I516" s="21"/>
      <c r="N516" s="82"/>
    </row>
    <row r="517" spans="5:14" ht="13.2">
      <c r="E517" s="7"/>
      <c r="F517" s="7"/>
      <c r="G517" s="7"/>
      <c r="H517" s="21"/>
      <c r="I517" s="21"/>
      <c r="N517" s="82"/>
    </row>
    <row r="518" spans="5:14" ht="13.2">
      <c r="E518" s="7"/>
      <c r="F518" s="7"/>
      <c r="G518" s="7"/>
      <c r="H518" s="21"/>
      <c r="I518" s="21"/>
      <c r="N518" s="82"/>
    </row>
    <row r="519" spans="5:14" ht="13.2">
      <c r="E519" s="7"/>
      <c r="F519" s="7"/>
      <c r="G519" s="7"/>
      <c r="H519" s="21"/>
      <c r="I519" s="21"/>
      <c r="N519" s="82"/>
    </row>
    <row r="520" spans="5:14" ht="13.2">
      <c r="E520" s="7"/>
      <c r="F520" s="7"/>
      <c r="G520" s="7"/>
      <c r="H520" s="21"/>
      <c r="I520" s="21"/>
      <c r="N520" s="82"/>
    </row>
    <row r="521" spans="5:14" ht="13.2">
      <c r="E521" s="7"/>
      <c r="F521" s="7"/>
      <c r="G521" s="7"/>
      <c r="H521" s="21"/>
      <c r="I521" s="21"/>
      <c r="N521" s="82"/>
    </row>
    <row r="522" spans="5:14" ht="13.2">
      <c r="E522" s="7"/>
      <c r="F522" s="7"/>
      <c r="G522" s="7"/>
      <c r="H522" s="21"/>
      <c r="I522" s="21"/>
      <c r="N522" s="82"/>
    </row>
    <row r="523" spans="5:14" ht="13.2">
      <c r="E523" s="7"/>
      <c r="F523" s="7"/>
      <c r="G523" s="7"/>
      <c r="H523" s="21"/>
      <c r="I523" s="21"/>
      <c r="N523" s="82"/>
    </row>
    <row r="524" spans="5:14" ht="13.2">
      <c r="E524" s="7"/>
      <c r="F524" s="7"/>
      <c r="G524" s="7"/>
      <c r="H524" s="21"/>
      <c r="I524" s="21"/>
      <c r="N524" s="82"/>
    </row>
    <row r="525" spans="5:14" ht="13.2">
      <c r="E525" s="7"/>
      <c r="F525" s="7"/>
      <c r="G525" s="7"/>
      <c r="H525" s="21"/>
      <c r="I525" s="21"/>
      <c r="N525" s="82"/>
    </row>
    <row r="526" spans="5:14" ht="13.2">
      <c r="E526" s="7"/>
      <c r="F526" s="7"/>
      <c r="G526" s="7"/>
      <c r="H526" s="21"/>
      <c r="I526" s="21"/>
      <c r="N526" s="82"/>
    </row>
    <row r="527" spans="5:14" ht="13.2">
      <c r="E527" s="7"/>
      <c r="F527" s="7"/>
      <c r="G527" s="7"/>
      <c r="H527" s="21"/>
      <c r="I527" s="21"/>
      <c r="N527" s="82"/>
    </row>
    <row r="528" spans="5:14" ht="13.2">
      <c r="E528" s="7"/>
      <c r="F528" s="7"/>
      <c r="G528" s="7"/>
      <c r="H528" s="21"/>
      <c r="I528" s="21"/>
      <c r="N528" s="82"/>
    </row>
    <row r="529" spans="5:14" ht="13.2">
      <c r="E529" s="7"/>
      <c r="F529" s="7"/>
      <c r="G529" s="7"/>
      <c r="H529" s="21"/>
      <c r="I529" s="21"/>
      <c r="N529" s="82"/>
    </row>
    <row r="530" spans="5:14" ht="13.2">
      <c r="E530" s="7"/>
      <c r="F530" s="7"/>
      <c r="G530" s="7"/>
      <c r="H530" s="21"/>
      <c r="I530" s="21"/>
      <c r="N530" s="82"/>
    </row>
    <row r="531" spans="5:14" ht="13.2">
      <c r="E531" s="7"/>
      <c r="F531" s="7"/>
      <c r="G531" s="7"/>
      <c r="H531" s="21"/>
      <c r="I531" s="21"/>
      <c r="N531" s="82"/>
    </row>
    <row r="532" spans="5:14" ht="13.2">
      <c r="E532" s="7"/>
      <c r="F532" s="7"/>
      <c r="G532" s="7"/>
      <c r="H532" s="21"/>
      <c r="I532" s="21"/>
      <c r="N532" s="82"/>
    </row>
    <row r="533" spans="5:14" ht="13.2">
      <c r="E533" s="7"/>
      <c r="F533" s="7"/>
      <c r="G533" s="7"/>
      <c r="H533" s="21"/>
      <c r="I533" s="21"/>
      <c r="N533" s="82"/>
    </row>
    <row r="534" spans="5:14" ht="13.2">
      <c r="E534" s="7"/>
      <c r="F534" s="7"/>
      <c r="G534" s="7"/>
      <c r="H534" s="21"/>
      <c r="I534" s="21"/>
      <c r="N534" s="82"/>
    </row>
    <row r="535" spans="5:14" ht="13.2">
      <c r="E535" s="7"/>
      <c r="F535" s="7"/>
      <c r="G535" s="7"/>
      <c r="H535" s="21"/>
      <c r="I535" s="21"/>
      <c r="N535" s="82"/>
    </row>
    <row r="536" spans="5:14" ht="13.2">
      <c r="E536" s="7"/>
      <c r="F536" s="7"/>
      <c r="G536" s="7"/>
      <c r="H536" s="21"/>
      <c r="I536" s="21"/>
      <c r="N536" s="82"/>
    </row>
    <row r="537" spans="5:14" ht="13.2">
      <c r="E537" s="7"/>
      <c r="F537" s="7"/>
      <c r="G537" s="7"/>
      <c r="H537" s="21"/>
      <c r="I537" s="21"/>
      <c r="N537" s="82"/>
    </row>
    <row r="538" spans="5:14" ht="13.2">
      <c r="E538" s="7"/>
      <c r="F538" s="7"/>
      <c r="G538" s="7"/>
      <c r="H538" s="21"/>
      <c r="I538" s="21"/>
      <c r="N538" s="82"/>
    </row>
    <row r="539" spans="5:14" ht="13.2">
      <c r="E539" s="7"/>
      <c r="F539" s="7"/>
      <c r="G539" s="7"/>
      <c r="H539" s="21"/>
      <c r="I539" s="21"/>
      <c r="N539" s="82"/>
    </row>
    <row r="540" spans="5:14" ht="13.2">
      <c r="E540" s="7"/>
      <c r="F540" s="7"/>
      <c r="G540" s="7"/>
      <c r="H540" s="21"/>
      <c r="I540" s="21"/>
      <c r="N540" s="82"/>
    </row>
    <row r="541" spans="5:14" ht="13.2">
      <c r="E541" s="7"/>
      <c r="F541" s="7"/>
      <c r="G541" s="7"/>
      <c r="H541" s="21"/>
      <c r="I541" s="21"/>
      <c r="N541" s="82"/>
    </row>
    <row r="542" spans="5:14" ht="13.2">
      <c r="E542" s="7"/>
      <c r="F542" s="7"/>
      <c r="G542" s="7"/>
      <c r="H542" s="21"/>
      <c r="I542" s="21"/>
      <c r="N542" s="82"/>
    </row>
    <row r="543" spans="5:14" ht="13.2">
      <c r="E543" s="7"/>
      <c r="F543" s="7"/>
      <c r="G543" s="7"/>
      <c r="H543" s="21"/>
      <c r="I543" s="21"/>
      <c r="N543" s="82"/>
    </row>
    <row r="544" spans="5:14" ht="13.2">
      <c r="E544" s="7"/>
      <c r="F544" s="7"/>
      <c r="G544" s="7"/>
      <c r="H544" s="21"/>
      <c r="I544" s="21"/>
      <c r="N544" s="82"/>
    </row>
    <row r="545" spans="5:14" ht="13.2">
      <c r="E545" s="7"/>
      <c r="F545" s="7"/>
      <c r="G545" s="7"/>
      <c r="H545" s="21"/>
      <c r="I545" s="21"/>
      <c r="N545" s="82"/>
    </row>
    <row r="546" spans="5:14" ht="13.2">
      <c r="E546" s="7"/>
      <c r="F546" s="7"/>
      <c r="G546" s="7"/>
      <c r="H546" s="21"/>
      <c r="I546" s="21"/>
      <c r="N546" s="82"/>
    </row>
    <row r="547" spans="5:14" ht="13.2">
      <c r="E547" s="7"/>
      <c r="F547" s="7"/>
      <c r="G547" s="7"/>
      <c r="H547" s="21"/>
      <c r="I547" s="21"/>
      <c r="N547" s="82"/>
    </row>
    <row r="548" spans="5:14" ht="13.2">
      <c r="E548" s="7"/>
      <c r="F548" s="7"/>
      <c r="G548" s="7"/>
      <c r="H548" s="21"/>
      <c r="I548" s="21"/>
      <c r="N548" s="82"/>
    </row>
    <row r="549" spans="5:14" ht="13.2">
      <c r="E549" s="7"/>
      <c r="F549" s="7"/>
      <c r="G549" s="7"/>
      <c r="H549" s="21"/>
      <c r="I549" s="21"/>
      <c r="N549" s="82"/>
    </row>
    <row r="550" spans="5:14" ht="13.2">
      <c r="E550" s="7"/>
      <c r="F550" s="7"/>
      <c r="G550" s="7"/>
      <c r="H550" s="21"/>
      <c r="I550" s="21"/>
      <c r="N550" s="82"/>
    </row>
    <row r="551" spans="5:14" ht="13.2">
      <c r="E551" s="7"/>
      <c r="F551" s="7"/>
      <c r="G551" s="7"/>
      <c r="H551" s="21"/>
      <c r="I551" s="21"/>
      <c r="N551" s="82"/>
    </row>
    <row r="552" spans="5:14" ht="13.2">
      <c r="E552" s="7"/>
      <c r="F552" s="7"/>
      <c r="G552" s="7"/>
      <c r="H552" s="21"/>
      <c r="I552" s="21"/>
      <c r="N552" s="82"/>
    </row>
    <row r="553" spans="5:14" ht="13.2">
      <c r="E553" s="7"/>
      <c r="F553" s="7"/>
      <c r="G553" s="7"/>
      <c r="H553" s="21"/>
      <c r="I553" s="21"/>
      <c r="N553" s="82"/>
    </row>
    <row r="554" spans="5:14" ht="13.2">
      <c r="E554" s="7"/>
      <c r="F554" s="7"/>
      <c r="G554" s="7"/>
      <c r="H554" s="21"/>
      <c r="I554" s="21"/>
      <c r="N554" s="82"/>
    </row>
    <row r="555" spans="5:14" ht="13.2">
      <c r="E555" s="7"/>
      <c r="F555" s="7"/>
      <c r="G555" s="7"/>
      <c r="H555" s="21"/>
      <c r="I555" s="21"/>
      <c r="N555" s="82"/>
    </row>
    <row r="556" spans="5:14" ht="13.2">
      <c r="E556" s="7"/>
      <c r="F556" s="7"/>
      <c r="G556" s="7"/>
      <c r="H556" s="21"/>
      <c r="I556" s="21"/>
      <c r="N556" s="82"/>
    </row>
    <row r="557" spans="5:14" ht="13.2">
      <c r="E557" s="7"/>
      <c r="F557" s="7"/>
      <c r="G557" s="7"/>
      <c r="H557" s="21"/>
      <c r="I557" s="21"/>
      <c r="N557" s="82"/>
    </row>
    <row r="558" spans="5:14" ht="13.2">
      <c r="E558" s="7"/>
      <c r="F558" s="7"/>
      <c r="G558" s="7"/>
      <c r="H558" s="21"/>
      <c r="I558" s="21"/>
      <c r="N558" s="82"/>
    </row>
    <row r="559" spans="5:14" ht="13.2">
      <c r="E559" s="7"/>
      <c r="F559" s="7"/>
      <c r="G559" s="7"/>
      <c r="H559" s="21"/>
      <c r="I559" s="21"/>
      <c r="N559" s="82"/>
    </row>
    <row r="560" spans="5:14" ht="13.2">
      <c r="E560" s="7"/>
      <c r="F560" s="7"/>
      <c r="G560" s="7"/>
      <c r="H560" s="21"/>
      <c r="I560" s="21"/>
      <c r="N560" s="82"/>
    </row>
    <row r="561" spans="5:14" ht="13.2">
      <c r="E561" s="7"/>
      <c r="F561" s="7"/>
      <c r="G561" s="7"/>
      <c r="H561" s="21"/>
      <c r="I561" s="21"/>
      <c r="N561" s="82"/>
    </row>
    <row r="562" spans="5:14" ht="13.2">
      <c r="E562" s="7"/>
      <c r="F562" s="7"/>
      <c r="G562" s="7"/>
      <c r="H562" s="21"/>
      <c r="I562" s="21"/>
      <c r="N562" s="82"/>
    </row>
    <row r="563" spans="5:14" ht="13.2">
      <c r="E563" s="7"/>
      <c r="F563" s="7"/>
      <c r="G563" s="7"/>
      <c r="H563" s="21"/>
      <c r="I563" s="21"/>
      <c r="N563" s="82"/>
    </row>
    <row r="564" spans="5:14" ht="13.2">
      <c r="E564" s="7"/>
      <c r="F564" s="7"/>
      <c r="G564" s="7"/>
      <c r="H564" s="21"/>
      <c r="I564" s="21"/>
      <c r="N564" s="82"/>
    </row>
    <row r="565" spans="5:14" ht="13.2">
      <c r="E565" s="7"/>
      <c r="F565" s="7"/>
      <c r="G565" s="7"/>
      <c r="H565" s="21"/>
      <c r="I565" s="21"/>
      <c r="N565" s="82"/>
    </row>
    <row r="566" spans="5:14" ht="13.2">
      <c r="E566" s="7"/>
      <c r="F566" s="7"/>
      <c r="G566" s="7"/>
      <c r="H566" s="21"/>
      <c r="I566" s="21"/>
      <c r="N566" s="82"/>
    </row>
    <row r="567" spans="5:14" ht="13.2">
      <c r="E567" s="7"/>
      <c r="F567" s="7"/>
      <c r="G567" s="7"/>
      <c r="H567" s="21"/>
      <c r="I567" s="21"/>
      <c r="N567" s="82"/>
    </row>
    <row r="568" spans="5:14" ht="13.2">
      <c r="E568" s="7"/>
      <c r="F568" s="7"/>
      <c r="G568" s="7"/>
      <c r="H568" s="21"/>
      <c r="I568" s="21"/>
      <c r="N568" s="82"/>
    </row>
    <row r="569" spans="5:14" ht="13.2">
      <c r="E569" s="7"/>
      <c r="F569" s="7"/>
      <c r="G569" s="7"/>
      <c r="H569" s="21"/>
      <c r="I569" s="21"/>
      <c r="N569" s="82"/>
    </row>
    <row r="570" spans="5:14" ht="13.2">
      <c r="E570" s="7"/>
      <c r="F570" s="7"/>
      <c r="G570" s="7"/>
      <c r="H570" s="21"/>
      <c r="I570" s="21"/>
      <c r="N570" s="82"/>
    </row>
    <row r="571" spans="5:14" ht="13.2">
      <c r="E571" s="7"/>
      <c r="F571" s="7"/>
      <c r="G571" s="7"/>
      <c r="H571" s="21"/>
      <c r="I571" s="21"/>
      <c r="N571" s="82"/>
    </row>
    <row r="572" spans="5:14" ht="13.2">
      <c r="E572" s="7"/>
      <c r="F572" s="7"/>
      <c r="G572" s="7"/>
      <c r="H572" s="21"/>
      <c r="I572" s="21"/>
      <c r="N572" s="82"/>
    </row>
    <row r="573" spans="5:14" ht="13.2">
      <c r="E573" s="7"/>
      <c r="F573" s="7"/>
      <c r="G573" s="7"/>
      <c r="H573" s="21"/>
      <c r="I573" s="21"/>
      <c r="N573" s="82"/>
    </row>
    <row r="574" spans="5:14" ht="13.2">
      <c r="E574" s="7"/>
      <c r="F574" s="7"/>
      <c r="G574" s="7"/>
      <c r="H574" s="21"/>
      <c r="I574" s="21"/>
      <c r="N574" s="82"/>
    </row>
    <row r="575" spans="5:14" ht="13.2">
      <c r="E575" s="7"/>
      <c r="F575" s="7"/>
      <c r="G575" s="7"/>
      <c r="H575" s="21"/>
      <c r="I575" s="21"/>
      <c r="N575" s="82"/>
    </row>
    <row r="576" spans="5:14" ht="13.2">
      <c r="E576" s="7"/>
      <c r="F576" s="7"/>
      <c r="G576" s="7"/>
      <c r="H576" s="21"/>
      <c r="I576" s="21"/>
      <c r="N576" s="82"/>
    </row>
    <row r="577" spans="5:14" ht="13.2">
      <c r="E577" s="7"/>
      <c r="F577" s="7"/>
      <c r="G577" s="7"/>
      <c r="H577" s="21"/>
      <c r="I577" s="21"/>
      <c r="N577" s="82"/>
    </row>
    <row r="578" spans="5:14" ht="13.2">
      <c r="E578" s="7"/>
      <c r="F578" s="7"/>
      <c r="G578" s="7"/>
      <c r="H578" s="21"/>
      <c r="I578" s="21"/>
      <c r="N578" s="82"/>
    </row>
    <row r="579" spans="5:14" ht="13.2">
      <c r="E579" s="7"/>
      <c r="F579" s="7"/>
      <c r="G579" s="7"/>
      <c r="H579" s="21"/>
      <c r="I579" s="21"/>
      <c r="N579" s="82"/>
    </row>
    <row r="580" spans="5:14" ht="13.2">
      <c r="E580" s="7"/>
      <c r="F580" s="7"/>
      <c r="G580" s="7"/>
      <c r="H580" s="21"/>
      <c r="I580" s="21"/>
      <c r="N580" s="82"/>
    </row>
    <row r="581" spans="5:14" ht="13.2">
      <c r="E581" s="7"/>
      <c r="F581" s="7"/>
      <c r="G581" s="7"/>
      <c r="H581" s="21"/>
      <c r="I581" s="21"/>
      <c r="N581" s="82"/>
    </row>
    <row r="582" spans="5:14" ht="13.2">
      <c r="E582" s="7"/>
      <c r="F582" s="7"/>
      <c r="G582" s="7"/>
      <c r="H582" s="21"/>
      <c r="I582" s="21"/>
      <c r="N582" s="82"/>
    </row>
    <row r="583" spans="5:14" ht="13.2">
      <c r="E583" s="7"/>
      <c r="F583" s="7"/>
      <c r="G583" s="7"/>
      <c r="H583" s="21"/>
      <c r="I583" s="21"/>
      <c r="N583" s="82"/>
    </row>
    <row r="584" spans="5:14" ht="13.2">
      <c r="E584" s="7"/>
      <c r="F584" s="7"/>
      <c r="G584" s="7"/>
      <c r="H584" s="21"/>
      <c r="I584" s="21"/>
      <c r="N584" s="82"/>
    </row>
    <row r="585" spans="5:14" ht="13.2">
      <c r="E585" s="7"/>
      <c r="F585" s="7"/>
      <c r="G585" s="7"/>
      <c r="H585" s="21"/>
      <c r="I585" s="21"/>
      <c r="N585" s="82"/>
    </row>
    <row r="586" spans="5:14" ht="13.2">
      <c r="E586" s="7"/>
      <c r="F586" s="7"/>
      <c r="G586" s="7"/>
      <c r="H586" s="21"/>
      <c r="I586" s="21"/>
      <c r="N586" s="82"/>
    </row>
    <row r="587" spans="5:14" ht="13.2">
      <c r="E587" s="7"/>
      <c r="F587" s="7"/>
      <c r="G587" s="7"/>
      <c r="H587" s="21"/>
      <c r="I587" s="21"/>
      <c r="N587" s="82"/>
    </row>
    <row r="588" spans="5:14" ht="13.2">
      <c r="E588" s="7"/>
      <c r="F588" s="7"/>
      <c r="G588" s="7"/>
      <c r="H588" s="21"/>
      <c r="I588" s="21"/>
      <c r="N588" s="82"/>
    </row>
    <row r="589" spans="5:14" ht="13.2">
      <c r="E589" s="7"/>
      <c r="F589" s="7"/>
      <c r="G589" s="7"/>
      <c r="H589" s="21"/>
      <c r="I589" s="21"/>
      <c r="N589" s="82"/>
    </row>
    <row r="590" spans="5:14" ht="13.2">
      <c r="E590" s="7"/>
      <c r="F590" s="7"/>
      <c r="G590" s="7"/>
      <c r="H590" s="21"/>
      <c r="I590" s="21"/>
      <c r="N590" s="82"/>
    </row>
    <row r="591" spans="5:14" ht="13.2">
      <c r="E591" s="7"/>
      <c r="F591" s="7"/>
      <c r="G591" s="7"/>
      <c r="H591" s="21"/>
      <c r="I591" s="21"/>
      <c r="N591" s="82"/>
    </row>
    <row r="592" spans="5:14" ht="13.2">
      <c r="E592" s="7"/>
      <c r="F592" s="7"/>
      <c r="G592" s="7"/>
      <c r="H592" s="21"/>
      <c r="I592" s="21"/>
      <c r="N592" s="82"/>
    </row>
    <row r="593" spans="5:14" ht="13.2">
      <c r="E593" s="7"/>
      <c r="F593" s="7"/>
      <c r="G593" s="7"/>
      <c r="H593" s="21"/>
      <c r="I593" s="21"/>
      <c r="N593" s="82"/>
    </row>
    <row r="594" spans="5:14" ht="13.2">
      <c r="E594" s="7"/>
      <c r="F594" s="7"/>
      <c r="G594" s="7"/>
      <c r="H594" s="21"/>
      <c r="I594" s="21"/>
      <c r="N594" s="82"/>
    </row>
    <row r="595" spans="5:14" ht="13.2">
      <c r="E595" s="7"/>
      <c r="F595" s="7"/>
      <c r="G595" s="7"/>
      <c r="H595" s="21"/>
      <c r="I595" s="21"/>
      <c r="N595" s="82"/>
    </row>
    <row r="596" spans="5:14" ht="13.2">
      <c r="E596" s="7"/>
      <c r="F596" s="7"/>
      <c r="G596" s="7"/>
      <c r="H596" s="21"/>
      <c r="I596" s="21"/>
      <c r="N596" s="82"/>
    </row>
    <row r="597" spans="5:14" ht="13.2">
      <c r="E597" s="7"/>
      <c r="F597" s="7"/>
      <c r="G597" s="7"/>
      <c r="H597" s="21"/>
      <c r="I597" s="21"/>
      <c r="N597" s="82"/>
    </row>
    <row r="598" spans="5:14" ht="13.2">
      <c r="E598" s="7"/>
      <c r="F598" s="7"/>
      <c r="G598" s="7"/>
      <c r="H598" s="21"/>
      <c r="I598" s="21"/>
      <c r="N598" s="82"/>
    </row>
    <row r="599" spans="5:14" ht="13.2">
      <c r="E599" s="7"/>
      <c r="F599" s="7"/>
      <c r="G599" s="7"/>
      <c r="H599" s="21"/>
      <c r="I599" s="21"/>
      <c r="N599" s="82"/>
    </row>
    <row r="600" spans="5:14" ht="13.2">
      <c r="E600" s="7"/>
      <c r="F600" s="7"/>
      <c r="G600" s="7"/>
      <c r="H600" s="21"/>
      <c r="I600" s="21"/>
      <c r="N600" s="82"/>
    </row>
    <row r="601" spans="5:14" ht="13.2">
      <c r="E601" s="7"/>
      <c r="F601" s="7"/>
      <c r="G601" s="7"/>
      <c r="H601" s="21"/>
      <c r="I601" s="21"/>
      <c r="N601" s="82"/>
    </row>
    <row r="602" spans="5:14" ht="13.2">
      <c r="E602" s="7"/>
      <c r="F602" s="7"/>
      <c r="G602" s="7"/>
      <c r="H602" s="21"/>
      <c r="I602" s="21"/>
      <c r="N602" s="82"/>
    </row>
    <row r="603" spans="5:14" ht="13.2">
      <c r="E603" s="7"/>
      <c r="F603" s="7"/>
      <c r="G603" s="7"/>
      <c r="H603" s="21"/>
      <c r="I603" s="21"/>
      <c r="N603" s="82"/>
    </row>
    <row r="604" spans="5:14" ht="13.2">
      <c r="E604" s="7"/>
      <c r="F604" s="7"/>
      <c r="G604" s="7"/>
      <c r="H604" s="21"/>
      <c r="I604" s="21"/>
      <c r="N604" s="82"/>
    </row>
    <row r="605" spans="5:14" ht="13.2">
      <c r="E605" s="7"/>
      <c r="F605" s="7"/>
      <c r="G605" s="7"/>
      <c r="H605" s="21"/>
      <c r="I605" s="21"/>
      <c r="N605" s="82"/>
    </row>
    <row r="606" spans="5:14" ht="13.2">
      <c r="E606" s="7"/>
      <c r="F606" s="7"/>
      <c r="G606" s="7"/>
      <c r="H606" s="21"/>
      <c r="I606" s="21"/>
      <c r="N606" s="82"/>
    </row>
    <row r="607" spans="5:14" ht="13.2">
      <c r="E607" s="7"/>
      <c r="F607" s="7"/>
      <c r="G607" s="7"/>
      <c r="H607" s="21"/>
      <c r="I607" s="21"/>
      <c r="N607" s="82"/>
    </row>
    <row r="608" spans="5:14" ht="13.2">
      <c r="E608" s="7"/>
      <c r="F608" s="7"/>
      <c r="G608" s="7"/>
      <c r="H608" s="21"/>
      <c r="I608" s="21"/>
      <c r="N608" s="82"/>
    </row>
    <row r="609" spans="5:14" ht="13.2">
      <c r="E609" s="7"/>
      <c r="F609" s="7"/>
      <c r="G609" s="7"/>
      <c r="H609" s="21"/>
      <c r="I609" s="21"/>
      <c r="N609" s="82"/>
    </row>
    <row r="610" spans="5:14" ht="13.2">
      <c r="E610" s="7"/>
      <c r="F610" s="7"/>
      <c r="G610" s="7"/>
      <c r="H610" s="21"/>
      <c r="I610" s="21"/>
      <c r="N610" s="82"/>
    </row>
    <row r="611" spans="5:14" ht="13.2">
      <c r="E611" s="7"/>
      <c r="F611" s="7"/>
      <c r="G611" s="7"/>
      <c r="H611" s="21"/>
      <c r="I611" s="21"/>
      <c r="N611" s="82"/>
    </row>
    <row r="612" spans="5:14" ht="13.2">
      <c r="E612" s="7"/>
      <c r="F612" s="7"/>
      <c r="G612" s="7"/>
      <c r="H612" s="21"/>
      <c r="I612" s="21"/>
      <c r="N612" s="82"/>
    </row>
    <row r="613" spans="5:14" ht="13.2">
      <c r="E613" s="7"/>
      <c r="F613" s="7"/>
      <c r="G613" s="7"/>
      <c r="H613" s="21"/>
      <c r="I613" s="21"/>
      <c r="N613" s="82"/>
    </row>
    <row r="614" spans="5:14" ht="13.2">
      <c r="E614" s="7"/>
      <c r="F614" s="7"/>
      <c r="G614" s="7"/>
      <c r="H614" s="21"/>
      <c r="I614" s="21"/>
      <c r="N614" s="82"/>
    </row>
    <row r="615" spans="5:14" ht="13.2">
      <c r="E615" s="7"/>
      <c r="F615" s="7"/>
      <c r="G615" s="7"/>
      <c r="H615" s="21"/>
      <c r="I615" s="21"/>
      <c r="N615" s="82"/>
    </row>
    <row r="616" spans="5:14" ht="13.2">
      <c r="E616" s="7"/>
      <c r="F616" s="7"/>
      <c r="G616" s="7"/>
      <c r="H616" s="21"/>
      <c r="I616" s="21"/>
      <c r="N616" s="82"/>
    </row>
    <row r="617" spans="5:14" ht="13.2">
      <c r="E617" s="7"/>
      <c r="F617" s="7"/>
      <c r="G617" s="7"/>
      <c r="H617" s="21"/>
      <c r="I617" s="21"/>
      <c r="N617" s="82"/>
    </row>
    <row r="618" spans="5:14" ht="13.2">
      <c r="E618" s="7"/>
      <c r="F618" s="7"/>
      <c r="G618" s="7"/>
      <c r="H618" s="21"/>
      <c r="I618" s="21"/>
      <c r="N618" s="82"/>
    </row>
    <row r="619" spans="5:14" ht="13.2">
      <c r="E619" s="7"/>
      <c r="F619" s="7"/>
      <c r="G619" s="7"/>
      <c r="H619" s="21"/>
      <c r="I619" s="21"/>
      <c r="N619" s="82"/>
    </row>
    <row r="620" spans="5:14" ht="13.2">
      <c r="E620" s="7"/>
      <c r="F620" s="7"/>
      <c r="G620" s="7"/>
      <c r="H620" s="21"/>
      <c r="I620" s="21"/>
      <c r="N620" s="82"/>
    </row>
    <row r="621" spans="5:14" ht="13.2">
      <c r="E621" s="7"/>
      <c r="F621" s="7"/>
      <c r="G621" s="7"/>
      <c r="H621" s="21"/>
      <c r="I621" s="21"/>
      <c r="N621" s="82"/>
    </row>
    <row r="622" spans="5:14" ht="13.2">
      <c r="E622" s="7"/>
      <c r="F622" s="7"/>
      <c r="G622" s="7"/>
      <c r="H622" s="21"/>
      <c r="I622" s="21"/>
      <c r="N622" s="82"/>
    </row>
    <row r="623" spans="5:14" ht="13.2">
      <c r="E623" s="7"/>
      <c r="F623" s="7"/>
      <c r="G623" s="7"/>
      <c r="H623" s="21"/>
      <c r="I623" s="21"/>
      <c r="N623" s="82"/>
    </row>
    <row r="624" spans="5:14" ht="13.2">
      <c r="E624" s="7"/>
      <c r="F624" s="7"/>
      <c r="G624" s="7"/>
      <c r="H624" s="21"/>
      <c r="I624" s="21"/>
      <c r="N624" s="82"/>
    </row>
    <row r="625" spans="5:14" ht="13.2">
      <c r="E625" s="7"/>
      <c r="F625" s="7"/>
      <c r="G625" s="7"/>
      <c r="H625" s="21"/>
      <c r="I625" s="21"/>
      <c r="N625" s="82"/>
    </row>
    <row r="626" spans="5:14" ht="13.2">
      <c r="E626" s="7"/>
      <c r="F626" s="7"/>
      <c r="G626" s="7"/>
      <c r="H626" s="21"/>
      <c r="I626" s="21"/>
      <c r="N626" s="82"/>
    </row>
    <row r="627" spans="5:14" ht="13.2">
      <c r="E627" s="7"/>
      <c r="F627" s="7"/>
      <c r="G627" s="7"/>
      <c r="H627" s="21"/>
      <c r="I627" s="21"/>
      <c r="N627" s="82"/>
    </row>
    <row r="628" spans="5:14" ht="13.2">
      <c r="E628" s="7"/>
      <c r="F628" s="7"/>
      <c r="G628" s="7"/>
      <c r="H628" s="21"/>
      <c r="I628" s="21"/>
      <c r="N628" s="82"/>
    </row>
    <row r="629" spans="5:14" ht="13.2">
      <c r="E629" s="7"/>
      <c r="F629" s="7"/>
      <c r="G629" s="7"/>
      <c r="H629" s="21"/>
      <c r="I629" s="21"/>
      <c r="N629" s="82"/>
    </row>
    <row r="630" spans="5:14" ht="13.2">
      <c r="E630" s="7"/>
      <c r="F630" s="7"/>
      <c r="G630" s="7"/>
      <c r="H630" s="21"/>
      <c r="I630" s="21"/>
      <c r="N630" s="82"/>
    </row>
    <row r="631" spans="5:14" ht="13.2">
      <c r="E631" s="7"/>
      <c r="F631" s="7"/>
      <c r="G631" s="7"/>
      <c r="H631" s="21"/>
      <c r="I631" s="21"/>
      <c r="N631" s="82"/>
    </row>
    <row r="632" spans="5:14" ht="13.2">
      <c r="E632" s="7"/>
      <c r="F632" s="7"/>
      <c r="G632" s="7"/>
      <c r="H632" s="21"/>
      <c r="I632" s="21"/>
      <c r="N632" s="82"/>
    </row>
    <row r="633" spans="5:14" ht="13.2">
      <c r="E633" s="7"/>
      <c r="F633" s="7"/>
      <c r="G633" s="7"/>
      <c r="H633" s="21"/>
      <c r="I633" s="21"/>
      <c r="N633" s="82"/>
    </row>
    <row r="634" spans="5:14" ht="13.2">
      <c r="E634" s="7"/>
      <c r="F634" s="7"/>
      <c r="G634" s="7"/>
      <c r="H634" s="21"/>
      <c r="I634" s="21"/>
      <c r="N634" s="82"/>
    </row>
    <row r="635" spans="5:14" ht="13.2">
      <c r="E635" s="7"/>
      <c r="F635" s="7"/>
      <c r="G635" s="7"/>
      <c r="H635" s="21"/>
      <c r="I635" s="21"/>
      <c r="N635" s="82"/>
    </row>
    <row r="636" spans="5:14" ht="13.2">
      <c r="E636" s="7"/>
      <c r="F636" s="7"/>
      <c r="G636" s="7"/>
      <c r="H636" s="21"/>
      <c r="I636" s="21"/>
      <c r="N636" s="82"/>
    </row>
    <row r="637" spans="5:14" ht="13.2">
      <c r="E637" s="7"/>
      <c r="F637" s="7"/>
      <c r="G637" s="7"/>
      <c r="H637" s="21"/>
      <c r="I637" s="21"/>
      <c r="N637" s="82"/>
    </row>
    <row r="638" spans="5:14" ht="13.2">
      <c r="E638" s="7"/>
      <c r="F638" s="7"/>
      <c r="G638" s="7"/>
      <c r="H638" s="21"/>
      <c r="I638" s="21"/>
      <c r="N638" s="82"/>
    </row>
    <row r="639" spans="5:14" ht="13.2">
      <c r="E639" s="7"/>
      <c r="F639" s="7"/>
      <c r="G639" s="7"/>
      <c r="H639" s="21"/>
      <c r="I639" s="21"/>
      <c r="N639" s="82"/>
    </row>
    <row r="640" spans="5:14" ht="13.2">
      <c r="E640" s="7"/>
      <c r="F640" s="7"/>
      <c r="G640" s="7"/>
      <c r="H640" s="21"/>
      <c r="I640" s="21"/>
      <c r="N640" s="82"/>
    </row>
    <row r="641" spans="5:14" ht="13.2">
      <c r="E641" s="7"/>
      <c r="F641" s="7"/>
      <c r="G641" s="7"/>
      <c r="H641" s="21"/>
      <c r="I641" s="21"/>
      <c r="N641" s="82"/>
    </row>
    <row r="642" spans="5:14" ht="13.2">
      <c r="E642" s="7"/>
      <c r="F642" s="7"/>
      <c r="G642" s="7"/>
      <c r="H642" s="21"/>
      <c r="I642" s="21"/>
      <c r="N642" s="82"/>
    </row>
    <row r="643" spans="5:14" ht="13.2">
      <c r="E643" s="7"/>
      <c r="F643" s="7"/>
      <c r="G643" s="7"/>
      <c r="H643" s="21"/>
      <c r="I643" s="21"/>
      <c r="N643" s="82"/>
    </row>
    <row r="644" spans="5:14" ht="13.2">
      <c r="E644" s="7"/>
      <c r="F644" s="7"/>
      <c r="G644" s="7"/>
      <c r="H644" s="21"/>
      <c r="I644" s="21"/>
      <c r="N644" s="82"/>
    </row>
    <row r="645" spans="5:14" ht="13.2">
      <c r="E645" s="7"/>
      <c r="F645" s="7"/>
      <c r="G645" s="7"/>
      <c r="H645" s="21"/>
      <c r="I645" s="21"/>
      <c r="N645" s="82"/>
    </row>
    <row r="646" spans="5:14" ht="13.2">
      <c r="E646" s="7"/>
      <c r="F646" s="7"/>
      <c r="G646" s="7"/>
      <c r="H646" s="21"/>
      <c r="I646" s="21"/>
      <c r="N646" s="82"/>
    </row>
    <row r="647" spans="5:14" ht="13.2">
      <c r="E647" s="7"/>
      <c r="F647" s="7"/>
      <c r="G647" s="7"/>
      <c r="H647" s="21"/>
      <c r="I647" s="21"/>
      <c r="N647" s="82"/>
    </row>
    <row r="648" spans="5:14" ht="13.2">
      <c r="E648" s="7"/>
      <c r="F648" s="7"/>
      <c r="G648" s="7"/>
      <c r="H648" s="21"/>
      <c r="I648" s="21"/>
      <c r="N648" s="82"/>
    </row>
    <row r="649" spans="5:14" ht="13.2">
      <c r="E649" s="7"/>
      <c r="F649" s="7"/>
      <c r="G649" s="7"/>
      <c r="H649" s="21"/>
      <c r="I649" s="21"/>
      <c r="N649" s="82"/>
    </row>
    <row r="650" spans="5:14" ht="13.2">
      <c r="E650" s="7"/>
      <c r="F650" s="7"/>
      <c r="G650" s="7"/>
      <c r="H650" s="21"/>
      <c r="I650" s="21"/>
      <c r="N650" s="82"/>
    </row>
    <row r="651" spans="5:14" ht="13.2">
      <c r="E651" s="7"/>
      <c r="F651" s="7"/>
      <c r="G651" s="7"/>
      <c r="H651" s="21"/>
      <c r="I651" s="21"/>
      <c r="N651" s="82"/>
    </row>
    <row r="652" spans="5:14" ht="13.2">
      <c r="E652" s="7"/>
      <c r="F652" s="7"/>
      <c r="G652" s="7"/>
      <c r="H652" s="21"/>
      <c r="I652" s="21"/>
      <c r="N652" s="82"/>
    </row>
    <row r="653" spans="5:14" ht="13.2">
      <c r="E653" s="7"/>
      <c r="F653" s="7"/>
      <c r="G653" s="7"/>
      <c r="H653" s="21"/>
      <c r="I653" s="21"/>
      <c r="N653" s="82"/>
    </row>
    <row r="654" spans="5:14" ht="13.2">
      <c r="E654" s="7"/>
      <c r="F654" s="7"/>
      <c r="G654" s="7"/>
      <c r="H654" s="21"/>
      <c r="I654" s="21"/>
      <c r="N654" s="82"/>
    </row>
    <row r="655" spans="5:14" ht="13.2">
      <c r="E655" s="7"/>
      <c r="F655" s="7"/>
      <c r="G655" s="7"/>
      <c r="H655" s="21"/>
      <c r="I655" s="21"/>
      <c r="N655" s="82"/>
    </row>
    <row r="656" spans="5:14" ht="13.2">
      <c r="E656" s="7"/>
      <c r="F656" s="7"/>
      <c r="G656" s="7"/>
      <c r="H656" s="21"/>
      <c r="I656" s="21"/>
      <c r="N656" s="82"/>
    </row>
    <row r="657" spans="5:14" ht="13.2">
      <c r="E657" s="7"/>
      <c r="F657" s="7"/>
      <c r="G657" s="7"/>
      <c r="H657" s="21"/>
      <c r="I657" s="21"/>
      <c r="N657" s="82"/>
    </row>
    <row r="658" spans="5:14" ht="13.2">
      <c r="E658" s="7"/>
      <c r="F658" s="7"/>
      <c r="G658" s="7"/>
      <c r="H658" s="21"/>
      <c r="I658" s="21"/>
      <c r="N658" s="82"/>
    </row>
    <row r="659" spans="5:14" ht="13.2">
      <c r="E659" s="7"/>
      <c r="F659" s="7"/>
      <c r="G659" s="7"/>
      <c r="H659" s="21"/>
      <c r="I659" s="21"/>
      <c r="N659" s="82"/>
    </row>
    <row r="660" spans="5:14" ht="13.2">
      <c r="E660" s="7"/>
      <c r="F660" s="7"/>
      <c r="G660" s="7"/>
      <c r="H660" s="21"/>
      <c r="I660" s="21"/>
      <c r="N660" s="82"/>
    </row>
    <row r="661" spans="5:14" ht="13.2">
      <c r="E661" s="7"/>
      <c r="F661" s="7"/>
      <c r="G661" s="7"/>
      <c r="H661" s="21"/>
      <c r="I661" s="21"/>
      <c r="N661" s="82"/>
    </row>
    <row r="662" spans="5:14" ht="13.2">
      <c r="E662" s="7"/>
      <c r="F662" s="7"/>
      <c r="G662" s="7"/>
      <c r="H662" s="21"/>
      <c r="I662" s="21"/>
      <c r="N662" s="82"/>
    </row>
    <row r="663" spans="5:14" ht="13.2">
      <c r="E663" s="7"/>
      <c r="F663" s="7"/>
      <c r="G663" s="7"/>
      <c r="H663" s="21"/>
      <c r="I663" s="21"/>
      <c r="N663" s="82"/>
    </row>
    <row r="664" spans="5:14" ht="13.2">
      <c r="E664" s="7"/>
      <c r="F664" s="7"/>
      <c r="G664" s="7"/>
      <c r="H664" s="21"/>
      <c r="I664" s="21"/>
      <c r="N664" s="82"/>
    </row>
    <row r="665" spans="5:14" ht="13.2">
      <c r="E665" s="7"/>
      <c r="F665" s="7"/>
      <c r="G665" s="7"/>
      <c r="H665" s="21"/>
      <c r="I665" s="21"/>
      <c r="N665" s="82"/>
    </row>
    <row r="666" spans="5:14" ht="13.2">
      <c r="E666" s="7"/>
      <c r="F666" s="7"/>
      <c r="G666" s="7"/>
      <c r="H666" s="21"/>
      <c r="I666" s="21"/>
      <c r="N666" s="82"/>
    </row>
    <row r="667" spans="5:14" ht="13.2">
      <c r="E667" s="7"/>
      <c r="F667" s="7"/>
      <c r="G667" s="7"/>
      <c r="H667" s="21"/>
      <c r="I667" s="21"/>
      <c r="N667" s="82"/>
    </row>
    <row r="668" spans="5:14" ht="13.2">
      <c r="E668" s="7"/>
      <c r="F668" s="7"/>
      <c r="G668" s="7"/>
      <c r="H668" s="21"/>
      <c r="I668" s="21"/>
      <c r="N668" s="82"/>
    </row>
    <row r="669" spans="5:14" ht="13.2">
      <c r="E669" s="7"/>
      <c r="F669" s="7"/>
      <c r="G669" s="7"/>
      <c r="H669" s="21"/>
      <c r="I669" s="21"/>
      <c r="N669" s="82"/>
    </row>
    <row r="670" spans="5:14" ht="13.2">
      <c r="E670" s="7"/>
      <c r="F670" s="7"/>
      <c r="G670" s="7"/>
      <c r="H670" s="21"/>
      <c r="I670" s="21"/>
      <c r="N670" s="82"/>
    </row>
    <row r="671" spans="5:14" ht="13.2">
      <c r="E671" s="7"/>
      <c r="F671" s="7"/>
      <c r="G671" s="7"/>
      <c r="H671" s="21"/>
      <c r="I671" s="21"/>
      <c r="N671" s="82"/>
    </row>
    <row r="672" spans="5:14" ht="13.2">
      <c r="E672" s="7"/>
      <c r="F672" s="7"/>
      <c r="G672" s="7"/>
      <c r="H672" s="21"/>
      <c r="I672" s="21"/>
      <c r="N672" s="82"/>
    </row>
    <row r="673" spans="5:14" ht="13.2">
      <c r="E673" s="7"/>
      <c r="F673" s="7"/>
      <c r="G673" s="7"/>
      <c r="H673" s="21"/>
      <c r="I673" s="21"/>
      <c r="N673" s="82"/>
    </row>
    <row r="674" spans="5:14" ht="13.2">
      <c r="E674" s="7"/>
      <c r="F674" s="7"/>
      <c r="G674" s="7"/>
      <c r="H674" s="21"/>
      <c r="I674" s="21"/>
      <c r="N674" s="82"/>
    </row>
    <row r="675" spans="5:14" ht="13.2">
      <c r="E675" s="7"/>
      <c r="F675" s="7"/>
      <c r="G675" s="7"/>
      <c r="H675" s="21"/>
      <c r="I675" s="21"/>
      <c r="N675" s="82"/>
    </row>
    <row r="676" spans="5:14" ht="13.2">
      <c r="E676" s="7"/>
      <c r="F676" s="7"/>
      <c r="G676" s="7"/>
      <c r="H676" s="21"/>
      <c r="I676" s="21"/>
      <c r="N676" s="82"/>
    </row>
    <row r="677" spans="5:14" ht="13.2">
      <c r="E677" s="7"/>
      <c r="F677" s="7"/>
      <c r="G677" s="7"/>
      <c r="H677" s="21"/>
      <c r="I677" s="21"/>
      <c r="N677" s="82"/>
    </row>
    <row r="678" spans="5:14" ht="13.2">
      <c r="E678" s="7"/>
      <c r="F678" s="7"/>
      <c r="G678" s="7"/>
      <c r="H678" s="21"/>
      <c r="I678" s="21"/>
      <c r="N678" s="82"/>
    </row>
    <row r="679" spans="5:14" ht="13.2">
      <c r="E679" s="7"/>
      <c r="F679" s="7"/>
      <c r="G679" s="7"/>
      <c r="H679" s="21"/>
      <c r="I679" s="21"/>
      <c r="N679" s="82"/>
    </row>
    <row r="680" spans="5:14" ht="13.2">
      <c r="E680" s="7"/>
      <c r="F680" s="7"/>
      <c r="G680" s="7"/>
      <c r="H680" s="21"/>
      <c r="I680" s="21"/>
      <c r="N680" s="82"/>
    </row>
    <row r="681" spans="5:14" ht="13.2">
      <c r="E681" s="7"/>
      <c r="F681" s="7"/>
      <c r="G681" s="7"/>
      <c r="H681" s="21"/>
      <c r="I681" s="21"/>
      <c r="N681" s="82"/>
    </row>
    <row r="682" spans="5:14" ht="13.2">
      <c r="E682" s="7"/>
      <c r="F682" s="7"/>
      <c r="G682" s="7"/>
      <c r="H682" s="21"/>
      <c r="I682" s="21"/>
      <c r="N682" s="82"/>
    </row>
    <row r="683" spans="5:14" ht="13.2">
      <c r="E683" s="7"/>
      <c r="F683" s="7"/>
      <c r="G683" s="7"/>
      <c r="H683" s="21"/>
      <c r="I683" s="21"/>
      <c r="N683" s="82"/>
    </row>
    <row r="684" spans="5:14" ht="13.2">
      <c r="E684" s="7"/>
      <c r="F684" s="7"/>
      <c r="G684" s="7"/>
      <c r="H684" s="21"/>
      <c r="I684" s="21"/>
      <c r="N684" s="82"/>
    </row>
    <row r="685" spans="5:14" ht="13.2">
      <c r="E685" s="7"/>
      <c r="F685" s="7"/>
      <c r="G685" s="7"/>
      <c r="H685" s="21"/>
      <c r="I685" s="21"/>
      <c r="N685" s="82"/>
    </row>
    <row r="686" spans="5:14" ht="13.2">
      <c r="E686" s="7"/>
      <c r="F686" s="7"/>
      <c r="G686" s="7"/>
      <c r="H686" s="21"/>
      <c r="I686" s="21"/>
      <c r="N686" s="82"/>
    </row>
    <row r="687" spans="5:14" ht="13.2">
      <c r="E687" s="7"/>
      <c r="F687" s="7"/>
      <c r="G687" s="7"/>
      <c r="H687" s="21"/>
      <c r="I687" s="21"/>
      <c r="N687" s="82"/>
    </row>
    <row r="688" spans="5:14" ht="13.2">
      <c r="E688" s="7"/>
      <c r="F688" s="7"/>
      <c r="G688" s="7"/>
      <c r="H688" s="21"/>
      <c r="I688" s="21"/>
      <c r="N688" s="82"/>
    </row>
    <row r="689" spans="5:14" ht="13.2">
      <c r="E689" s="7"/>
      <c r="F689" s="7"/>
      <c r="G689" s="7"/>
      <c r="H689" s="21"/>
      <c r="I689" s="21"/>
      <c r="N689" s="82"/>
    </row>
    <row r="690" spans="5:14" ht="13.2">
      <c r="E690" s="7"/>
      <c r="F690" s="7"/>
      <c r="G690" s="7"/>
      <c r="H690" s="21"/>
      <c r="I690" s="21"/>
      <c r="N690" s="82"/>
    </row>
    <row r="691" spans="5:14" ht="13.2">
      <c r="E691" s="7"/>
      <c r="F691" s="7"/>
      <c r="G691" s="7"/>
      <c r="H691" s="21"/>
      <c r="I691" s="21"/>
      <c r="N691" s="82"/>
    </row>
    <row r="692" spans="5:14" ht="13.2">
      <c r="E692" s="7"/>
      <c r="F692" s="7"/>
      <c r="G692" s="7"/>
      <c r="H692" s="21"/>
      <c r="I692" s="21"/>
      <c r="N692" s="82"/>
    </row>
    <row r="693" spans="5:14" ht="13.2">
      <c r="E693" s="7"/>
      <c r="F693" s="7"/>
      <c r="G693" s="7"/>
      <c r="H693" s="21"/>
      <c r="I693" s="21"/>
      <c r="N693" s="82"/>
    </row>
    <row r="694" spans="5:14" ht="13.2">
      <c r="E694" s="7"/>
      <c r="F694" s="7"/>
      <c r="G694" s="7"/>
      <c r="H694" s="21"/>
      <c r="I694" s="21"/>
      <c r="N694" s="82"/>
    </row>
    <row r="695" spans="5:14" ht="13.2">
      <c r="E695" s="7"/>
      <c r="F695" s="7"/>
      <c r="G695" s="7"/>
      <c r="H695" s="21"/>
      <c r="I695" s="21"/>
      <c r="N695" s="82"/>
    </row>
    <row r="696" spans="5:14" ht="13.2">
      <c r="E696" s="7"/>
      <c r="F696" s="7"/>
      <c r="G696" s="7"/>
      <c r="H696" s="21"/>
      <c r="I696" s="21"/>
      <c r="N696" s="82"/>
    </row>
    <row r="697" spans="5:14" ht="13.2">
      <c r="E697" s="7"/>
      <c r="F697" s="7"/>
      <c r="G697" s="7"/>
      <c r="H697" s="21"/>
      <c r="I697" s="21"/>
      <c r="N697" s="82"/>
    </row>
    <row r="698" spans="5:14" ht="13.2">
      <c r="E698" s="7"/>
      <c r="F698" s="7"/>
      <c r="G698" s="7"/>
      <c r="H698" s="21"/>
      <c r="I698" s="21"/>
      <c r="N698" s="82"/>
    </row>
    <row r="699" spans="5:14" ht="13.2">
      <c r="E699" s="7"/>
      <c r="F699" s="7"/>
      <c r="G699" s="7"/>
      <c r="H699" s="21"/>
      <c r="I699" s="21"/>
      <c r="N699" s="82"/>
    </row>
    <row r="700" spans="5:14" ht="13.2">
      <c r="E700" s="7"/>
      <c r="F700" s="7"/>
      <c r="G700" s="7"/>
      <c r="H700" s="21"/>
      <c r="I700" s="21"/>
      <c r="N700" s="82"/>
    </row>
    <row r="701" spans="5:14" ht="13.2">
      <c r="E701" s="7"/>
      <c r="F701" s="7"/>
      <c r="G701" s="7"/>
      <c r="H701" s="21"/>
      <c r="I701" s="21"/>
      <c r="N701" s="82"/>
    </row>
    <row r="702" spans="5:14" ht="13.2">
      <c r="E702" s="7"/>
      <c r="F702" s="7"/>
      <c r="G702" s="7"/>
      <c r="H702" s="21"/>
      <c r="I702" s="21"/>
      <c r="N702" s="82"/>
    </row>
    <row r="703" spans="5:14" ht="13.2">
      <c r="E703" s="7"/>
      <c r="F703" s="7"/>
      <c r="G703" s="7"/>
      <c r="H703" s="21"/>
      <c r="I703" s="21"/>
      <c r="N703" s="82"/>
    </row>
    <row r="704" spans="5:14" ht="13.2">
      <c r="E704" s="7"/>
      <c r="F704" s="7"/>
      <c r="G704" s="7"/>
      <c r="H704" s="21"/>
      <c r="I704" s="21"/>
      <c r="N704" s="82"/>
    </row>
    <row r="705" spans="5:14" ht="13.2">
      <c r="E705" s="7"/>
      <c r="F705" s="7"/>
      <c r="G705" s="7"/>
      <c r="H705" s="21"/>
      <c r="I705" s="21"/>
      <c r="N705" s="82"/>
    </row>
    <row r="706" spans="5:14" ht="13.2">
      <c r="E706" s="7"/>
      <c r="F706" s="7"/>
      <c r="G706" s="7"/>
      <c r="H706" s="21"/>
      <c r="I706" s="21"/>
      <c r="N706" s="82"/>
    </row>
    <row r="707" spans="5:14" ht="13.2">
      <c r="E707" s="7"/>
      <c r="F707" s="7"/>
      <c r="G707" s="7"/>
      <c r="H707" s="21"/>
      <c r="I707" s="21"/>
      <c r="N707" s="82"/>
    </row>
    <row r="708" spans="5:14" ht="13.2">
      <c r="E708" s="7"/>
      <c r="F708" s="7"/>
      <c r="G708" s="7"/>
      <c r="H708" s="21"/>
      <c r="I708" s="21"/>
      <c r="N708" s="82"/>
    </row>
    <row r="709" spans="5:14" ht="13.2">
      <c r="E709" s="7"/>
      <c r="F709" s="7"/>
      <c r="G709" s="7"/>
      <c r="H709" s="21"/>
      <c r="I709" s="21"/>
      <c r="N709" s="82"/>
    </row>
    <row r="710" spans="5:14" ht="13.2">
      <c r="E710" s="7"/>
      <c r="F710" s="7"/>
      <c r="G710" s="7"/>
      <c r="H710" s="21"/>
      <c r="I710" s="21"/>
      <c r="N710" s="82"/>
    </row>
    <row r="711" spans="5:14" ht="13.2">
      <c r="E711" s="7"/>
      <c r="F711" s="7"/>
      <c r="G711" s="7"/>
      <c r="H711" s="21"/>
      <c r="I711" s="21"/>
      <c r="N711" s="82"/>
    </row>
    <row r="712" spans="5:14" ht="13.2">
      <c r="E712" s="7"/>
      <c r="F712" s="7"/>
      <c r="G712" s="7"/>
      <c r="H712" s="21"/>
      <c r="I712" s="21"/>
      <c r="N712" s="82"/>
    </row>
    <row r="713" spans="5:14" ht="13.2">
      <c r="E713" s="7"/>
      <c r="F713" s="7"/>
      <c r="G713" s="7"/>
      <c r="H713" s="21"/>
      <c r="I713" s="21"/>
      <c r="N713" s="82"/>
    </row>
    <row r="714" spans="5:14" ht="13.2">
      <c r="E714" s="7"/>
      <c r="F714" s="7"/>
      <c r="G714" s="7"/>
      <c r="H714" s="21"/>
      <c r="I714" s="21"/>
      <c r="N714" s="82"/>
    </row>
    <row r="715" spans="5:14" ht="13.2">
      <c r="E715" s="7"/>
      <c r="F715" s="7"/>
      <c r="G715" s="7"/>
      <c r="H715" s="21"/>
      <c r="I715" s="21"/>
      <c r="N715" s="82"/>
    </row>
    <row r="716" spans="5:14" ht="13.2">
      <c r="E716" s="7"/>
      <c r="F716" s="7"/>
      <c r="G716" s="7"/>
      <c r="H716" s="21"/>
      <c r="I716" s="21"/>
      <c r="N716" s="82"/>
    </row>
    <row r="717" spans="5:14" ht="13.2">
      <c r="E717" s="7"/>
      <c r="F717" s="7"/>
      <c r="G717" s="7"/>
      <c r="H717" s="21"/>
      <c r="I717" s="21"/>
      <c r="N717" s="82"/>
    </row>
    <row r="718" spans="5:14" ht="13.2">
      <c r="E718" s="7"/>
      <c r="F718" s="7"/>
      <c r="G718" s="7"/>
      <c r="H718" s="21"/>
      <c r="I718" s="21"/>
      <c r="N718" s="82"/>
    </row>
    <row r="719" spans="5:14" ht="13.2">
      <c r="E719" s="7"/>
      <c r="F719" s="7"/>
      <c r="G719" s="7"/>
      <c r="H719" s="21"/>
      <c r="I719" s="21"/>
      <c r="N719" s="82"/>
    </row>
    <row r="720" spans="5:14" ht="13.2">
      <c r="E720" s="7"/>
      <c r="F720" s="7"/>
      <c r="G720" s="7"/>
      <c r="H720" s="21"/>
      <c r="I720" s="21"/>
      <c r="N720" s="82"/>
    </row>
    <row r="721" spans="5:14" ht="13.2">
      <c r="E721" s="7"/>
      <c r="F721" s="7"/>
      <c r="G721" s="7"/>
      <c r="H721" s="21"/>
      <c r="I721" s="21"/>
      <c r="N721" s="82"/>
    </row>
    <row r="722" spans="5:14" ht="13.2">
      <c r="E722" s="7"/>
      <c r="F722" s="7"/>
      <c r="G722" s="7"/>
      <c r="H722" s="21"/>
      <c r="I722" s="21"/>
      <c r="N722" s="82"/>
    </row>
    <row r="723" spans="5:14" ht="13.2">
      <c r="E723" s="7"/>
      <c r="F723" s="7"/>
      <c r="G723" s="7"/>
      <c r="H723" s="21"/>
      <c r="I723" s="21"/>
      <c r="N723" s="82"/>
    </row>
    <row r="724" spans="5:14" ht="13.2">
      <c r="E724" s="7"/>
      <c r="F724" s="7"/>
      <c r="G724" s="7"/>
      <c r="H724" s="21"/>
      <c r="I724" s="21"/>
      <c r="N724" s="82"/>
    </row>
    <row r="725" spans="5:14" ht="13.2">
      <c r="E725" s="7"/>
      <c r="F725" s="7"/>
      <c r="G725" s="7"/>
      <c r="H725" s="21"/>
      <c r="I725" s="21"/>
      <c r="N725" s="82"/>
    </row>
    <row r="726" spans="5:14" ht="13.2">
      <c r="E726" s="7"/>
      <c r="F726" s="7"/>
      <c r="G726" s="7"/>
      <c r="H726" s="21"/>
      <c r="I726" s="21"/>
      <c r="N726" s="82"/>
    </row>
    <row r="727" spans="5:14" ht="13.2">
      <c r="E727" s="7"/>
      <c r="F727" s="7"/>
      <c r="G727" s="7"/>
      <c r="H727" s="21"/>
      <c r="I727" s="21"/>
      <c r="N727" s="82"/>
    </row>
    <row r="728" spans="5:14" ht="13.2">
      <c r="E728" s="7"/>
      <c r="F728" s="7"/>
      <c r="G728" s="7"/>
      <c r="H728" s="21"/>
      <c r="I728" s="21"/>
      <c r="N728" s="82"/>
    </row>
    <row r="729" spans="5:14" ht="13.2">
      <c r="E729" s="7"/>
      <c r="F729" s="7"/>
      <c r="G729" s="7"/>
      <c r="H729" s="21"/>
      <c r="I729" s="21"/>
      <c r="N729" s="82"/>
    </row>
    <row r="730" spans="5:14" ht="13.2">
      <c r="E730" s="7"/>
      <c r="F730" s="7"/>
      <c r="G730" s="7"/>
      <c r="H730" s="21"/>
      <c r="I730" s="21"/>
      <c r="N730" s="82"/>
    </row>
    <row r="731" spans="5:14" ht="13.2">
      <c r="E731" s="7"/>
      <c r="F731" s="7"/>
      <c r="G731" s="7"/>
      <c r="H731" s="21"/>
      <c r="I731" s="21"/>
      <c r="N731" s="82"/>
    </row>
    <row r="732" spans="5:14" ht="13.2">
      <c r="E732" s="7"/>
      <c r="F732" s="7"/>
      <c r="G732" s="7"/>
      <c r="H732" s="21"/>
      <c r="I732" s="21"/>
      <c r="N732" s="82"/>
    </row>
    <row r="733" spans="5:14" ht="13.2">
      <c r="E733" s="7"/>
      <c r="F733" s="7"/>
      <c r="G733" s="7"/>
      <c r="H733" s="21"/>
      <c r="I733" s="21"/>
      <c r="N733" s="82"/>
    </row>
    <row r="734" spans="5:14" ht="13.2">
      <c r="E734" s="7"/>
      <c r="F734" s="7"/>
      <c r="G734" s="7"/>
      <c r="H734" s="21"/>
      <c r="I734" s="21"/>
      <c r="N734" s="82"/>
    </row>
    <row r="735" spans="5:14" ht="13.2">
      <c r="E735" s="7"/>
      <c r="F735" s="7"/>
      <c r="G735" s="7"/>
      <c r="H735" s="21"/>
      <c r="I735" s="21"/>
      <c r="N735" s="82"/>
    </row>
    <row r="736" spans="5:14" ht="13.2">
      <c r="E736" s="7"/>
      <c r="F736" s="7"/>
      <c r="G736" s="7"/>
      <c r="H736" s="21"/>
      <c r="I736" s="21"/>
      <c r="N736" s="82"/>
    </row>
    <row r="737" spans="5:14" ht="13.2">
      <c r="E737" s="7"/>
      <c r="F737" s="7"/>
      <c r="G737" s="7"/>
      <c r="H737" s="21"/>
      <c r="I737" s="21"/>
      <c r="N737" s="82"/>
    </row>
    <row r="738" spans="5:14" ht="13.2">
      <c r="E738" s="7"/>
      <c r="F738" s="7"/>
      <c r="G738" s="7"/>
      <c r="H738" s="21"/>
      <c r="I738" s="21"/>
      <c r="N738" s="82"/>
    </row>
    <row r="739" spans="5:14" ht="13.2">
      <c r="E739" s="7"/>
      <c r="F739" s="7"/>
      <c r="G739" s="7"/>
      <c r="H739" s="21"/>
      <c r="I739" s="21"/>
      <c r="N739" s="82"/>
    </row>
    <row r="740" spans="5:14" ht="13.2">
      <c r="E740" s="7"/>
      <c r="F740" s="7"/>
      <c r="G740" s="7"/>
      <c r="H740" s="21"/>
      <c r="I740" s="21"/>
      <c r="N740" s="82"/>
    </row>
    <row r="741" spans="5:14" ht="13.2">
      <c r="E741" s="7"/>
      <c r="F741" s="7"/>
      <c r="G741" s="7"/>
      <c r="H741" s="21"/>
      <c r="I741" s="21"/>
      <c r="N741" s="82"/>
    </row>
    <row r="742" spans="5:14" ht="13.2">
      <c r="E742" s="7"/>
      <c r="F742" s="7"/>
      <c r="G742" s="7"/>
      <c r="H742" s="21"/>
      <c r="I742" s="21"/>
      <c r="N742" s="82"/>
    </row>
    <row r="743" spans="5:14" ht="13.2">
      <c r="E743" s="7"/>
      <c r="F743" s="7"/>
      <c r="G743" s="7"/>
      <c r="H743" s="21"/>
      <c r="I743" s="21"/>
      <c r="N743" s="82"/>
    </row>
    <row r="744" spans="5:14" ht="13.2">
      <c r="E744" s="7"/>
      <c r="F744" s="7"/>
      <c r="G744" s="7"/>
      <c r="H744" s="21"/>
      <c r="I744" s="21"/>
      <c r="N744" s="82"/>
    </row>
    <row r="745" spans="5:14" ht="13.2">
      <c r="E745" s="7"/>
      <c r="F745" s="7"/>
      <c r="G745" s="7"/>
      <c r="H745" s="21"/>
      <c r="I745" s="21"/>
      <c r="N745" s="82"/>
    </row>
    <row r="746" spans="5:14" ht="13.2">
      <c r="E746" s="7"/>
      <c r="F746" s="7"/>
      <c r="G746" s="7"/>
      <c r="H746" s="21"/>
      <c r="I746" s="21"/>
      <c r="N746" s="82"/>
    </row>
    <row r="747" spans="5:14" ht="13.2">
      <c r="E747" s="7"/>
      <c r="F747" s="7"/>
      <c r="G747" s="7"/>
      <c r="H747" s="21"/>
      <c r="I747" s="21"/>
      <c r="N747" s="82"/>
    </row>
    <row r="748" spans="5:14" ht="13.2">
      <c r="E748" s="7"/>
      <c r="F748" s="7"/>
      <c r="G748" s="7"/>
      <c r="H748" s="21"/>
      <c r="I748" s="21"/>
      <c r="N748" s="82"/>
    </row>
    <row r="749" spans="5:14" ht="13.2">
      <c r="E749" s="7"/>
      <c r="F749" s="7"/>
      <c r="G749" s="7"/>
      <c r="H749" s="21"/>
      <c r="I749" s="21"/>
      <c r="N749" s="82"/>
    </row>
    <row r="750" spans="5:14" ht="13.2">
      <c r="E750" s="7"/>
      <c r="F750" s="7"/>
      <c r="G750" s="7"/>
      <c r="H750" s="21"/>
      <c r="I750" s="21"/>
      <c r="N750" s="82"/>
    </row>
    <row r="751" spans="5:14" ht="13.2">
      <c r="E751" s="7"/>
      <c r="F751" s="7"/>
      <c r="G751" s="7"/>
      <c r="H751" s="21"/>
      <c r="I751" s="21"/>
      <c r="N751" s="82"/>
    </row>
    <row r="752" spans="5:14" ht="13.2">
      <c r="E752" s="7"/>
      <c r="F752" s="7"/>
      <c r="G752" s="7"/>
      <c r="H752" s="21"/>
      <c r="I752" s="21"/>
      <c r="N752" s="82"/>
    </row>
    <row r="753" spans="5:14" ht="13.2">
      <c r="E753" s="7"/>
      <c r="F753" s="7"/>
      <c r="G753" s="7"/>
      <c r="H753" s="21"/>
      <c r="I753" s="21"/>
      <c r="N753" s="82"/>
    </row>
    <row r="754" spans="5:14" ht="13.2">
      <c r="E754" s="7"/>
      <c r="F754" s="7"/>
      <c r="G754" s="7"/>
      <c r="H754" s="21"/>
      <c r="I754" s="21"/>
      <c r="N754" s="82"/>
    </row>
    <row r="755" spans="5:14" ht="13.2">
      <c r="E755" s="7"/>
      <c r="F755" s="7"/>
      <c r="G755" s="7"/>
      <c r="H755" s="21"/>
      <c r="I755" s="21"/>
      <c r="N755" s="82"/>
    </row>
    <row r="756" spans="5:14" ht="13.2">
      <c r="E756" s="7"/>
      <c r="F756" s="7"/>
      <c r="G756" s="7"/>
      <c r="H756" s="21"/>
      <c r="I756" s="21"/>
      <c r="N756" s="82"/>
    </row>
    <row r="757" spans="5:14" ht="13.2">
      <c r="E757" s="7"/>
      <c r="F757" s="7"/>
      <c r="G757" s="7"/>
      <c r="H757" s="21"/>
      <c r="I757" s="21"/>
      <c r="N757" s="82"/>
    </row>
    <row r="758" spans="5:14" ht="13.2">
      <c r="E758" s="7"/>
      <c r="F758" s="7"/>
      <c r="G758" s="7"/>
      <c r="H758" s="21"/>
      <c r="I758" s="21"/>
      <c r="N758" s="82"/>
    </row>
    <row r="759" spans="5:14" ht="13.2">
      <c r="E759" s="7"/>
      <c r="F759" s="7"/>
      <c r="G759" s="7"/>
      <c r="H759" s="21"/>
      <c r="I759" s="21"/>
      <c r="N759" s="82"/>
    </row>
    <row r="760" spans="5:14" ht="13.2">
      <c r="E760" s="7"/>
      <c r="F760" s="7"/>
      <c r="G760" s="7"/>
      <c r="H760" s="21"/>
      <c r="I760" s="21"/>
      <c r="N760" s="82"/>
    </row>
    <row r="761" spans="5:14" ht="13.2">
      <c r="E761" s="7"/>
      <c r="F761" s="7"/>
      <c r="G761" s="7"/>
      <c r="H761" s="21"/>
      <c r="I761" s="21"/>
      <c r="N761" s="82"/>
    </row>
    <row r="762" spans="5:14" ht="13.2">
      <c r="E762" s="7"/>
      <c r="F762" s="7"/>
      <c r="G762" s="7"/>
      <c r="H762" s="21"/>
      <c r="I762" s="21"/>
      <c r="N762" s="82"/>
    </row>
    <row r="763" spans="5:14" ht="13.2">
      <c r="E763" s="7"/>
      <c r="F763" s="7"/>
      <c r="G763" s="7"/>
      <c r="H763" s="21"/>
      <c r="I763" s="21"/>
      <c r="N763" s="82"/>
    </row>
    <row r="764" spans="5:14" ht="13.2">
      <c r="E764" s="7"/>
      <c r="F764" s="7"/>
      <c r="G764" s="7"/>
      <c r="H764" s="21"/>
      <c r="I764" s="21"/>
      <c r="N764" s="82"/>
    </row>
    <row r="765" spans="5:14" ht="13.2">
      <c r="E765" s="7"/>
      <c r="F765" s="7"/>
      <c r="G765" s="7"/>
      <c r="H765" s="21"/>
      <c r="I765" s="21"/>
      <c r="N765" s="82"/>
    </row>
    <row r="766" spans="5:14" ht="13.2">
      <c r="E766" s="7"/>
      <c r="F766" s="7"/>
      <c r="G766" s="7"/>
      <c r="H766" s="21"/>
      <c r="I766" s="21"/>
      <c r="N766" s="82"/>
    </row>
    <row r="767" spans="5:14" ht="13.2">
      <c r="E767" s="7"/>
      <c r="F767" s="7"/>
      <c r="G767" s="7"/>
      <c r="H767" s="21"/>
      <c r="I767" s="21"/>
      <c r="N767" s="82"/>
    </row>
    <row r="768" spans="5:14" ht="13.2">
      <c r="E768" s="7"/>
      <c r="F768" s="7"/>
      <c r="G768" s="7"/>
      <c r="H768" s="21"/>
      <c r="I768" s="21"/>
      <c r="N768" s="82"/>
    </row>
    <row r="769" spans="5:14" ht="13.2">
      <c r="E769" s="7"/>
      <c r="F769" s="7"/>
      <c r="G769" s="7"/>
      <c r="H769" s="21"/>
      <c r="I769" s="21"/>
      <c r="N769" s="82"/>
    </row>
    <row r="770" spans="5:14" ht="13.2">
      <c r="E770" s="7"/>
      <c r="F770" s="7"/>
      <c r="G770" s="7"/>
      <c r="H770" s="21"/>
      <c r="I770" s="21"/>
      <c r="N770" s="82"/>
    </row>
    <row r="771" spans="5:14" ht="13.2">
      <c r="E771" s="7"/>
      <c r="F771" s="7"/>
      <c r="G771" s="7"/>
      <c r="H771" s="21"/>
      <c r="I771" s="21"/>
      <c r="N771" s="82"/>
    </row>
    <row r="772" spans="5:14" ht="13.2">
      <c r="E772" s="7"/>
      <c r="F772" s="7"/>
      <c r="G772" s="7"/>
      <c r="H772" s="21"/>
      <c r="I772" s="21"/>
      <c r="N772" s="82"/>
    </row>
    <row r="773" spans="5:14" ht="13.2">
      <c r="E773" s="7"/>
      <c r="F773" s="7"/>
      <c r="G773" s="7"/>
      <c r="H773" s="21"/>
      <c r="I773" s="21"/>
      <c r="N773" s="82"/>
    </row>
    <row r="774" spans="5:14" ht="13.2">
      <c r="E774" s="7"/>
      <c r="F774" s="7"/>
      <c r="G774" s="7"/>
      <c r="H774" s="21"/>
      <c r="I774" s="21"/>
      <c r="N774" s="82"/>
    </row>
    <row r="775" spans="5:14" ht="13.2">
      <c r="E775" s="7"/>
      <c r="F775" s="7"/>
      <c r="G775" s="7"/>
      <c r="H775" s="21"/>
      <c r="I775" s="21"/>
      <c r="N775" s="82"/>
    </row>
    <row r="776" spans="5:14" ht="13.2">
      <c r="E776" s="7"/>
      <c r="F776" s="7"/>
      <c r="G776" s="7"/>
      <c r="H776" s="21"/>
      <c r="I776" s="21"/>
      <c r="N776" s="82"/>
    </row>
    <row r="777" spans="5:14" ht="13.2">
      <c r="E777" s="7"/>
      <c r="F777" s="7"/>
      <c r="G777" s="7"/>
      <c r="H777" s="21"/>
      <c r="I777" s="21"/>
      <c r="N777" s="82"/>
    </row>
    <row r="778" spans="5:14" ht="13.2">
      <c r="E778" s="7"/>
      <c r="F778" s="7"/>
      <c r="G778" s="7"/>
      <c r="H778" s="21"/>
      <c r="I778" s="21"/>
      <c r="N778" s="82"/>
    </row>
    <row r="779" spans="5:14" ht="13.2">
      <c r="E779" s="7"/>
      <c r="F779" s="7"/>
      <c r="G779" s="7"/>
      <c r="H779" s="21"/>
      <c r="I779" s="21"/>
      <c r="N779" s="82"/>
    </row>
    <row r="780" spans="5:14" ht="13.2">
      <c r="E780" s="7"/>
      <c r="F780" s="7"/>
      <c r="G780" s="7"/>
      <c r="H780" s="21"/>
      <c r="I780" s="21"/>
      <c r="N780" s="82"/>
    </row>
    <row r="781" spans="5:14" ht="13.2">
      <c r="E781" s="7"/>
      <c r="F781" s="7"/>
      <c r="G781" s="7"/>
      <c r="H781" s="21"/>
      <c r="I781" s="21"/>
      <c r="N781" s="82"/>
    </row>
    <row r="782" spans="5:14" ht="13.2">
      <c r="E782" s="7"/>
      <c r="F782" s="7"/>
      <c r="G782" s="7"/>
      <c r="H782" s="21"/>
      <c r="I782" s="21"/>
      <c r="N782" s="82"/>
    </row>
    <row r="783" spans="5:14" ht="13.2">
      <c r="E783" s="7"/>
      <c r="F783" s="7"/>
      <c r="G783" s="7"/>
      <c r="H783" s="21"/>
      <c r="I783" s="21"/>
      <c r="N783" s="82"/>
    </row>
    <row r="784" spans="5:14" ht="13.2">
      <c r="E784" s="7"/>
      <c r="F784" s="7"/>
      <c r="G784" s="7"/>
      <c r="H784" s="21"/>
      <c r="I784" s="21"/>
      <c r="N784" s="82"/>
    </row>
    <row r="785" spans="5:14" ht="13.2">
      <c r="E785" s="7"/>
      <c r="F785" s="7"/>
      <c r="G785" s="7"/>
      <c r="H785" s="21"/>
      <c r="I785" s="21"/>
      <c r="N785" s="82"/>
    </row>
    <row r="786" spans="5:14" ht="13.2">
      <c r="E786" s="7"/>
      <c r="F786" s="7"/>
      <c r="G786" s="7"/>
      <c r="H786" s="21"/>
      <c r="I786" s="21"/>
      <c r="N786" s="82"/>
    </row>
    <row r="787" spans="5:14" ht="13.2">
      <c r="E787" s="7"/>
      <c r="F787" s="7"/>
      <c r="G787" s="7"/>
      <c r="H787" s="21"/>
      <c r="I787" s="21"/>
      <c r="N787" s="82"/>
    </row>
    <row r="788" spans="5:14" ht="13.2">
      <c r="E788" s="7"/>
      <c r="F788" s="7"/>
      <c r="G788" s="7"/>
      <c r="H788" s="21"/>
      <c r="I788" s="21"/>
      <c r="N788" s="82"/>
    </row>
    <row r="789" spans="5:14" ht="13.2">
      <c r="E789" s="7"/>
      <c r="F789" s="7"/>
      <c r="G789" s="7"/>
      <c r="H789" s="21"/>
      <c r="I789" s="21"/>
      <c r="N789" s="82"/>
    </row>
    <row r="790" spans="5:14" ht="13.2">
      <c r="E790" s="7"/>
      <c r="F790" s="7"/>
      <c r="G790" s="7"/>
      <c r="H790" s="21"/>
      <c r="I790" s="21"/>
      <c r="N790" s="82"/>
    </row>
    <row r="791" spans="5:14" ht="13.2">
      <c r="E791" s="7"/>
      <c r="F791" s="7"/>
      <c r="G791" s="7"/>
      <c r="H791" s="21"/>
      <c r="I791" s="21"/>
      <c r="N791" s="82"/>
    </row>
    <row r="792" spans="5:14" ht="13.2">
      <c r="E792" s="7"/>
      <c r="F792" s="7"/>
      <c r="G792" s="7"/>
      <c r="H792" s="21"/>
      <c r="I792" s="21"/>
      <c r="N792" s="82"/>
    </row>
    <row r="793" spans="5:14" ht="13.2">
      <c r="E793" s="7"/>
      <c r="F793" s="7"/>
      <c r="G793" s="7"/>
      <c r="H793" s="21"/>
      <c r="I793" s="21"/>
      <c r="N793" s="82"/>
    </row>
    <row r="794" spans="5:14" ht="13.2">
      <c r="E794" s="7"/>
      <c r="F794" s="7"/>
      <c r="G794" s="7"/>
      <c r="H794" s="21"/>
      <c r="I794" s="21"/>
      <c r="N794" s="82"/>
    </row>
    <row r="795" spans="5:14" ht="13.2">
      <c r="E795" s="7"/>
      <c r="F795" s="7"/>
      <c r="G795" s="7"/>
      <c r="H795" s="21"/>
      <c r="I795" s="21"/>
      <c r="N795" s="82"/>
    </row>
    <row r="796" spans="5:14" ht="13.2">
      <c r="E796" s="7"/>
      <c r="F796" s="7"/>
      <c r="G796" s="7"/>
      <c r="H796" s="21"/>
      <c r="I796" s="21"/>
      <c r="N796" s="82"/>
    </row>
    <row r="797" spans="5:14" ht="13.2">
      <c r="E797" s="7"/>
      <c r="F797" s="7"/>
      <c r="G797" s="7"/>
      <c r="H797" s="21"/>
      <c r="I797" s="21"/>
      <c r="N797" s="82"/>
    </row>
    <row r="798" spans="5:14" ht="13.2">
      <c r="E798" s="7"/>
      <c r="F798" s="7"/>
      <c r="G798" s="7"/>
      <c r="H798" s="21"/>
      <c r="I798" s="21"/>
      <c r="N798" s="82"/>
    </row>
    <row r="799" spans="5:14" ht="13.2">
      <c r="E799" s="7"/>
      <c r="F799" s="7"/>
      <c r="G799" s="7"/>
      <c r="H799" s="21"/>
      <c r="I799" s="21"/>
      <c r="N799" s="82"/>
    </row>
    <row r="800" spans="5:14" ht="13.2">
      <c r="E800" s="7"/>
      <c r="F800" s="7"/>
      <c r="G800" s="7"/>
      <c r="H800" s="21"/>
      <c r="I800" s="21"/>
      <c r="N800" s="82"/>
    </row>
    <row r="801" spans="5:14" ht="13.2">
      <c r="E801" s="7"/>
      <c r="F801" s="7"/>
      <c r="G801" s="7"/>
      <c r="H801" s="21"/>
      <c r="I801" s="21"/>
      <c r="N801" s="82"/>
    </row>
    <row r="802" spans="5:14" ht="13.2">
      <c r="E802" s="7"/>
      <c r="F802" s="7"/>
      <c r="G802" s="7"/>
      <c r="H802" s="21"/>
      <c r="I802" s="21"/>
      <c r="N802" s="82"/>
    </row>
    <row r="803" spans="5:14" ht="13.2">
      <c r="E803" s="7"/>
      <c r="F803" s="7"/>
      <c r="G803" s="7"/>
      <c r="H803" s="21"/>
      <c r="I803" s="21"/>
      <c r="N803" s="82"/>
    </row>
    <row r="804" spans="5:14" ht="13.2">
      <c r="E804" s="7"/>
      <c r="F804" s="7"/>
      <c r="G804" s="7"/>
      <c r="H804" s="21"/>
      <c r="I804" s="21"/>
      <c r="N804" s="82"/>
    </row>
    <row r="805" spans="5:14" ht="13.2">
      <c r="E805" s="7"/>
      <c r="F805" s="7"/>
      <c r="G805" s="7"/>
      <c r="H805" s="21"/>
      <c r="I805" s="21"/>
      <c r="N805" s="82"/>
    </row>
    <row r="806" spans="5:14" ht="13.2">
      <c r="E806" s="7"/>
      <c r="F806" s="7"/>
      <c r="G806" s="7"/>
      <c r="H806" s="21"/>
      <c r="I806" s="21"/>
      <c r="N806" s="82"/>
    </row>
    <row r="807" spans="5:14" ht="13.2">
      <c r="E807" s="7"/>
      <c r="F807" s="7"/>
      <c r="G807" s="7"/>
      <c r="H807" s="21"/>
      <c r="I807" s="21"/>
      <c r="N807" s="82"/>
    </row>
    <row r="808" spans="5:14" ht="13.2">
      <c r="E808" s="7"/>
      <c r="F808" s="7"/>
      <c r="G808" s="7"/>
      <c r="H808" s="21"/>
      <c r="I808" s="21"/>
      <c r="N808" s="82"/>
    </row>
    <row r="809" spans="5:14" ht="13.2">
      <c r="E809" s="7"/>
      <c r="F809" s="7"/>
      <c r="G809" s="7"/>
      <c r="H809" s="21"/>
      <c r="I809" s="21"/>
      <c r="N809" s="82"/>
    </row>
    <row r="810" spans="5:14" ht="13.2">
      <c r="E810" s="7"/>
      <c r="F810" s="7"/>
      <c r="G810" s="7"/>
      <c r="H810" s="21"/>
      <c r="I810" s="21"/>
      <c r="N810" s="82"/>
    </row>
    <row r="811" spans="5:14" ht="13.2">
      <c r="E811" s="7"/>
      <c r="F811" s="7"/>
      <c r="G811" s="7"/>
      <c r="H811" s="21"/>
      <c r="I811" s="21"/>
      <c r="N811" s="82"/>
    </row>
    <row r="812" spans="5:14" ht="13.2">
      <c r="E812" s="7"/>
      <c r="F812" s="7"/>
      <c r="G812" s="7"/>
      <c r="H812" s="21"/>
      <c r="I812" s="21"/>
      <c r="N812" s="82"/>
    </row>
    <row r="813" spans="5:14" ht="13.2">
      <c r="E813" s="7"/>
      <c r="F813" s="7"/>
      <c r="G813" s="7"/>
      <c r="H813" s="21"/>
      <c r="I813" s="21"/>
      <c r="N813" s="82"/>
    </row>
    <row r="814" spans="5:14" ht="13.2">
      <c r="E814" s="7"/>
      <c r="F814" s="7"/>
      <c r="G814" s="7"/>
      <c r="H814" s="21"/>
      <c r="I814" s="21"/>
      <c r="N814" s="82"/>
    </row>
    <row r="815" spans="5:14" ht="13.2">
      <c r="E815" s="7"/>
      <c r="F815" s="7"/>
      <c r="G815" s="7"/>
      <c r="H815" s="21"/>
      <c r="I815" s="21"/>
      <c r="N815" s="82"/>
    </row>
    <row r="816" spans="5:14" ht="13.2">
      <c r="E816" s="7"/>
      <c r="F816" s="7"/>
      <c r="G816" s="7"/>
      <c r="H816" s="21"/>
      <c r="I816" s="21"/>
      <c r="N816" s="82"/>
    </row>
    <row r="817" spans="5:14" ht="13.2">
      <c r="E817" s="7"/>
      <c r="F817" s="7"/>
      <c r="G817" s="7"/>
      <c r="H817" s="21"/>
      <c r="I817" s="21"/>
      <c r="N817" s="82"/>
    </row>
    <row r="818" spans="5:14" ht="13.2">
      <c r="E818" s="7"/>
      <c r="F818" s="7"/>
      <c r="G818" s="7"/>
      <c r="H818" s="21"/>
      <c r="I818" s="21"/>
      <c r="N818" s="82"/>
    </row>
    <row r="819" spans="5:14" ht="13.2">
      <c r="E819" s="7"/>
      <c r="F819" s="7"/>
      <c r="G819" s="7"/>
      <c r="H819" s="21"/>
      <c r="I819" s="21"/>
      <c r="N819" s="82"/>
    </row>
    <row r="820" spans="5:14" ht="13.2">
      <c r="E820" s="7"/>
      <c r="F820" s="7"/>
      <c r="G820" s="7"/>
      <c r="H820" s="21"/>
      <c r="I820" s="21"/>
      <c r="N820" s="82"/>
    </row>
    <row r="821" spans="5:14" ht="13.2">
      <c r="E821" s="7"/>
      <c r="F821" s="7"/>
      <c r="G821" s="7"/>
      <c r="H821" s="21"/>
      <c r="I821" s="21"/>
      <c r="N821" s="82"/>
    </row>
    <row r="822" spans="5:14" ht="13.2">
      <c r="E822" s="7"/>
      <c r="F822" s="7"/>
      <c r="G822" s="7"/>
      <c r="H822" s="21"/>
      <c r="I822" s="21"/>
      <c r="N822" s="82"/>
    </row>
    <row r="823" spans="5:14" ht="13.2">
      <c r="E823" s="7"/>
      <c r="F823" s="7"/>
      <c r="G823" s="7"/>
      <c r="H823" s="21"/>
      <c r="I823" s="21"/>
      <c r="N823" s="82"/>
    </row>
    <row r="824" spans="5:14" ht="13.2">
      <c r="E824" s="7"/>
      <c r="F824" s="7"/>
      <c r="G824" s="7"/>
      <c r="H824" s="21"/>
      <c r="I824" s="21"/>
      <c r="N824" s="82"/>
    </row>
    <row r="825" spans="5:14" ht="13.2">
      <c r="E825" s="7"/>
      <c r="F825" s="7"/>
      <c r="G825" s="7"/>
      <c r="H825" s="21"/>
      <c r="I825" s="21"/>
      <c r="N825" s="82"/>
    </row>
    <row r="826" spans="5:14" ht="13.2">
      <c r="E826" s="7"/>
      <c r="F826" s="7"/>
      <c r="G826" s="7"/>
      <c r="H826" s="21"/>
      <c r="I826" s="21"/>
      <c r="N826" s="82"/>
    </row>
    <row r="827" spans="5:14" ht="13.2">
      <c r="E827" s="7"/>
      <c r="F827" s="7"/>
      <c r="G827" s="7"/>
      <c r="H827" s="21"/>
      <c r="I827" s="21"/>
      <c r="N827" s="82"/>
    </row>
    <row r="828" spans="5:14" ht="13.2">
      <c r="E828" s="7"/>
      <c r="F828" s="7"/>
      <c r="G828" s="7"/>
      <c r="H828" s="21"/>
      <c r="I828" s="21"/>
      <c r="N828" s="82"/>
    </row>
    <row r="829" spans="5:14" ht="13.2">
      <c r="E829" s="7"/>
      <c r="F829" s="7"/>
      <c r="G829" s="7"/>
      <c r="H829" s="21"/>
      <c r="I829" s="21"/>
      <c r="N829" s="82"/>
    </row>
    <row r="830" spans="5:14" ht="13.2">
      <c r="E830" s="7"/>
      <c r="F830" s="7"/>
      <c r="G830" s="7"/>
      <c r="H830" s="21"/>
      <c r="I830" s="21"/>
      <c r="N830" s="82"/>
    </row>
    <row r="831" spans="5:14" ht="13.2">
      <c r="E831" s="7"/>
      <c r="F831" s="7"/>
      <c r="G831" s="7"/>
      <c r="H831" s="21"/>
      <c r="I831" s="21"/>
      <c r="N831" s="82"/>
    </row>
    <row r="832" spans="5:14" ht="13.2">
      <c r="E832" s="7"/>
      <c r="F832" s="7"/>
      <c r="G832" s="7"/>
      <c r="H832" s="21"/>
      <c r="I832" s="21"/>
      <c r="N832" s="82"/>
    </row>
    <row r="833" spans="5:14" ht="13.2">
      <c r="E833" s="7"/>
      <c r="F833" s="7"/>
      <c r="G833" s="7"/>
      <c r="H833" s="21"/>
      <c r="I833" s="21"/>
      <c r="N833" s="82"/>
    </row>
    <row r="834" spans="5:14" ht="13.2">
      <c r="E834" s="7"/>
      <c r="F834" s="7"/>
      <c r="G834" s="7"/>
      <c r="H834" s="21"/>
      <c r="I834" s="21"/>
      <c r="N834" s="82"/>
    </row>
    <row r="835" spans="5:14" ht="13.2">
      <c r="E835" s="7"/>
      <c r="F835" s="7"/>
      <c r="G835" s="7"/>
      <c r="H835" s="21"/>
      <c r="I835" s="21"/>
      <c r="N835" s="82"/>
    </row>
    <row r="836" spans="5:14" ht="13.2">
      <c r="E836" s="7"/>
      <c r="F836" s="7"/>
      <c r="G836" s="7"/>
      <c r="H836" s="21"/>
      <c r="I836" s="21"/>
      <c r="N836" s="82"/>
    </row>
    <row r="837" spans="5:14" ht="13.2">
      <c r="E837" s="7"/>
      <c r="F837" s="7"/>
      <c r="G837" s="7"/>
      <c r="H837" s="21"/>
      <c r="I837" s="21"/>
      <c r="N837" s="82"/>
    </row>
    <row r="838" spans="5:14" ht="13.2">
      <c r="E838" s="7"/>
      <c r="F838" s="7"/>
      <c r="G838" s="7"/>
      <c r="H838" s="21"/>
      <c r="I838" s="21"/>
      <c r="N838" s="82"/>
    </row>
    <row r="839" spans="5:14" ht="13.2">
      <c r="E839" s="7"/>
      <c r="F839" s="7"/>
      <c r="G839" s="7"/>
      <c r="H839" s="21"/>
      <c r="I839" s="21"/>
      <c r="N839" s="82"/>
    </row>
    <row r="840" spans="5:14" ht="13.2">
      <c r="E840" s="7"/>
      <c r="F840" s="7"/>
      <c r="G840" s="7"/>
      <c r="H840" s="21"/>
      <c r="I840" s="21"/>
      <c r="N840" s="82"/>
    </row>
    <row r="841" spans="5:14" ht="13.2">
      <c r="E841" s="7"/>
      <c r="F841" s="7"/>
      <c r="G841" s="7"/>
      <c r="H841" s="21"/>
      <c r="I841" s="21"/>
      <c r="N841" s="82"/>
    </row>
    <row r="842" spans="5:14" ht="13.2">
      <c r="E842" s="7"/>
      <c r="F842" s="7"/>
      <c r="G842" s="7"/>
      <c r="H842" s="21"/>
      <c r="I842" s="21"/>
      <c r="N842" s="82"/>
    </row>
    <row r="843" spans="5:14" ht="13.2">
      <c r="E843" s="7"/>
      <c r="F843" s="7"/>
      <c r="G843" s="7"/>
      <c r="H843" s="21"/>
      <c r="I843" s="21"/>
      <c r="N843" s="82"/>
    </row>
    <row r="844" spans="5:14" ht="13.2">
      <c r="E844" s="7"/>
      <c r="F844" s="7"/>
      <c r="G844" s="7"/>
      <c r="H844" s="21"/>
      <c r="I844" s="21"/>
      <c r="N844" s="82"/>
    </row>
    <row r="845" spans="5:14" ht="13.2">
      <c r="E845" s="7"/>
      <c r="F845" s="7"/>
      <c r="G845" s="7"/>
      <c r="H845" s="21"/>
      <c r="I845" s="21"/>
      <c r="N845" s="82"/>
    </row>
    <row r="846" spans="5:14" ht="13.2">
      <c r="E846" s="7"/>
      <c r="F846" s="7"/>
      <c r="G846" s="7"/>
      <c r="H846" s="21"/>
      <c r="I846" s="21"/>
      <c r="N846" s="82"/>
    </row>
    <row r="847" spans="5:14" ht="13.2">
      <c r="E847" s="7"/>
      <c r="F847" s="7"/>
      <c r="G847" s="7"/>
      <c r="H847" s="21"/>
      <c r="I847" s="21"/>
      <c r="N847" s="82"/>
    </row>
    <row r="848" spans="5:14" ht="13.2">
      <c r="E848" s="7"/>
      <c r="F848" s="7"/>
      <c r="G848" s="7"/>
      <c r="H848" s="21"/>
      <c r="I848" s="21"/>
      <c r="N848" s="82"/>
    </row>
    <row r="849" spans="5:14" ht="13.2">
      <c r="E849" s="7"/>
      <c r="F849" s="7"/>
      <c r="G849" s="7"/>
      <c r="H849" s="21"/>
      <c r="I849" s="21"/>
      <c r="N849" s="82"/>
    </row>
    <row r="850" spans="5:14" ht="13.2">
      <c r="E850" s="7"/>
      <c r="F850" s="7"/>
      <c r="G850" s="7"/>
      <c r="H850" s="21"/>
      <c r="I850" s="21"/>
      <c r="N850" s="82"/>
    </row>
    <row r="851" spans="5:14" ht="13.2">
      <c r="E851" s="7"/>
      <c r="F851" s="7"/>
      <c r="G851" s="7"/>
      <c r="H851" s="21"/>
      <c r="I851" s="21"/>
      <c r="N851" s="82"/>
    </row>
    <row r="852" spans="5:14" ht="13.2">
      <c r="E852" s="7"/>
      <c r="F852" s="7"/>
      <c r="G852" s="7"/>
      <c r="H852" s="21"/>
      <c r="I852" s="21"/>
      <c r="N852" s="82"/>
    </row>
    <row r="853" spans="5:14" ht="13.2">
      <c r="E853" s="7"/>
      <c r="F853" s="7"/>
      <c r="G853" s="7"/>
      <c r="H853" s="21"/>
      <c r="I853" s="21"/>
      <c r="N853" s="82"/>
    </row>
    <row r="854" spans="5:14" ht="13.2">
      <c r="E854" s="7"/>
      <c r="F854" s="7"/>
      <c r="G854" s="7"/>
      <c r="H854" s="21"/>
      <c r="I854" s="21"/>
      <c r="N854" s="82"/>
    </row>
    <row r="855" spans="5:14" ht="13.2">
      <c r="E855" s="7"/>
      <c r="F855" s="7"/>
      <c r="G855" s="7"/>
      <c r="H855" s="21"/>
      <c r="I855" s="21"/>
      <c r="N855" s="82"/>
    </row>
    <row r="856" spans="5:14" ht="13.2">
      <c r="E856" s="7"/>
      <c r="F856" s="7"/>
      <c r="G856" s="7"/>
      <c r="H856" s="21"/>
      <c r="I856" s="21"/>
      <c r="N856" s="82"/>
    </row>
    <row r="857" spans="5:14" ht="13.2">
      <c r="E857" s="7"/>
      <c r="F857" s="7"/>
      <c r="G857" s="7"/>
      <c r="H857" s="21"/>
      <c r="I857" s="21"/>
      <c r="N857" s="82"/>
    </row>
    <row r="858" spans="5:14" ht="13.2">
      <c r="E858" s="7"/>
      <c r="F858" s="7"/>
      <c r="G858" s="7"/>
      <c r="H858" s="21"/>
      <c r="I858" s="21"/>
      <c r="N858" s="82"/>
    </row>
    <row r="859" spans="5:14" ht="13.2">
      <c r="E859" s="7"/>
      <c r="F859" s="7"/>
      <c r="G859" s="7"/>
      <c r="H859" s="21"/>
      <c r="I859" s="21"/>
      <c r="N859" s="82"/>
    </row>
    <row r="860" spans="5:14" ht="13.2">
      <c r="E860" s="7"/>
      <c r="F860" s="7"/>
      <c r="G860" s="7"/>
      <c r="H860" s="21"/>
      <c r="I860" s="21"/>
      <c r="N860" s="82"/>
    </row>
    <row r="861" spans="5:14" ht="13.2">
      <c r="E861" s="7"/>
      <c r="F861" s="7"/>
      <c r="G861" s="7"/>
      <c r="H861" s="21"/>
      <c r="I861" s="21"/>
      <c r="N861" s="82"/>
    </row>
    <row r="862" spans="5:14" ht="13.2">
      <c r="E862" s="7"/>
      <c r="F862" s="7"/>
      <c r="G862" s="7"/>
      <c r="H862" s="21"/>
      <c r="I862" s="21"/>
      <c r="N862" s="82"/>
    </row>
    <row r="863" spans="5:14" ht="13.2">
      <c r="E863" s="7"/>
      <c r="F863" s="7"/>
      <c r="G863" s="7"/>
      <c r="H863" s="21"/>
      <c r="I863" s="21"/>
      <c r="N863" s="82"/>
    </row>
    <row r="864" spans="5:14" ht="13.2">
      <c r="E864" s="7"/>
      <c r="F864" s="7"/>
      <c r="G864" s="7"/>
      <c r="H864" s="21"/>
      <c r="I864" s="21"/>
      <c r="N864" s="82"/>
    </row>
    <row r="865" spans="5:14" ht="13.2">
      <c r="E865" s="7"/>
      <c r="F865" s="7"/>
      <c r="G865" s="7"/>
      <c r="H865" s="21"/>
      <c r="I865" s="21"/>
      <c r="N865" s="82"/>
    </row>
    <row r="866" spans="5:14" ht="13.2">
      <c r="E866" s="7"/>
      <c r="F866" s="7"/>
      <c r="G866" s="7"/>
      <c r="H866" s="21"/>
      <c r="I866" s="21"/>
      <c r="N866" s="82"/>
    </row>
    <row r="867" spans="5:14" ht="13.2">
      <c r="E867" s="7"/>
      <c r="F867" s="7"/>
      <c r="G867" s="7"/>
      <c r="H867" s="21"/>
      <c r="I867" s="21"/>
      <c r="N867" s="82"/>
    </row>
    <row r="868" spans="5:14" ht="13.2">
      <c r="E868" s="7"/>
      <c r="F868" s="7"/>
      <c r="G868" s="7"/>
      <c r="H868" s="21"/>
      <c r="I868" s="21"/>
      <c r="N868" s="82"/>
    </row>
    <row r="869" spans="5:14" ht="13.2">
      <c r="E869" s="7"/>
      <c r="F869" s="7"/>
      <c r="G869" s="7"/>
      <c r="H869" s="21"/>
      <c r="I869" s="21"/>
      <c r="N869" s="82"/>
    </row>
    <row r="870" spans="5:14" ht="13.2">
      <c r="E870" s="7"/>
      <c r="F870" s="7"/>
      <c r="G870" s="7"/>
      <c r="H870" s="21"/>
      <c r="I870" s="21"/>
      <c r="N870" s="82"/>
    </row>
    <row r="871" spans="5:14" ht="13.2">
      <c r="E871" s="7"/>
      <c r="F871" s="7"/>
      <c r="G871" s="7"/>
      <c r="H871" s="21"/>
      <c r="I871" s="21"/>
      <c r="N871" s="82"/>
    </row>
    <row r="872" spans="5:14" ht="13.2">
      <c r="E872" s="7"/>
      <c r="F872" s="7"/>
      <c r="G872" s="7"/>
      <c r="H872" s="21"/>
      <c r="I872" s="21"/>
      <c r="N872" s="82"/>
    </row>
    <row r="873" spans="5:14" ht="13.2">
      <c r="E873" s="7"/>
      <c r="F873" s="7"/>
      <c r="G873" s="7"/>
      <c r="H873" s="21"/>
      <c r="I873" s="21"/>
      <c r="N873" s="82"/>
    </row>
    <row r="874" spans="5:14" ht="13.2">
      <c r="E874" s="7"/>
      <c r="F874" s="7"/>
      <c r="G874" s="7"/>
      <c r="H874" s="21"/>
      <c r="I874" s="21"/>
      <c r="N874" s="82"/>
    </row>
    <row r="875" spans="5:14" ht="13.2">
      <c r="E875" s="7"/>
      <c r="F875" s="7"/>
      <c r="G875" s="7"/>
      <c r="H875" s="21"/>
      <c r="I875" s="21"/>
      <c r="N875" s="82"/>
    </row>
    <row r="876" spans="5:14" ht="13.2">
      <c r="E876" s="7"/>
      <c r="F876" s="7"/>
      <c r="G876" s="7"/>
      <c r="H876" s="21"/>
      <c r="I876" s="21"/>
      <c r="N876" s="82"/>
    </row>
    <row r="877" spans="5:14" ht="13.2">
      <c r="E877" s="7"/>
      <c r="F877" s="7"/>
      <c r="G877" s="7"/>
      <c r="H877" s="21"/>
      <c r="I877" s="21"/>
      <c r="N877" s="82"/>
    </row>
    <row r="878" spans="5:14" ht="13.2">
      <c r="E878" s="7"/>
      <c r="F878" s="7"/>
      <c r="G878" s="7"/>
      <c r="H878" s="21"/>
      <c r="I878" s="21"/>
      <c r="N878" s="82"/>
    </row>
    <row r="879" spans="5:14" ht="13.2">
      <c r="E879" s="7"/>
      <c r="F879" s="7"/>
      <c r="G879" s="7"/>
      <c r="H879" s="21"/>
      <c r="I879" s="21"/>
      <c r="N879" s="82"/>
    </row>
    <row r="880" spans="5:14" ht="13.2">
      <c r="E880" s="7"/>
      <c r="F880" s="7"/>
      <c r="G880" s="7"/>
      <c r="H880" s="21"/>
      <c r="I880" s="21"/>
      <c r="N880" s="82"/>
    </row>
    <row r="881" spans="5:14" ht="13.2">
      <c r="E881" s="7"/>
      <c r="F881" s="7"/>
      <c r="G881" s="7"/>
      <c r="H881" s="21"/>
      <c r="I881" s="21"/>
      <c r="N881" s="82"/>
    </row>
    <row r="882" spans="5:14" ht="13.2">
      <c r="E882" s="7"/>
      <c r="F882" s="7"/>
      <c r="G882" s="7"/>
      <c r="H882" s="21"/>
      <c r="I882" s="21"/>
      <c r="N882" s="82"/>
    </row>
    <row r="883" spans="5:14" ht="13.2">
      <c r="E883" s="7"/>
      <c r="F883" s="7"/>
      <c r="G883" s="7"/>
      <c r="H883" s="21"/>
      <c r="I883" s="21"/>
      <c r="N883" s="82"/>
    </row>
    <row r="884" spans="5:14" ht="13.2">
      <c r="E884" s="7"/>
      <c r="F884" s="7"/>
      <c r="G884" s="7"/>
      <c r="H884" s="21"/>
      <c r="I884" s="21"/>
      <c r="N884" s="82"/>
    </row>
    <row r="885" spans="5:14" ht="13.2">
      <c r="E885" s="7"/>
      <c r="F885" s="7"/>
      <c r="G885" s="7"/>
      <c r="H885" s="21"/>
      <c r="I885" s="21"/>
      <c r="N885" s="82"/>
    </row>
    <row r="886" spans="5:14" ht="13.2">
      <c r="E886" s="7"/>
      <c r="F886" s="7"/>
      <c r="G886" s="7"/>
      <c r="H886" s="21"/>
      <c r="I886" s="21"/>
      <c r="N886" s="82"/>
    </row>
    <row r="887" spans="5:14" ht="13.2">
      <c r="E887" s="7"/>
      <c r="F887" s="7"/>
      <c r="G887" s="7"/>
      <c r="H887" s="21"/>
      <c r="I887" s="21"/>
      <c r="N887" s="82"/>
    </row>
    <row r="888" spans="5:14" ht="13.2">
      <c r="E888" s="7"/>
      <c r="F888" s="7"/>
      <c r="G888" s="7"/>
      <c r="H888" s="21"/>
      <c r="I888" s="21"/>
      <c r="N888" s="82"/>
    </row>
    <row r="889" spans="5:14" ht="13.2">
      <c r="E889" s="7"/>
      <c r="F889" s="7"/>
      <c r="G889" s="7"/>
      <c r="H889" s="21"/>
      <c r="I889" s="21"/>
      <c r="N889" s="82"/>
    </row>
    <row r="890" spans="5:14" ht="13.2">
      <c r="E890" s="7"/>
      <c r="F890" s="7"/>
      <c r="G890" s="7"/>
      <c r="H890" s="21"/>
      <c r="I890" s="21"/>
      <c r="N890" s="82"/>
    </row>
    <row r="891" spans="5:14" ht="13.2">
      <c r="E891" s="7"/>
      <c r="F891" s="7"/>
      <c r="G891" s="7"/>
      <c r="H891" s="21"/>
      <c r="I891" s="21"/>
      <c r="N891" s="82"/>
    </row>
    <row r="892" spans="5:14" ht="13.2">
      <c r="E892" s="7"/>
      <c r="F892" s="7"/>
      <c r="G892" s="7"/>
      <c r="H892" s="21"/>
      <c r="I892" s="21"/>
      <c r="N892" s="82"/>
    </row>
    <row r="893" spans="5:14" ht="13.2">
      <c r="E893" s="7"/>
      <c r="F893" s="7"/>
      <c r="G893" s="7"/>
      <c r="H893" s="21"/>
      <c r="I893" s="21"/>
      <c r="N893" s="82"/>
    </row>
    <row r="894" spans="5:14" ht="13.2">
      <c r="E894" s="7"/>
      <c r="F894" s="7"/>
      <c r="G894" s="7"/>
      <c r="H894" s="21"/>
      <c r="I894" s="21"/>
      <c r="N894" s="82"/>
    </row>
    <row r="895" spans="5:14" ht="13.2">
      <c r="E895" s="7"/>
      <c r="F895" s="7"/>
      <c r="G895" s="7"/>
      <c r="H895" s="21"/>
      <c r="I895" s="21"/>
      <c r="N895" s="82"/>
    </row>
    <row r="896" spans="5:14" ht="13.2">
      <c r="E896" s="7"/>
      <c r="F896" s="7"/>
      <c r="G896" s="7"/>
      <c r="H896" s="21"/>
      <c r="I896" s="21"/>
      <c r="N896" s="82"/>
    </row>
    <row r="897" spans="5:14" ht="13.2">
      <c r="E897" s="7"/>
      <c r="F897" s="7"/>
      <c r="G897" s="7"/>
      <c r="H897" s="21"/>
      <c r="I897" s="21"/>
      <c r="N897" s="82"/>
    </row>
    <row r="898" spans="5:14" ht="13.2">
      <c r="E898" s="7"/>
      <c r="F898" s="7"/>
      <c r="G898" s="7"/>
      <c r="H898" s="21"/>
      <c r="I898" s="21"/>
      <c r="N898" s="82"/>
    </row>
    <row r="899" spans="5:14" ht="13.2">
      <c r="E899" s="7"/>
      <c r="F899" s="7"/>
      <c r="G899" s="7"/>
      <c r="H899" s="21"/>
      <c r="I899" s="21"/>
      <c r="N899" s="82"/>
    </row>
    <row r="900" spans="5:14" ht="13.2">
      <c r="E900" s="7"/>
      <c r="F900" s="7"/>
      <c r="G900" s="7"/>
      <c r="H900" s="21"/>
      <c r="I900" s="21"/>
      <c r="N900" s="82"/>
    </row>
    <row r="901" spans="5:14" ht="13.2">
      <c r="E901" s="7"/>
      <c r="F901" s="7"/>
      <c r="G901" s="7"/>
      <c r="H901" s="21"/>
      <c r="I901" s="21"/>
      <c r="N901" s="82"/>
    </row>
    <row r="902" spans="5:14" ht="13.2">
      <c r="E902" s="7"/>
      <c r="F902" s="7"/>
      <c r="G902" s="7"/>
      <c r="H902" s="21"/>
      <c r="I902" s="21"/>
      <c r="N902" s="82"/>
    </row>
    <row r="903" spans="5:14" ht="13.2">
      <c r="E903" s="7"/>
      <c r="F903" s="7"/>
      <c r="G903" s="7"/>
      <c r="H903" s="21"/>
      <c r="I903" s="21"/>
      <c r="N903" s="82"/>
    </row>
    <row r="904" spans="5:14" ht="13.2">
      <c r="E904" s="7"/>
      <c r="F904" s="7"/>
      <c r="G904" s="7"/>
      <c r="H904" s="21"/>
      <c r="I904" s="21"/>
      <c r="N904" s="82"/>
    </row>
    <row r="905" spans="5:14" ht="13.2">
      <c r="E905" s="7"/>
      <c r="F905" s="7"/>
      <c r="G905" s="7"/>
      <c r="H905" s="21"/>
      <c r="I905" s="21"/>
      <c r="N905" s="82"/>
    </row>
    <row r="906" spans="5:14" ht="13.2">
      <c r="E906" s="7"/>
      <c r="F906" s="7"/>
      <c r="G906" s="7"/>
      <c r="H906" s="21"/>
      <c r="I906" s="21"/>
      <c r="N906" s="82"/>
    </row>
    <row r="907" spans="5:14" ht="13.2">
      <c r="E907" s="7"/>
      <c r="F907" s="7"/>
      <c r="G907" s="7"/>
      <c r="H907" s="21"/>
      <c r="I907" s="21"/>
      <c r="N907" s="82"/>
    </row>
    <row r="908" spans="5:14" ht="13.2">
      <c r="E908" s="7"/>
      <c r="F908" s="7"/>
      <c r="G908" s="7"/>
      <c r="H908" s="21"/>
      <c r="I908" s="21"/>
      <c r="N908" s="82"/>
    </row>
    <row r="909" spans="5:14" ht="13.2">
      <c r="E909" s="7"/>
      <c r="F909" s="7"/>
      <c r="G909" s="7"/>
      <c r="H909" s="21"/>
      <c r="I909" s="21"/>
      <c r="N909" s="82"/>
    </row>
    <row r="910" spans="5:14" ht="13.2">
      <c r="E910" s="7"/>
      <c r="F910" s="7"/>
      <c r="G910" s="7"/>
      <c r="H910" s="21"/>
      <c r="I910" s="21"/>
      <c r="N910" s="82"/>
    </row>
    <row r="911" spans="5:14" ht="13.2">
      <c r="E911" s="7"/>
      <c r="F911" s="7"/>
      <c r="G911" s="7"/>
      <c r="H911" s="21"/>
      <c r="I911" s="21"/>
      <c r="N911" s="82"/>
    </row>
    <row r="912" spans="5:14" ht="13.2">
      <c r="E912" s="7"/>
      <c r="F912" s="7"/>
      <c r="G912" s="7"/>
      <c r="H912" s="21"/>
      <c r="I912" s="21"/>
      <c r="N912" s="82"/>
    </row>
    <row r="913" spans="5:14" ht="13.2">
      <c r="E913" s="7"/>
      <c r="F913" s="7"/>
      <c r="G913" s="7"/>
      <c r="H913" s="21"/>
      <c r="I913" s="21"/>
      <c r="N913" s="82"/>
    </row>
    <row r="914" spans="5:14" ht="13.2">
      <c r="E914" s="7"/>
      <c r="F914" s="7"/>
      <c r="G914" s="7"/>
      <c r="H914" s="21"/>
      <c r="I914" s="21"/>
      <c r="N914" s="82"/>
    </row>
    <row r="915" spans="5:14" ht="13.2">
      <c r="E915" s="7"/>
      <c r="F915" s="7"/>
      <c r="G915" s="7"/>
      <c r="H915" s="21"/>
      <c r="I915" s="21"/>
      <c r="N915" s="82"/>
    </row>
    <row r="916" spans="5:14" ht="13.2">
      <c r="E916" s="7"/>
      <c r="F916" s="7"/>
      <c r="G916" s="7"/>
      <c r="H916" s="21"/>
      <c r="I916" s="21"/>
      <c r="N916" s="82"/>
    </row>
    <row r="917" spans="5:14" ht="13.2">
      <c r="E917" s="7"/>
      <c r="F917" s="7"/>
      <c r="G917" s="7"/>
      <c r="H917" s="21"/>
      <c r="I917" s="21"/>
      <c r="N917" s="82"/>
    </row>
    <row r="918" spans="5:14" ht="13.2">
      <c r="E918" s="7"/>
      <c r="F918" s="7"/>
      <c r="G918" s="7"/>
      <c r="H918" s="21"/>
      <c r="I918" s="21"/>
      <c r="N918" s="82"/>
    </row>
    <row r="919" spans="5:14" ht="13.2">
      <c r="E919" s="7"/>
      <c r="F919" s="7"/>
      <c r="G919" s="7"/>
      <c r="H919" s="21"/>
      <c r="I919" s="21"/>
      <c r="N919" s="82"/>
    </row>
    <row r="920" spans="5:14" ht="13.2">
      <c r="E920" s="7"/>
      <c r="F920" s="7"/>
      <c r="G920" s="7"/>
      <c r="H920" s="21"/>
      <c r="I920" s="21"/>
      <c r="N920" s="82"/>
    </row>
    <row r="921" spans="5:14" ht="13.2">
      <c r="E921" s="7"/>
      <c r="F921" s="7"/>
      <c r="G921" s="7"/>
      <c r="H921" s="21"/>
      <c r="I921" s="21"/>
      <c r="N921" s="82"/>
    </row>
    <row r="922" spans="5:14" ht="13.2">
      <c r="E922" s="7"/>
      <c r="F922" s="7"/>
      <c r="G922" s="7"/>
      <c r="H922" s="21"/>
      <c r="I922" s="21"/>
      <c r="N922" s="82"/>
    </row>
    <row r="923" spans="5:14" ht="13.2">
      <c r="E923" s="7"/>
      <c r="F923" s="7"/>
      <c r="G923" s="7"/>
      <c r="H923" s="21"/>
      <c r="I923" s="21"/>
      <c r="N923" s="82"/>
    </row>
    <row r="924" spans="5:14" ht="13.2">
      <c r="E924" s="7"/>
      <c r="F924" s="7"/>
      <c r="G924" s="7"/>
      <c r="H924" s="21"/>
      <c r="I924" s="21"/>
      <c r="N924" s="82"/>
    </row>
    <row r="925" spans="5:14" ht="13.2">
      <c r="E925" s="7"/>
      <c r="F925" s="7"/>
      <c r="G925" s="7"/>
      <c r="H925" s="21"/>
      <c r="I925" s="21"/>
      <c r="N925" s="82"/>
    </row>
    <row r="926" spans="5:14" ht="13.2">
      <c r="E926" s="7"/>
      <c r="F926" s="7"/>
      <c r="G926" s="7"/>
      <c r="H926" s="21"/>
      <c r="I926" s="21"/>
      <c r="N926" s="82"/>
    </row>
    <row r="927" spans="5:14" ht="13.2">
      <c r="E927" s="7"/>
      <c r="F927" s="7"/>
      <c r="G927" s="7"/>
      <c r="H927" s="21"/>
      <c r="I927" s="21"/>
      <c r="N927" s="82"/>
    </row>
    <row r="928" spans="5:14" ht="13.2">
      <c r="E928" s="7"/>
      <c r="F928" s="7"/>
      <c r="G928" s="7"/>
      <c r="H928" s="21"/>
      <c r="I928" s="21"/>
      <c r="N928" s="82"/>
    </row>
    <row r="929" spans="5:14" ht="13.2">
      <c r="E929" s="7"/>
      <c r="F929" s="7"/>
      <c r="G929" s="7"/>
      <c r="H929" s="21"/>
      <c r="I929" s="21"/>
      <c r="N929" s="82"/>
    </row>
    <row r="930" spans="5:14" ht="13.2">
      <c r="E930" s="7"/>
      <c r="F930" s="7"/>
      <c r="G930" s="7"/>
      <c r="H930" s="21"/>
      <c r="I930" s="21"/>
      <c r="N930" s="82"/>
    </row>
    <row r="931" spans="5:14" ht="13.2">
      <c r="E931" s="7"/>
      <c r="F931" s="7"/>
      <c r="G931" s="7"/>
      <c r="H931" s="21"/>
      <c r="I931" s="21"/>
      <c r="N931" s="82"/>
    </row>
    <row r="932" spans="5:14" ht="13.2">
      <c r="E932" s="7"/>
      <c r="F932" s="7"/>
      <c r="G932" s="7"/>
      <c r="H932" s="21"/>
      <c r="I932" s="21"/>
      <c r="N932" s="82"/>
    </row>
    <row r="933" spans="5:14" ht="13.2">
      <c r="E933" s="7"/>
      <c r="F933" s="7"/>
      <c r="G933" s="7"/>
      <c r="H933" s="21"/>
      <c r="I933" s="21"/>
      <c r="N933" s="82"/>
    </row>
    <row r="934" spans="5:14" ht="13.2">
      <c r="E934" s="7"/>
      <c r="F934" s="7"/>
      <c r="G934" s="7"/>
      <c r="H934" s="21"/>
      <c r="I934" s="21"/>
      <c r="N934" s="82"/>
    </row>
    <row r="935" spans="5:14" ht="13.2">
      <c r="E935" s="7"/>
      <c r="F935" s="7"/>
      <c r="G935" s="7"/>
      <c r="H935" s="21"/>
      <c r="I935" s="21"/>
      <c r="N935" s="82"/>
    </row>
    <row r="936" spans="5:14" ht="13.2">
      <c r="E936" s="7"/>
      <c r="F936" s="7"/>
      <c r="G936" s="7"/>
      <c r="H936" s="21"/>
      <c r="I936" s="21"/>
      <c r="N936" s="82"/>
    </row>
    <row r="937" spans="5:14" ht="13.2">
      <c r="E937" s="7"/>
      <c r="F937" s="7"/>
      <c r="G937" s="7"/>
      <c r="H937" s="21"/>
      <c r="I937" s="21"/>
      <c r="N937" s="82"/>
    </row>
    <row r="938" spans="5:14" ht="13.2">
      <c r="E938" s="7"/>
      <c r="F938" s="7"/>
      <c r="G938" s="7"/>
      <c r="H938" s="21"/>
      <c r="I938" s="21"/>
      <c r="N938" s="82"/>
    </row>
    <row r="939" spans="5:14" ht="13.2">
      <c r="E939" s="7"/>
      <c r="F939" s="7"/>
      <c r="G939" s="7"/>
      <c r="H939" s="21"/>
      <c r="I939" s="21"/>
      <c r="N939" s="82"/>
    </row>
    <row r="940" spans="5:14" ht="13.2">
      <c r="E940" s="7"/>
      <c r="F940" s="7"/>
      <c r="G940" s="7"/>
      <c r="H940" s="21"/>
      <c r="I940" s="21"/>
      <c r="N940" s="82"/>
    </row>
    <row r="941" spans="5:14" ht="13.2">
      <c r="E941" s="7"/>
      <c r="F941" s="7"/>
      <c r="G941" s="7"/>
      <c r="H941" s="21"/>
      <c r="I941" s="21"/>
      <c r="N941" s="82"/>
    </row>
    <row r="942" spans="5:14" ht="13.2">
      <c r="E942" s="7"/>
      <c r="F942" s="7"/>
      <c r="G942" s="7"/>
      <c r="H942" s="21"/>
      <c r="I942" s="21"/>
      <c r="N942" s="82"/>
    </row>
    <row r="943" spans="5:14" ht="13.2">
      <c r="E943" s="7"/>
      <c r="F943" s="7"/>
      <c r="G943" s="7"/>
      <c r="H943" s="21"/>
      <c r="I943" s="21"/>
      <c r="N943" s="82"/>
    </row>
    <row r="944" spans="5:14" ht="13.2">
      <c r="E944" s="7"/>
      <c r="F944" s="7"/>
      <c r="G944" s="7"/>
      <c r="H944" s="21"/>
      <c r="I944" s="21"/>
      <c r="N944" s="82"/>
    </row>
    <row r="945" spans="5:14" ht="13.2">
      <c r="E945" s="7"/>
      <c r="F945" s="7"/>
      <c r="G945" s="7"/>
      <c r="H945" s="21"/>
      <c r="I945" s="21"/>
      <c r="N945" s="82"/>
    </row>
    <row r="946" spans="5:14" ht="13.2">
      <c r="E946" s="7"/>
      <c r="F946" s="7"/>
      <c r="G946" s="7"/>
      <c r="H946" s="21"/>
      <c r="I946" s="21"/>
      <c r="N946" s="82"/>
    </row>
    <row r="947" spans="5:14" ht="13.2">
      <c r="E947" s="7"/>
      <c r="F947" s="7"/>
      <c r="G947" s="7"/>
      <c r="H947" s="21"/>
      <c r="I947" s="21"/>
      <c r="N947" s="82"/>
    </row>
    <row r="948" spans="5:14" ht="13.2">
      <c r="E948" s="7"/>
      <c r="F948" s="7"/>
      <c r="G948" s="7"/>
      <c r="H948" s="21"/>
      <c r="I948" s="21"/>
      <c r="N948" s="82"/>
    </row>
    <row r="949" spans="5:14" ht="13.2">
      <c r="E949" s="7"/>
      <c r="F949" s="7"/>
      <c r="G949" s="7"/>
      <c r="H949" s="21"/>
      <c r="I949" s="21"/>
      <c r="N949" s="82"/>
    </row>
    <row r="950" spans="5:14" ht="13.2">
      <c r="E950" s="7"/>
      <c r="F950" s="7"/>
      <c r="G950" s="7"/>
      <c r="H950" s="21"/>
      <c r="I950" s="21"/>
      <c r="N950" s="82"/>
    </row>
    <row r="951" spans="5:14" ht="13.2">
      <c r="E951" s="7"/>
      <c r="F951" s="7"/>
      <c r="G951" s="7"/>
      <c r="H951" s="21"/>
      <c r="I951" s="21"/>
      <c r="N951" s="82"/>
    </row>
    <row r="952" spans="5:14" ht="13.2">
      <c r="E952" s="7"/>
      <c r="F952" s="7"/>
      <c r="G952" s="7"/>
      <c r="H952" s="21"/>
      <c r="I952" s="21"/>
      <c r="N952" s="82"/>
    </row>
    <row r="953" spans="5:14" ht="13.2">
      <c r="E953" s="7"/>
      <c r="F953" s="7"/>
      <c r="G953" s="7"/>
      <c r="H953" s="21"/>
      <c r="I953" s="21"/>
      <c r="N953" s="82"/>
    </row>
    <row r="954" spans="5:14" ht="13.2">
      <c r="E954" s="7"/>
      <c r="F954" s="7"/>
      <c r="G954" s="7"/>
      <c r="H954" s="21"/>
      <c r="I954" s="21"/>
      <c r="N954" s="82"/>
    </row>
    <row r="955" spans="5:14" ht="13.2">
      <c r="E955" s="7"/>
      <c r="F955" s="7"/>
      <c r="G955" s="7"/>
      <c r="H955" s="21"/>
      <c r="I955" s="21"/>
      <c r="N955" s="82"/>
    </row>
    <row r="956" spans="5:14" ht="13.2">
      <c r="E956" s="7"/>
      <c r="F956" s="7"/>
      <c r="G956" s="7"/>
      <c r="H956" s="21"/>
      <c r="I956" s="21"/>
      <c r="N956" s="82"/>
    </row>
    <row r="957" spans="5:14" ht="13.2">
      <c r="E957" s="7"/>
      <c r="F957" s="7"/>
      <c r="G957" s="7"/>
      <c r="H957" s="21"/>
      <c r="I957" s="21"/>
      <c r="N957" s="82"/>
    </row>
    <row r="958" spans="5:14" ht="13.2">
      <c r="E958" s="7"/>
      <c r="F958" s="7"/>
      <c r="G958" s="7"/>
      <c r="H958" s="21"/>
      <c r="I958" s="21"/>
      <c r="N958" s="82"/>
    </row>
    <row r="959" spans="5:14" ht="13.2">
      <c r="E959" s="7"/>
      <c r="F959" s="7"/>
      <c r="G959" s="7"/>
      <c r="H959" s="21"/>
      <c r="I959" s="21"/>
      <c r="N959" s="82"/>
    </row>
    <row r="960" spans="5:14" ht="13.2">
      <c r="E960" s="7"/>
      <c r="F960" s="7"/>
      <c r="G960" s="7"/>
      <c r="H960" s="21"/>
      <c r="I960" s="21"/>
      <c r="N960" s="82"/>
    </row>
    <row r="961" spans="5:14" ht="13.2">
      <c r="E961" s="7"/>
      <c r="F961" s="7"/>
      <c r="G961" s="7"/>
      <c r="H961" s="21"/>
      <c r="I961" s="21"/>
      <c r="N961" s="82"/>
    </row>
    <row r="962" spans="5:14" ht="13.2">
      <c r="E962" s="7"/>
      <c r="F962" s="7"/>
      <c r="G962" s="7"/>
      <c r="H962" s="21"/>
      <c r="I962" s="21"/>
      <c r="N962" s="82"/>
    </row>
    <row r="963" spans="5:14" ht="13.2">
      <c r="E963" s="7"/>
      <c r="F963" s="7"/>
      <c r="G963" s="7"/>
      <c r="H963" s="21"/>
      <c r="I963" s="21"/>
      <c r="N963" s="82"/>
    </row>
    <row r="964" spans="5:14" ht="13.2">
      <c r="E964" s="7"/>
      <c r="F964" s="7"/>
      <c r="G964" s="7"/>
      <c r="H964" s="21"/>
      <c r="I964" s="21"/>
      <c r="N964" s="82"/>
    </row>
    <row r="965" spans="5:14" ht="13.2">
      <c r="E965" s="7"/>
      <c r="F965" s="7"/>
      <c r="G965" s="7"/>
      <c r="H965" s="21"/>
      <c r="I965" s="21"/>
      <c r="N965" s="82"/>
    </row>
    <row r="966" spans="5:14" ht="13.2">
      <c r="E966" s="7"/>
      <c r="F966" s="7"/>
      <c r="G966" s="7"/>
      <c r="H966" s="21"/>
      <c r="I966" s="21"/>
      <c r="N966" s="82"/>
    </row>
    <row r="967" spans="5:14" ht="13.2">
      <c r="E967" s="7"/>
      <c r="F967" s="7"/>
      <c r="G967" s="7"/>
      <c r="H967" s="21"/>
      <c r="I967" s="21"/>
      <c r="N967" s="82"/>
    </row>
    <row r="968" spans="5:14" ht="13.2">
      <c r="E968" s="7"/>
      <c r="F968" s="7"/>
      <c r="G968" s="7"/>
      <c r="H968" s="21"/>
      <c r="I968" s="21"/>
      <c r="N968" s="82"/>
    </row>
    <row r="969" spans="5:14" ht="13.2">
      <c r="E969" s="7"/>
      <c r="F969" s="7"/>
      <c r="G969" s="7"/>
      <c r="H969" s="21"/>
      <c r="I969" s="21"/>
      <c r="N969" s="82"/>
    </row>
    <row r="970" spans="5:14" ht="13.2">
      <c r="E970" s="7"/>
      <c r="F970" s="7"/>
      <c r="G970" s="7"/>
      <c r="H970" s="21"/>
      <c r="I970" s="21"/>
      <c r="N970" s="82"/>
    </row>
    <row r="971" spans="5:14" ht="13.2">
      <c r="E971" s="7"/>
      <c r="F971" s="7"/>
      <c r="G971" s="7"/>
      <c r="H971" s="21"/>
      <c r="I971" s="21"/>
      <c r="N971" s="82"/>
    </row>
    <row r="972" spans="5:14" ht="13.2">
      <c r="E972" s="7"/>
      <c r="F972" s="7"/>
      <c r="G972" s="7"/>
      <c r="H972" s="21"/>
      <c r="I972" s="21"/>
      <c r="N972" s="82"/>
    </row>
    <row r="973" spans="5:14" ht="13.2">
      <c r="E973" s="7"/>
      <c r="F973" s="7"/>
      <c r="G973" s="7"/>
      <c r="H973" s="21"/>
      <c r="I973" s="21"/>
      <c r="N973" s="82"/>
    </row>
    <row r="974" spans="5:14" ht="13.2">
      <c r="E974" s="7"/>
      <c r="F974" s="7"/>
      <c r="G974" s="7"/>
      <c r="H974" s="21"/>
      <c r="I974" s="21"/>
      <c r="N974" s="82"/>
    </row>
    <row r="975" spans="5:14" ht="13.2">
      <c r="E975" s="7"/>
      <c r="F975" s="7"/>
      <c r="G975" s="7"/>
      <c r="H975" s="21"/>
      <c r="I975" s="21"/>
      <c r="N975" s="82"/>
    </row>
    <row r="976" spans="5:14" ht="13.2">
      <c r="E976" s="7"/>
      <c r="F976" s="7"/>
      <c r="G976" s="7"/>
      <c r="H976" s="21"/>
      <c r="I976" s="21"/>
      <c r="N976" s="82"/>
    </row>
    <row r="977" spans="5:14" ht="13.2">
      <c r="E977" s="7"/>
      <c r="F977" s="7"/>
      <c r="G977" s="7"/>
      <c r="H977" s="21"/>
      <c r="I977" s="21"/>
      <c r="N977" s="82"/>
    </row>
    <row r="978" spans="5:14" ht="13.2">
      <c r="E978" s="7"/>
      <c r="F978" s="7"/>
      <c r="G978" s="7"/>
      <c r="H978" s="21"/>
      <c r="I978" s="21"/>
      <c r="N978" s="82"/>
    </row>
    <row r="979" spans="5:14" ht="13.2">
      <c r="E979" s="7"/>
      <c r="F979" s="7"/>
      <c r="G979" s="7"/>
      <c r="H979" s="21"/>
      <c r="I979" s="21"/>
      <c r="N979" s="82"/>
    </row>
    <row r="980" spans="5:14" ht="13.2">
      <c r="E980" s="7"/>
      <c r="F980" s="7"/>
      <c r="G980" s="7"/>
      <c r="H980" s="21"/>
      <c r="I980" s="21"/>
      <c r="N980" s="82"/>
    </row>
    <row r="981" spans="5:14" ht="13.2">
      <c r="E981" s="7"/>
      <c r="F981" s="7"/>
      <c r="G981" s="7"/>
      <c r="H981" s="21"/>
      <c r="I981" s="21"/>
      <c r="N981" s="82"/>
    </row>
    <row r="982" spans="5:14" ht="13.2">
      <c r="E982" s="7"/>
      <c r="F982" s="7"/>
      <c r="G982" s="7"/>
      <c r="H982" s="21"/>
      <c r="I982" s="21"/>
      <c r="N982" s="82"/>
    </row>
    <row r="983" spans="5:14" ht="13.2">
      <c r="E983" s="7"/>
      <c r="F983" s="7"/>
      <c r="G983" s="7"/>
      <c r="H983" s="21"/>
      <c r="I983" s="21"/>
      <c r="N983" s="82"/>
    </row>
    <row r="984" spans="5:14" ht="13.2">
      <c r="E984" s="7"/>
      <c r="F984" s="7"/>
      <c r="G984" s="7"/>
      <c r="H984" s="21"/>
      <c r="I984" s="21"/>
      <c r="N984" s="82"/>
    </row>
    <row r="985" spans="5:14" ht="13.2">
      <c r="E985" s="7"/>
      <c r="F985" s="7"/>
      <c r="G985" s="7"/>
      <c r="H985" s="21"/>
      <c r="I985" s="21"/>
      <c r="N985" s="82"/>
    </row>
    <row r="986" spans="5:14" ht="13.2">
      <c r="E986" s="7"/>
      <c r="F986" s="7"/>
      <c r="G986" s="7"/>
      <c r="H986" s="21"/>
      <c r="I986" s="21"/>
      <c r="N986" s="82"/>
    </row>
    <row r="987" spans="5:14" ht="13.2">
      <c r="E987" s="7"/>
      <c r="F987" s="7"/>
      <c r="G987" s="7"/>
      <c r="H987" s="21"/>
      <c r="I987" s="21"/>
      <c r="N987" s="82"/>
    </row>
    <row r="988" spans="5:14" ht="13.2">
      <c r="E988" s="7"/>
      <c r="F988" s="7"/>
      <c r="G988" s="7"/>
      <c r="H988" s="21"/>
      <c r="I988" s="21"/>
      <c r="N988" s="82"/>
    </row>
    <row r="989" spans="5:14" ht="13.2">
      <c r="E989" s="7"/>
      <c r="F989" s="7"/>
      <c r="G989" s="7"/>
      <c r="H989" s="21"/>
      <c r="I989" s="21"/>
      <c r="N989" s="82"/>
    </row>
    <row r="990" spans="5:14" ht="13.2">
      <c r="E990" s="7"/>
      <c r="F990" s="7"/>
      <c r="G990" s="7"/>
      <c r="H990" s="21"/>
      <c r="I990" s="21"/>
      <c r="N990" s="82"/>
    </row>
    <row r="991" spans="5:14" ht="13.2">
      <c r="E991" s="7"/>
      <c r="F991" s="7"/>
      <c r="G991" s="7"/>
      <c r="H991" s="21"/>
      <c r="I991" s="21"/>
      <c r="N991" s="82"/>
    </row>
    <row r="992" spans="5:14" ht="13.2">
      <c r="E992" s="7"/>
      <c r="F992" s="7"/>
      <c r="G992" s="7"/>
      <c r="H992" s="21"/>
      <c r="I992" s="21"/>
      <c r="N992" s="82"/>
    </row>
    <row r="993" spans="5:14" ht="13.2">
      <c r="E993" s="7"/>
      <c r="F993" s="7"/>
      <c r="G993" s="7"/>
      <c r="H993" s="21"/>
      <c r="I993" s="21"/>
      <c r="N993" s="82"/>
    </row>
    <row r="994" spans="5:14" ht="13.2">
      <c r="E994" s="7"/>
      <c r="F994" s="7"/>
      <c r="G994" s="7"/>
      <c r="H994" s="21"/>
      <c r="I994" s="21"/>
      <c r="N994" s="82"/>
    </row>
    <row r="995" spans="5:14" ht="13.2">
      <c r="E995" s="7"/>
      <c r="F995" s="7"/>
      <c r="G995" s="7"/>
      <c r="H995" s="21"/>
      <c r="I995" s="21"/>
      <c r="N995" s="82"/>
    </row>
    <row r="996" spans="5:14" ht="13.2">
      <c r="E996" s="7"/>
      <c r="F996" s="7"/>
      <c r="G996" s="7"/>
      <c r="H996" s="21"/>
      <c r="I996" s="21"/>
      <c r="N996" s="82"/>
    </row>
    <row r="997" spans="5:14" ht="13.2">
      <c r="E997" s="7"/>
      <c r="F997" s="7"/>
      <c r="G997" s="7"/>
      <c r="H997" s="21"/>
      <c r="I997" s="21"/>
      <c r="N997" s="82"/>
    </row>
    <row r="998" spans="5:14" ht="13.2">
      <c r="E998" s="7"/>
      <c r="F998" s="7"/>
      <c r="G998" s="7"/>
      <c r="H998" s="21"/>
      <c r="I998" s="21"/>
      <c r="N998" s="82"/>
    </row>
    <row r="999" spans="5:14" ht="13.2">
      <c r="E999" s="7"/>
      <c r="F999" s="7"/>
      <c r="G999" s="7"/>
      <c r="H999" s="21"/>
      <c r="I999" s="21"/>
      <c r="N999" s="8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10</vt:i4>
      </vt:variant>
    </vt:vector>
  </HeadingPairs>
  <TitlesOfParts>
    <vt:vector size="10" baseType="lpstr">
      <vt:lpstr>Bezne vydavky a prijmy</vt:lpstr>
      <vt:lpstr>Kapitalove prijmy</vt:lpstr>
      <vt:lpstr>Kapitalové výdavky</vt:lpstr>
      <vt:lpstr>Projekty región</vt:lpstr>
      <vt:lpstr>CIT 2</vt:lpstr>
      <vt:lpstr>🇪🇺 Financing programs</vt:lpstr>
      <vt:lpstr>👾 misc</vt:lpstr>
      <vt:lpstr>OLD 🚜 CAPEX</vt:lpstr>
      <vt:lpstr>CIT 1</vt:lpstr>
      <vt:lpstr>📊 Q &amp;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Mrázová Katarína</dc:creator>
  <cp:lastModifiedBy>Mrázová Katarína</cp:lastModifiedBy>
  <dcterms:created xsi:type="dcterms:W3CDTF">2021-08-26T07:08:18Z</dcterms:created>
  <dcterms:modified xsi:type="dcterms:W3CDTF">2021-08-26T07:18:35Z</dcterms:modified>
</cp:coreProperties>
</file>