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Stavby\Zákazky\2021\Cyklotrasa Kamenec\"/>
    </mc:Choice>
  </mc:AlternateContent>
  <xr:revisionPtr revIDLastSave="0" documentId="13_ncr:1_{5A606AFF-7620-48F4-8F0B-75D6270C085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kapitulacia" sheetId="4" r:id="rId1"/>
    <sheet name="naviac prace" sheetId="5" r:id="rId2"/>
    <sheet name="menej prace" sheetId="6" r:id="rId3"/>
  </sheets>
  <externalReferences>
    <externalReference r:id="rId4"/>
  </externalReferences>
  <definedNames>
    <definedName name="_FilterDatabase" hidden="1">#REF!</definedName>
    <definedName name="_xlnm._FilterDatabase" localSheetId="2" hidden="1">#REF!</definedName>
    <definedName name="_xlnm._FilterDatabase" hidden="1">#REF!</definedName>
    <definedName name="fakt1R" localSheetId="2">#REF!</definedName>
    <definedName name="fakt1R">#REF!</definedName>
    <definedName name="_xlnm.Print_Titles" localSheetId="2">'menej prace'!$7:$9</definedName>
    <definedName name="_xlnm.Print_Titles" localSheetId="1">'naviac prace'!$7:$9</definedName>
    <definedName name="_xlnm.Print_Titles" localSheetId="0">Rekapitulacia!$7:$8</definedName>
  </definedNames>
  <calcPr calcId="191029"/>
</workbook>
</file>

<file path=xl/calcChain.xml><?xml version="1.0" encoding="utf-8"?>
<calcChain xmlns="http://schemas.openxmlformats.org/spreadsheetml/2006/main">
  <c r="H67" i="5" l="1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3" i="5"/>
  <c r="H32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3" i="6"/>
  <c r="H32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34" i="6" l="1"/>
  <c r="H60" i="6"/>
  <c r="H29" i="6"/>
  <c r="H61" i="6" l="1"/>
  <c r="H63" i="6" s="1"/>
  <c r="B11" i="4" s="1"/>
  <c r="C11" i="4" s="1"/>
  <c r="D11" i="4" s="1"/>
  <c r="H34" i="5"/>
  <c r="H68" i="5"/>
  <c r="H29" i="5"/>
  <c r="H69" i="5" l="1"/>
  <c r="H71" i="5" s="1"/>
  <c r="B10" i="4" s="1"/>
  <c r="C10" i="4" s="1"/>
  <c r="D10" i="4" s="1"/>
  <c r="B13" i="4" l="1"/>
  <c r="C13" i="4" s="1"/>
  <c r="D13" i="4" s="1"/>
</calcChain>
</file>

<file path=xl/sharedStrings.xml><?xml version="1.0" encoding="utf-8"?>
<sst xmlns="http://schemas.openxmlformats.org/spreadsheetml/2006/main" count="449" uniqueCount="165">
  <si>
    <t>V module</t>
  </si>
  <si>
    <t>Hlavička1</t>
  </si>
  <si>
    <t>Mena</t>
  </si>
  <si>
    <t>Hlavička2</t>
  </si>
  <si>
    <t>Obdobie</t>
  </si>
  <si>
    <t>EUR</t>
  </si>
  <si>
    <t>Čerpanie</t>
  </si>
  <si>
    <t>za obdobie</t>
  </si>
  <si>
    <t>Mesiac 2011</t>
  </si>
  <si>
    <t>VK</t>
  </si>
  <si>
    <t>VF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</si>
  <si>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</si>
  <si>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</si>
  <si>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</si>
  <si>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</si>
  <si>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</si>
  <si>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</si>
  <si>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</si>
  <si>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Spolu</t>
  </si>
  <si>
    <t>číslo</t>
  </si>
  <si>
    <t>cen.</t>
  </si>
  <si>
    <t>výkaz-výmer</t>
  </si>
  <si>
    <t>výmera</t>
  </si>
  <si>
    <t>jednotka</t>
  </si>
  <si>
    <t>cena</t>
  </si>
  <si>
    <t>Rekapitulácia splátky v</t>
  </si>
  <si>
    <t>Rekapitulácia výrobnej kalkulácie v</t>
  </si>
  <si>
    <t>Popis položky, stavebného dielu, remesla</t>
  </si>
  <si>
    <t xml:space="preserve">Odberateľ: Mesto Trenčín </t>
  </si>
  <si>
    <t xml:space="preserve">Dodávateľ: DOSA Slovakia, s.r.o. </t>
  </si>
  <si>
    <t>Dátum: 01.03.2021</t>
  </si>
  <si>
    <t>Stavba : Riešenie cyklodopravy, ul. na Kamenci - od ul. na Vinohrady po ul. Kasárenská</t>
  </si>
  <si>
    <t>Objekt : 2.2 Rekonštrukcia odvodnenia cesty</t>
  </si>
  <si>
    <t>Práce a dodávky HSV</t>
  </si>
  <si>
    <t>1 - Zemné práce</t>
  </si>
  <si>
    <t>271</t>
  </si>
  <si>
    <t>110011010</t>
  </si>
  <si>
    <t>Vytýčenie trasy vodovodu, kanalizácie v rovine</t>
  </si>
  <si>
    <t>km</t>
  </si>
  <si>
    <t>001</t>
  </si>
  <si>
    <t>130001101</t>
  </si>
  <si>
    <t>Príplatok za sťažené vykopávky v blízkosti podzem. vedenia</t>
  </si>
  <si>
    <t>m3</t>
  </si>
  <si>
    <t>132301202</t>
  </si>
  <si>
    <t>Hĺbenie rýh šírka do 2 m v horn. tr. 4 nad 100  do 1000 m3</t>
  </si>
  <si>
    <t>272</t>
  </si>
  <si>
    <t>132301209</t>
  </si>
  <si>
    <t>Príplatok za lepivosť horniny tr.4 v rýhach š. do 200 cm</t>
  </si>
  <si>
    <t>151101102</t>
  </si>
  <si>
    <t>Zhotovenie paženia rýh pre podz. vedenie príložné hl. do 2 m</t>
  </si>
  <si>
    <t>m2</t>
  </si>
  <si>
    <t>151101111</t>
  </si>
  <si>
    <t>Odstránenie paženia rýh pre podz. vedenie príložné hl. do 2 m</t>
  </si>
  <si>
    <t>161101101</t>
  </si>
  <si>
    <t>Zvislé premiestnenie výkopu horn. tr. 1-4 nad 1 m do 2,5 m</t>
  </si>
  <si>
    <t>162601102</t>
  </si>
  <si>
    <t>Vodorovné premiestnenie výkopu do 5000 m horn. tr. 1-4</t>
  </si>
  <si>
    <t>167101102</t>
  </si>
  <si>
    <t>Nakladanie výkopku nad 100 m3 v horn. tr. 1-4</t>
  </si>
  <si>
    <t>171201201</t>
  </si>
  <si>
    <t>Uloženie sypaniny na skládku</t>
  </si>
  <si>
    <t>171201202</t>
  </si>
  <si>
    <t>Poplatok za skládku</t>
  </si>
  <si>
    <t>174101101</t>
  </si>
  <si>
    <t>Zásyp zhutnený jám, rýh, šachiet alebo okolo objektu</t>
  </si>
  <si>
    <t>175101101</t>
  </si>
  <si>
    <t>Obsyp potrubia bez prehodenia sypaniny</t>
  </si>
  <si>
    <t>MAT</t>
  </si>
  <si>
    <t>583371010</t>
  </si>
  <si>
    <t>Štrkopiesok 0-8 B1</t>
  </si>
  <si>
    <t>583371970</t>
  </si>
  <si>
    <t>Štrkopiesok 8-32 - vsakovací systém</t>
  </si>
  <si>
    <t>175101109</t>
  </si>
  <si>
    <t>Obsyp potrubia príplatok za prehodenie sypaniny</t>
  </si>
  <si>
    <t>1 - Zemné práce spolu:</t>
  </si>
  <si>
    <t>4 - Vodorovné konštrukcie</t>
  </si>
  <si>
    <t>211</t>
  </si>
  <si>
    <t>451315126</t>
  </si>
  <si>
    <t>Podkladná vrstva z betónu hr. do 150 mm</t>
  </si>
  <si>
    <t>451573111</t>
  </si>
  <si>
    <t>Lôžko pod potrubie, stoky v otvorenom výkope z piesku a štrkopiesku</t>
  </si>
  <si>
    <t>4 - Vodorovné konštrukcie spolu:</t>
  </si>
  <si>
    <t>8 - Rúrové vedenie</t>
  </si>
  <si>
    <t>871313121</t>
  </si>
  <si>
    <t>Montáž potrubia z kanalizačných rúr z PP v otvorenom výkope do 20%  DN 150, tesnenie gum. krúžkami</t>
  </si>
  <si>
    <t>m</t>
  </si>
  <si>
    <t>871373121</t>
  </si>
  <si>
    <t>Montáž potrubia z kanalizačných rúr z PP v otvorenom výkope do 20%  DN 300, tesnenie gum. krúžkami</t>
  </si>
  <si>
    <t>871383122</t>
  </si>
  <si>
    <t>Montáž potrubia z kan. rúr z PP v otvor. výkope do 20 % DN 400, tesnenie gum. krúžkami</t>
  </si>
  <si>
    <t>286111200</t>
  </si>
  <si>
    <t>Rúrka PP kanalizačná hrdlová 160x4,0x5000</t>
  </si>
  <si>
    <t>kus</t>
  </si>
  <si>
    <t>286111220</t>
  </si>
  <si>
    <t>Rúrka PP kanalizačná hrdlová 315x7,7x5000</t>
  </si>
  <si>
    <t>286111230</t>
  </si>
  <si>
    <t>Rúrka PP kanalizačná hrdlová 400x9,8x5000</t>
  </si>
  <si>
    <t>286506600</t>
  </si>
  <si>
    <t>Koleno kanalizačné PP d160/30°</t>
  </si>
  <si>
    <t>286506610</t>
  </si>
  <si>
    <t>Koleno kanalizačné PP d160/45°</t>
  </si>
  <si>
    <t>286507060</t>
  </si>
  <si>
    <t>Odbočky kanalizačné PP d160/160 mm</t>
  </si>
  <si>
    <t>286507170</t>
  </si>
  <si>
    <t>Odbočka kanalizačná PVC d 315/160mm</t>
  </si>
  <si>
    <t>286507190</t>
  </si>
  <si>
    <t>Odbočka kanalizačná PVC d 400/160mm</t>
  </si>
  <si>
    <t>286507810</t>
  </si>
  <si>
    <t>Odbočka kanalizačná In Situ d315/160 mm Fosheda</t>
  </si>
  <si>
    <t>892101111</t>
  </si>
  <si>
    <t>Skúška tesnosti kanalizačného potrubia DN do 200 vodou</t>
  </si>
  <si>
    <t>892101112</t>
  </si>
  <si>
    <t>Skúška tesnosti kanalizačného potrubia DN 300 vodou</t>
  </si>
  <si>
    <t>892101113</t>
  </si>
  <si>
    <t>Skúška tesnosti kanalizačného potrubia DN 400 vodou</t>
  </si>
  <si>
    <t>894121117</t>
  </si>
  <si>
    <t>Šachty na stokách kruh. sklolaminátová DN 1000 MTZ+dodávka komplet, poklop liatina D400</t>
  </si>
  <si>
    <t>súbor</t>
  </si>
  <si>
    <t>894121121</t>
  </si>
  <si>
    <t>Úprava prstenca pod poklopom, poklopu jestv. prefabrikovanej šachty</t>
  </si>
  <si>
    <t>894121123</t>
  </si>
  <si>
    <t>Zaústenie do jestv. ŽB šachty, vyfrézovanie otvoru DN 300</t>
  </si>
  <si>
    <t>2865A9032</t>
  </si>
  <si>
    <t>Vsakovací systém Wavin Aquacell (L 5,4m / B 1,2m / H 1,225m), geotextília, filtračné zariadenie</t>
  </si>
  <si>
    <t>2865A9033</t>
  </si>
  <si>
    <t>Vsakovací systém Wavin Aquacell (L 1,8m / B 9,6m / H 1,225m), geotextília, filtračné zariadenie</t>
  </si>
  <si>
    <t>2865A2331</t>
  </si>
  <si>
    <t>TEGRA 600 - Dno šachtové 600/160-T</t>
  </si>
  <si>
    <t>2865A2405</t>
  </si>
  <si>
    <t>TEGRA 600 - rúra šachtová vlnovcová s hrdlom ID600x3650</t>
  </si>
  <si>
    <t>2865A2451</t>
  </si>
  <si>
    <t>TEGRA 600 - tesnenie šacht. rúry 600</t>
  </si>
  <si>
    <t>2865A2507</t>
  </si>
  <si>
    <t>TEGRA 600 - poklop liatinový D400 s odvetraním</t>
  </si>
  <si>
    <t>2865A2622</t>
  </si>
  <si>
    <t>TEGRA 600 - adaptér teleskopický D400</t>
  </si>
  <si>
    <t>895941111</t>
  </si>
  <si>
    <t>Zhotovenie vpusti uličnej z betónových dielcov</t>
  </si>
  <si>
    <t>2865A2555</t>
  </si>
  <si>
    <t>Vpust uličný, mreža liatinová Radbuza B125</t>
  </si>
  <si>
    <t>2865A2583</t>
  </si>
  <si>
    <t>Kôš bahenný</t>
  </si>
  <si>
    <t>5922A0304</t>
  </si>
  <si>
    <t>Vpusť uličný (napr. ACO Combipoint PP) mreža 500x500 mm, D400</t>
  </si>
  <si>
    <t>5922A0305</t>
  </si>
  <si>
    <t>Vpusť uličný (napr. ACO Combipoint PP) mreža 300x500 mm, D400</t>
  </si>
  <si>
    <t>895941211</t>
  </si>
  <si>
    <t>Úprava prstenca, mreže na jestv. uličnom vpuste</t>
  </si>
  <si>
    <t>8 - Rúrové vedenie spolu:</t>
  </si>
  <si>
    <t>Práce a dodávky HSV spolu:</t>
  </si>
  <si>
    <t>Rozpočet celkom:</t>
  </si>
  <si>
    <t>2865A2601</t>
  </si>
  <si>
    <t>Vsakovací systém Wavin Azura (2*7/1,5/0,8, 1*4/1,5/0,8), geotextília, filtračné zariadenie</t>
  </si>
  <si>
    <t>Rekapitulácia</t>
  </si>
  <si>
    <t>Objekt : 2.2 Rekonštrukcia odvodnenia cesty - naviac práce</t>
  </si>
  <si>
    <t>Objekt : 2.2 Rekonštrukcia odvodnenia cesty - menej práce</t>
  </si>
  <si>
    <t>Naviac práce celkom:</t>
  </si>
  <si>
    <t>Menej práce</t>
  </si>
  <si>
    <t>Naviac práce</t>
  </si>
  <si>
    <t>2.2 Rekonštrukcia odvodnenia cesty - naviac práce</t>
  </si>
  <si>
    <t>2.2 Rekonštrukcia odvodnenia cesty - menej práce</t>
  </si>
  <si>
    <t>Naviac a menej práce celkom:</t>
  </si>
  <si>
    <t>Cena bez DPH</t>
  </si>
  <si>
    <t>DPH 20 %</t>
  </si>
  <si>
    <t>Cena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</si>
</sst>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&quot;Sk&quot;_-;\-* #,##0\ &quot;Sk&quot;_-;_-* &quot;-&quot;\ &quot;Sk&quot;_-;_-@_-"/>
    <numFmt numFmtId="167" formatCode="#,##0.000"/>
    <numFmt numFmtId="168" formatCode="#,##0&quot; Sk&quot;;[Red]&quot;-&quot;#,##0&quot; Sk&quot;"/>
  </numFmts>
  <fonts count="18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1"/>
      <color indexed="8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</borders>
  <cellStyleXfs count="32">
    <xf numFmtId="0" fontId="0" fillId="0" borderId="0"/>
    <xf numFmtId="0" fontId="7" fillId="0" borderId="0"/>
    <xf numFmtId="0" fontId="8" fillId="0" borderId="5" applyFont="0" applyFill="0" applyBorder="0">
      <alignment vertical="center"/>
    </xf>
    <xf numFmtId="0" fontId="6" fillId="3" borderId="0" applyNumberFormat="0" applyBorder="0" applyAlignment="0" applyProtection="0"/>
    <xf numFmtId="164" fontId="7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8" fontId="8" fillId="0" borderId="5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8" fillId="0" borderId="5" applyFont="0" applyFill="0"/>
    <xf numFmtId="0" fontId="8" fillId="0" borderId="5">
      <alignment vertical="center"/>
    </xf>
    <xf numFmtId="0" fontId="6" fillId="6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11" fillId="0" borderId="6" applyNumberFormat="0" applyFill="0" applyAlignment="0" applyProtection="0"/>
    <xf numFmtId="0" fontId="7" fillId="0" borderId="0"/>
    <xf numFmtId="0" fontId="12" fillId="0" borderId="0" applyNumberFormat="0" applyFill="0" applyBorder="0" applyAlignment="0" applyProtection="0"/>
    <xf numFmtId="0" fontId="7" fillId="0" borderId="0"/>
    <xf numFmtId="0" fontId="8" fillId="0" borderId="1" applyBorder="0">
      <alignment vertical="center"/>
    </xf>
    <xf numFmtId="0" fontId="10" fillId="0" borderId="0" applyNumberFormat="0" applyFill="0" applyBorder="0" applyAlignment="0" applyProtection="0"/>
    <xf numFmtId="0" fontId="8" fillId="0" borderId="1">
      <alignment vertical="center"/>
    </xf>
  </cellStyleXfs>
  <cellXfs count="58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7" fontId="1" fillId="0" borderId="0" xfId="0" applyNumberFormat="1" applyFont="1" applyProtection="1"/>
    <xf numFmtId="0" fontId="3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4" xfId="0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left" vertical="top" wrapText="1"/>
    </xf>
    <xf numFmtId="49" fontId="13" fillId="0" borderId="0" xfId="0" applyNumberFormat="1" applyFont="1" applyAlignment="1" applyProtection="1">
      <alignment vertical="top"/>
    </xf>
    <xf numFmtId="49" fontId="13" fillId="0" borderId="0" xfId="0" applyNumberFormat="1" applyFont="1" applyAlignment="1" applyProtection="1">
      <alignment horizontal="right" vertical="top" wrapText="1"/>
    </xf>
    <xf numFmtId="4" fontId="13" fillId="0" borderId="0" xfId="0" applyNumberFormat="1" applyFont="1" applyAlignment="1" applyProtection="1">
      <alignment vertical="top"/>
    </xf>
    <xf numFmtId="0" fontId="3" fillId="0" borderId="0" xfId="0" applyFont="1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167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3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right" vertical="top" wrapText="1"/>
    </xf>
    <xf numFmtId="4" fontId="13" fillId="0" borderId="0" xfId="0" applyNumberFormat="1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16" fillId="0" borderId="0" xfId="0" applyFont="1" applyProtection="1"/>
    <xf numFmtId="4" fontId="16" fillId="0" borderId="0" xfId="0" applyNumberFormat="1" applyFont="1" applyProtection="1"/>
    <xf numFmtId="0" fontId="17" fillId="0" borderId="0" xfId="0" applyFont="1" applyProtection="1"/>
    <xf numFmtId="4" fontId="17" fillId="0" borderId="0" xfId="0" applyNumberFormat="1" applyFont="1" applyProtection="1"/>
    <xf numFmtId="0" fontId="1" fillId="0" borderId="3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5" fillId="0" borderId="7" xfId="0" applyFont="1" applyBorder="1" applyAlignment="1" applyProtection="1">
      <alignment horizontal="center"/>
    </xf>
    <xf numFmtId="167" fontId="1" fillId="0" borderId="0" xfId="0" applyNumberFormat="1" applyFont="1" applyFill="1" applyAlignment="1" applyProtection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Alignment="1" applyProtection="1">
      <alignment vertical="top"/>
    </xf>
    <xf numFmtId="4" fontId="1" fillId="0" borderId="0" xfId="0" applyNumberFormat="1" applyFont="1" applyFill="1" applyAlignment="1">
      <alignment vertical="top"/>
    </xf>
  </cellXfs>
  <cellStyles count="32">
    <cellStyle name="1 000 Sk" xfId="11" xr:uid="{00000000-0005-0000-0000-00003C000000}"/>
    <cellStyle name="1 000,-  Sk" xfId="2" xr:uid="{00000000-0005-0000-0000-000016000000}"/>
    <cellStyle name="1 000,- Kč" xfId="7" xr:uid="{00000000-0005-0000-0000-00002F000000}"/>
    <cellStyle name="1 000,- Sk" xfId="10" xr:uid="{00000000-0005-0000-0000-00003A000000}"/>
    <cellStyle name="1000 Sk_fakturuj99" xfId="4" xr:uid="{00000000-0005-0000-0000-00001F000000}"/>
    <cellStyle name="20 % – Zvýraznění1" xfId="8" xr:uid="{00000000-0005-0000-0000-000035000000}"/>
    <cellStyle name="20 % – Zvýraznění2" xfId="9" xr:uid="{00000000-0005-0000-0000-000039000000}"/>
    <cellStyle name="20 % – Zvýraznění3" xfId="3" xr:uid="{00000000-0005-0000-0000-00001D000000}"/>
    <cellStyle name="20 % – Zvýraznění4" xfId="12" xr:uid="{00000000-0005-0000-0000-00003D000000}"/>
    <cellStyle name="20 % – Zvýraznění5" xfId="13" xr:uid="{00000000-0005-0000-0000-00003E000000}"/>
    <cellStyle name="20 % – Zvýraznění6" xfId="14" xr:uid="{00000000-0005-0000-0000-00003F000000}"/>
    <cellStyle name="40 % – Zvýraznění1" xfId="5" xr:uid="{00000000-0005-0000-0000-000021000000}"/>
    <cellStyle name="40 % – Zvýraznění2" xfId="15" xr:uid="{00000000-0005-0000-0000-000040000000}"/>
    <cellStyle name="40 % – Zvýraznění3" xfId="16" xr:uid="{00000000-0005-0000-0000-000041000000}"/>
    <cellStyle name="40 % – Zvýraznění4" xfId="17" xr:uid="{00000000-0005-0000-0000-000042000000}"/>
    <cellStyle name="40 % – Zvýraznění5" xfId="6" xr:uid="{00000000-0005-0000-0000-000024000000}"/>
    <cellStyle name="40 % – Zvýraznění6" xfId="18" xr:uid="{00000000-0005-0000-0000-000043000000}"/>
    <cellStyle name="60 % – Zvýraznění1" xfId="19" xr:uid="{00000000-0005-0000-0000-000044000000}"/>
    <cellStyle name="60 % – Zvýraznění2" xfId="20" xr:uid="{00000000-0005-0000-0000-000045000000}"/>
    <cellStyle name="60 % – Zvýraznění3" xfId="21" xr:uid="{00000000-0005-0000-0000-000046000000}"/>
    <cellStyle name="60 % – Zvýraznění4" xfId="22" xr:uid="{00000000-0005-0000-0000-000047000000}"/>
    <cellStyle name="60 % – Zvýraznění5" xfId="23" xr:uid="{00000000-0005-0000-0000-000048000000}"/>
    <cellStyle name="60 % – Zvýraznění6" xfId="24" xr:uid="{00000000-0005-0000-0000-000049000000}"/>
    <cellStyle name="Celkem" xfId="25" xr:uid="{00000000-0005-0000-0000-00004A000000}"/>
    <cellStyle name="data" xfId="26" xr:uid="{00000000-0005-0000-0000-00004B000000}"/>
    <cellStyle name="Název" xfId="27" xr:uid="{00000000-0005-0000-0000-00004C000000}"/>
    <cellStyle name="Normálna" xfId="0" builtinId="0"/>
    <cellStyle name="normálne_fakturuj99" xfId="28" xr:uid="{00000000-0005-0000-0000-00004D000000}"/>
    <cellStyle name="normálne_KLs" xfId="1" xr:uid="{00000000-0005-0000-0000-000002000000}"/>
    <cellStyle name="TEXT" xfId="29" xr:uid="{00000000-0005-0000-0000-00004F000000}"/>
    <cellStyle name="Text upozornění" xfId="30" xr:uid="{00000000-0005-0000-0000-000050000000}"/>
    <cellStyle name="TEXT1" xfId="31" xr:uid="{00000000-0005-0000-0000-00005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cet%20Cyklotrasa%20Kamen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ba - Kryci list"/>
      <sheetName val="Stavba - Prehlad"/>
      <sheetName val="Prehlad_1_"/>
      <sheetName val="Prehlad_2_"/>
      <sheetName val="Prehlad_3_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3"/>
  <sheetViews>
    <sheetView showGridLines="0" tabSelected="1" workbookViewId="0"/>
  </sheetViews>
  <sheetFormatPr defaultColWidth="9.140625" defaultRowHeight="12.75"/>
  <cols>
    <col min="1" max="1" width="55.85546875" style="4" customWidth="1"/>
    <col min="2" max="4" width="11.7109375" style="5" customWidth="1"/>
    <col min="5" max="20" width="9.140625" style="4"/>
    <col min="21" max="22" width="5.7109375" style="4" customWidth="1"/>
    <col min="23" max="23" width="6.5703125" style="4" customWidth="1"/>
    <col min="24" max="24" width="24.28515625" style="4" customWidth="1"/>
    <col min="25" max="25" width="4.28515625" style="4" customWidth="1"/>
    <col min="26" max="26" width="8.28515625" style="4" customWidth="1"/>
    <col min="27" max="27" width="8.7109375" style="4" customWidth="1"/>
    <col min="28" max="16384" width="9.140625" style="4"/>
  </cols>
  <sheetData>
    <row r="1" spans="1:27">
      <c r="A1" s="7" t="s">
        <v>28</v>
      </c>
      <c r="C1" s="7"/>
      <c r="W1" s="1" t="s">
        <v>0</v>
      </c>
      <c r="X1" s="1" t="s">
        <v>1</v>
      </c>
      <c r="Y1" s="1" t="s">
        <v>2</v>
      </c>
      <c r="Z1" s="1" t="s">
        <v>3</v>
      </c>
      <c r="AA1" s="1" t="s">
        <v>4</v>
      </c>
    </row>
    <row r="2" spans="1:27">
      <c r="A2" s="7" t="s">
        <v>29</v>
      </c>
      <c r="C2" s="7" t="s">
        <v>30</v>
      </c>
      <c r="W2" s="1" t="s">
        <v>6</v>
      </c>
      <c r="X2" s="2" t="s">
        <v>25</v>
      </c>
      <c r="Y2" s="2" t="s">
        <v>5</v>
      </c>
      <c r="Z2" s="2" t="s">
        <v>7</v>
      </c>
      <c r="AA2" s="3" t="s">
        <v>8</v>
      </c>
    </row>
    <row r="3" spans="1:27">
      <c r="B3" s="4"/>
      <c r="C3" s="4"/>
      <c r="D3" s="4"/>
      <c r="W3" s="1" t="s">
        <v>9</v>
      </c>
      <c r="X3" s="2" t="s">
        <v>26</v>
      </c>
      <c r="Y3" s="2" t="s">
        <v>5</v>
      </c>
      <c r="Z3" s="2"/>
      <c r="AA3" s="3"/>
    </row>
    <row r="4" spans="1:27">
      <c r="A4" s="7" t="s">
        <v>31</v>
      </c>
      <c r="B4" s="4"/>
      <c r="C4" s="4"/>
      <c r="D4" s="4"/>
      <c r="W4" s="1" t="s">
        <v>10</v>
      </c>
      <c r="X4" s="2" t="s">
        <v>25</v>
      </c>
      <c r="Y4" s="2" t="s">
        <v>5</v>
      </c>
      <c r="Z4" s="2" t="s">
        <v>7</v>
      </c>
      <c r="AA4" s="3" t="s">
        <v>8</v>
      </c>
    </row>
    <row r="5" spans="1:27">
      <c r="A5" s="7" t="s">
        <v>32</v>
      </c>
      <c r="B5" s="4"/>
      <c r="C5" s="4"/>
      <c r="D5" s="4"/>
    </row>
    <row r="6" spans="1:27">
      <c r="A6" s="7"/>
      <c r="B6" s="4"/>
      <c r="C6" s="4"/>
      <c r="D6" s="4"/>
    </row>
    <row r="7" spans="1:27" ht="13.5" customHeight="1">
      <c r="A7" s="53" t="s">
        <v>153</v>
      </c>
      <c r="B7" s="53"/>
      <c r="C7" s="53"/>
      <c r="D7" s="53"/>
    </row>
    <row r="8" spans="1:27" s="52" customFormat="1" ht="29.25" customHeight="1">
      <c r="A8" s="50" t="s">
        <v>27</v>
      </c>
      <c r="B8" s="51" t="s">
        <v>162</v>
      </c>
      <c r="C8" s="51" t="s">
        <v>163</v>
      </c>
      <c r="D8" s="51" t="s">
        <v>164</v>
      </c>
    </row>
    <row r="10" spans="1:27" s="48" customFormat="1">
      <c r="A10" s="48" t="s">
        <v>159</v>
      </c>
      <c r="B10" s="49">
        <f>SUM('naviac prace'!H71)</f>
        <v>32854.179999999993</v>
      </c>
      <c r="C10" s="49">
        <f>ROUND(B10*0.2,2)</f>
        <v>6570.84</v>
      </c>
      <c r="D10" s="49">
        <f>SUM(B10+C10)</f>
        <v>39425.01999999999</v>
      </c>
    </row>
    <row r="11" spans="1:27" s="48" customFormat="1">
      <c r="A11" s="48" t="s">
        <v>160</v>
      </c>
      <c r="B11" s="49">
        <f>SUM('menej prace'!H63)</f>
        <v>19368.670000000002</v>
      </c>
      <c r="C11" s="49">
        <f>ROUND(B11*0.2,2)</f>
        <v>3873.73</v>
      </c>
      <c r="D11" s="49">
        <f>SUM(B11+C11)</f>
        <v>23242.400000000001</v>
      </c>
    </row>
    <row r="13" spans="1:27" ht="13.5">
      <c r="A13" s="46" t="s">
        <v>161</v>
      </c>
      <c r="B13" s="47">
        <f>SUM(B10-B11)</f>
        <v>13485.509999999991</v>
      </c>
      <c r="C13" s="47">
        <f>ROUND(B13*0.2,2)</f>
        <v>2697.1</v>
      </c>
      <c r="D13" s="47">
        <f>SUM(B13+C13)</f>
        <v>16182.609999999991</v>
      </c>
    </row>
  </sheetData>
  <mergeCells count="1">
    <mergeCell ref="A7:D7"/>
  </mergeCells>
  <printOptions horizontalCentered="1"/>
  <pageMargins left="0.59055118110236227" right="0.59055118110236227" top="0.59055118110236227" bottom="0.59055118110236227" header="0" footer="0"/>
  <pageSetup paperSize="9" orientation="portrait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71"/>
  <sheetViews>
    <sheetView showGridLines="0" workbookViewId="0"/>
  </sheetViews>
  <sheetFormatPr defaultColWidth="9.140625" defaultRowHeight="12.75"/>
  <cols>
    <col min="1" max="1" width="3.7109375" style="10" customWidth="1"/>
    <col min="2" max="2" width="3.7109375" style="11" customWidth="1"/>
    <col min="3" max="3" width="8.7109375" style="12" customWidth="1"/>
    <col min="4" max="4" width="42.7109375" style="13" customWidth="1"/>
    <col min="5" max="5" width="8.7109375" style="14" customWidth="1"/>
    <col min="6" max="6" width="5.7109375" style="15" customWidth="1"/>
    <col min="7" max="7" width="8.7109375" style="16" customWidth="1"/>
    <col min="8" max="8" width="9.7109375" style="16" customWidth="1"/>
    <col min="9" max="16384" width="9.140625" style="4"/>
  </cols>
  <sheetData>
    <row r="1" spans="1:8">
      <c r="A1" s="7" t="s">
        <v>28</v>
      </c>
      <c r="B1" s="4"/>
      <c r="C1" s="4"/>
      <c r="D1" s="4"/>
      <c r="E1" s="7"/>
      <c r="F1" s="4"/>
      <c r="G1" s="5"/>
      <c r="H1" s="5"/>
    </row>
    <row r="2" spans="1:8">
      <c r="A2" s="7" t="s">
        <v>29</v>
      </c>
      <c r="B2" s="4"/>
      <c r="C2" s="4"/>
      <c r="D2" s="4"/>
      <c r="E2" s="7" t="s">
        <v>30</v>
      </c>
      <c r="F2" s="4"/>
      <c r="G2" s="5"/>
      <c r="H2" s="5"/>
    </row>
    <row r="3" spans="1:8">
      <c r="A3" s="4"/>
      <c r="B3" s="4"/>
      <c r="C3" s="4"/>
      <c r="D3" s="4"/>
      <c r="E3" s="4"/>
      <c r="F3" s="4"/>
      <c r="G3" s="4"/>
      <c r="H3" s="4"/>
    </row>
    <row r="4" spans="1:8">
      <c r="A4" s="7" t="s">
        <v>31</v>
      </c>
      <c r="B4" s="4"/>
      <c r="C4" s="4"/>
      <c r="D4" s="4"/>
      <c r="E4" s="4"/>
      <c r="F4" s="4"/>
      <c r="G4" s="4"/>
      <c r="H4" s="4"/>
    </row>
    <row r="5" spans="1:8">
      <c r="A5" s="7" t="s">
        <v>154</v>
      </c>
      <c r="B5" s="4"/>
      <c r="C5" s="4"/>
      <c r="D5" s="4"/>
      <c r="E5" s="4"/>
      <c r="F5" s="4"/>
      <c r="G5" s="4"/>
      <c r="H5" s="4"/>
    </row>
    <row r="6" spans="1:8">
      <c r="A6" s="7"/>
      <c r="B6" s="4"/>
      <c r="C6" s="4"/>
      <c r="D6" s="4"/>
      <c r="E6" s="4"/>
      <c r="F6" s="4"/>
      <c r="G6" s="4"/>
      <c r="H6" s="4"/>
    </row>
    <row r="7" spans="1:8" ht="13.5">
      <c r="A7" s="4"/>
      <c r="B7" s="17"/>
      <c r="C7" s="18"/>
      <c r="D7" s="45" t="s">
        <v>158</v>
      </c>
      <c r="E7" s="6"/>
      <c r="F7" s="4"/>
      <c r="G7" s="5"/>
      <c r="H7" s="5"/>
    </row>
    <row r="8" spans="1:8">
      <c r="A8" s="8" t="s">
        <v>11</v>
      </c>
      <c r="B8" s="8" t="s">
        <v>12</v>
      </c>
      <c r="C8" s="8" t="s">
        <v>13</v>
      </c>
      <c r="D8" s="8" t="s">
        <v>14</v>
      </c>
      <c r="E8" s="8" t="s">
        <v>15</v>
      </c>
      <c r="F8" s="8" t="s">
        <v>16</v>
      </c>
      <c r="G8" s="8" t="s">
        <v>17</v>
      </c>
      <c r="H8" s="8" t="s">
        <v>18</v>
      </c>
    </row>
    <row r="9" spans="1:8">
      <c r="A9" s="9" t="s">
        <v>19</v>
      </c>
      <c r="B9" s="9" t="s">
        <v>20</v>
      </c>
      <c r="C9" s="19"/>
      <c r="D9" s="9" t="s">
        <v>21</v>
      </c>
      <c r="E9" s="9" t="s">
        <v>22</v>
      </c>
      <c r="F9" s="9" t="s">
        <v>23</v>
      </c>
      <c r="G9" s="9" t="s">
        <v>24</v>
      </c>
      <c r="H9" s="9"/>
    </row>
    <row r="11" spans="1:8">
      <c r="C11" s="21"/>
      <c r="D11" s="20" t="s">
        <v>33</v>
      </c>
    </row>
    <row r="12" spans="1:8">
      <c r="C12" s="21"/>
      <c r="D12" s="20" t="s">
        <v>34</v>
      </c>
    </row>
    <row r="13" spans="1:8">
      <c r="A13" s="10">
        <v>1</v>
      </c>
      <c r="B13" s="11" t="s">
        <v>35</v>
      </c>
      <c r="C13" s="12" t="s">
        <v>36</v>
      </c>
      <c r="D13" s="13" t="s">
        <v>37</v>
      </c>
      <c r="E13" s="54"/>
      <c r="F13" s="15" t="s">
        <v>38</v>
      </c>
      <c r="G13" s="16">
        <v>1000</v>
      </c>
      <c r="H13" s="40">
        <f t="shared" ref="H13:H28" si="0">ROUND(E13*G13,2)</f>
        <v>0</v>
      </c>
    </row>
    <row r="14" spans="1:8">
      <c r="A14" s="10">
        <v>2</v>
      </c>
      <c r="B14" s="11" t="s">
        <v>39</v>
      </c>
      <c r="C14" s="12" t="s">
        <v>40</v>
      </c>
      <c r="D14" s="13" t="s">
        <v>41</v>
      </c>
      <c r="E14" s="54"/>
      <c r="F14" s="15" t="s">
        <v>42</v>
      </c>
      <c r="G14" s="16">
        <v>16.8</v>
      </c>
      <c r="H14" s="40">
        <f t="shared" si="0"/>
        <v>0</v>
      </c>
    </row>
    <row r="15" spans="1:8">
      <c r="A15" s="10">
        <v>3</v>
      </c>
      <c r="B15" s="11" t="s">
        <v>39</v>
      </c>
      <c r="C15" s="12" t="s">
        <v>43</v>
      </c>
      <c r="D15" s="13" t="s">
        <v>44</v>
      </c>
      <c r="E15" s="54">
        <v>79.3</v>
      </c>
      <c r="F15" s="15" t="s">
        <v>42</v>
      </c>
      <c r="G15" s="16">
        <v>8.1</v>
      </c>
      <c r="H15" s="40">
        <f t="shared" si="0"/>
        <v>642.33000000000004</v>
      </c>
    </row>
    <row r="16" spans="1:8">
      <c r="A16" s="10">
        <v>4</v>
      </c>
      <c r="B16" s="11" t="s">
        <v>45</v>
      </c>
      <c r="C16" s="12" t="s">
        <v>46</v>
      </c>
      <c r="D16" s="13" t="s">
        <v>47</v>
      </c>
      <c r="E16" s="54">
        <v>79.3</v>
      </c>
      <c r="F16" s="15" t="s">
        <v>42</v>
      </c>
      <c r="G16" s="16">
        <v>1.1000000000000001</v>
      </c>
      <c r="H16" s="40">
        <f t="shared" si="0"/>
        <v>87.23</v>
      </c>
    </row>
    <row r="17" spans="1:8">
      <c r="A17" s="10">
        <v>5</v>
      </c>
      <c r="B17" s="11" t="s">
        <v>45</v>
      </c>
      <c r="C17" s="12" t="s">
        <v>48</v>
      </c>
      <c r="D17" s="13" t="s">
        <v>49</v>
      </c>
      <c r="E17" s="54"/>
      <c r="F17" s="15" t="s">
        <v>50</v>
      </c>
      <c r="G17" s="16">
        <v>2.8</v>
      </c>
      <c r="H17" s="40">
        <f t="shared" si="0"/>
        <v>0</v>
      </c>
    </row>
    <row r="18" spans="1:8">
      <c r="A18" s="10">
        <v>6</v>
      </c>
      <c r="B18" s="11" t="s">
        <v>45</v>
      </c>
      <c r="C18" s="12" t="s">
        <v>51</v>
      </c>
      <c r="D18" s="13" t="s">
        <v>52</v>
      </c>
      <c r="E18" s="54"/>
      <c r="F18" s="15" t="s">
        <v>50</v>
      </c>
      <c r="G18" s="16">
        <v>0.7</v>
      </c>
      <c r="H18" s="40">
        <f t="shared" si="0"/>
        <v>0</v>
      </c>
    </row>
    <row r="19" spans="1:8">
      <c r="A19" s="10">
        <v>7</v>
      </c>
      <c r="B19" s="11" t="s">
        <v>45</v>
      </c>
      <c r="C19" s="12" t="s">
        <v>53</v>
      </c>
      <c r="D19" s="13" t="s">
        <v>54</v>
      </c>
      <c r="E19" s="54"/>
      <c r="F19" s="15" t="s">
        <v>42</v>
      </c>
      <c r="G19" s="16">
        <v>1.2</v>
      </c>
      <c r="H19" s="40">
        <f t="shared" si="0"/>
        <v>0</v>
      </c>
    </row>
    <row r="20" spans="1:8">
      <c r="A20" s="10">
        <v>8</v>
      </c>
      <c r="B20" s="11" t="s">
        <v>45</v>
      </c>
      <c r="C20" s="12" t="s">
        <v>55</v>
      </c>
      <c r="D20" s="13" t="s">
        <v>56</v>
      </c>
      <c r="E20" s="54">
        <v>139.435</v>
      </c>
      <c r="F20" s="15" t="s">
        <v>42</v>
      </c>
      <c r="G20" s="16">
        <v>2.7</v>
      </c>
      <c r="H20" s="40">
        <f t="shared" si="0"/>
        <v>376.47</v>
      </c>
    </row>
    <row r="21" spans="1:8">
      <c r="A21" s="10">
        <v>9</v>
      </c>
      <c r="B21" s="11" t="s">
        <v>45</v>
      </c>
      <c r="C21" s="12" t="s">
        <v>57</v>
      </c>
      <c r="D21" s="13" t="s">
        <v>58</v>
      </c>
      <c r="E21" s="54">
        <v>139.435</v>
      </c>
      <c r="F21" s="15" t="s">
        <v>42</v>
      </c>
      <c r="G21" s="16">
        <v>1.9</v>
      </c>
      <c r="H21" s="40">
        <f t="shared" si="0"/>
        <v>264.93</v>
      </c>
    </row>
    <row r="22" spans="1:8">
      <c r="A22" s="10">
        <v>10</v>
      </c>
      <c r="B22" s="11" t="s">
        <v>45</v>
      </c>
      <c r="C22" s="12" t="s">
        <v>59</v>
      </c>
      <c r="D22" s="13" t="s">
        <v>60</v>
      </c>
      <c r="E22" s="54">
        <v>139.435</v>
      </c>
      <c r="F22" s="15" t="s">
        <v>42</v>
      </c>
      <c r="G22" s="16">
        <v>0.2</v>
      </c>
      <c r="H22" s="40">
        <f t="shared" si="0"/>
        <v>27.89</v>
      </c>
    </row>
    <row r="23" spans="1:8">
      <c r="A23" s="10">
        <v>11</v>
      </c>
      <c r="B23" s="11" t="s">
        <v>39</v>
      </c>
      <c r="C23" s="12" t="s">
        <v>61</v>
      </c>
      <c r="D23" s="13" t="s">
        <v>62</v>
      </c>
      <c r="E23" s="54">
        <v>139.435</v>
      </c>
      <c r="F23" s="15" t="s">
        <v>42</v>
      </c>
      <c r="G23" s="16">
        <v>8.5</v>
      </c>
      <c r="H23" s="40">
        <f t="shared" si="0"/>
        <v>1185.2</v>
      </c>
    </row>
    <row r="24" spans="1:8">
      <c r="A24" s="10">
        <v>12</v>
      </c>
      <c r="B24" s="11" t="s">
        <v>45</v>
      </c>
      <c r="C24" s="12" t="s">
        <v>63</v>
      </c>
      <c r="D24" s="13" t="s">
        <v>64</v>
      </c>
      <c r="E24" s="54"/>
      <c r="F24" s="15" t="s">
        <v>42</v>
      </c>
      <c r="G24" s="16">
        <v>3.2</v>
      </c>
      <c r="H24" s="40">
        <f t="shared" si="0"/>
        <v>0</v>
      </c>
    </row>
    <row r="25" spans="1:8">
      <c r="A25" s="10">
        <v>13</v>
      </c>
      <c r="B25" s="11" t="s">
        <v>39</v>
      </c>
      <c r="C25" s="12" t="s">
        <v>65</v>
      </c>
      <c r="D25" s="13" t="s">
        <v>66</v>
      </c>
      <c r="E25" s="54">
        <v>40.732999999999997</v>
      </c>
      <c r="F25" s="15" t="s">
        <v>42</v>
      </c>
      <c r="G25" s="16">
        <v>4.5999999999999996</v>
      </c>
      <c r="H25" s="40">
        <f t="shared" si="0"/>
        <v>187.37</v>
      </c>
    </row>
    <row r="26" spans="1:8">
      <c r="A26" s="10">
        <v>14</v>
      </c>
      <c r="B26" s="11" t="s">
        <v>67</v>
      </c>
      <c r="C26" s="12" t="s">
        <v>68</v>
      </c>
      <c r="D26" s="13" t="s">
        <v>69</v>
      </c>
      <c r="E26" s="54"/>
      <c r="F26" s="15" t="s">
        <v>42</v>
      </c>
      <c r="G26" s="16">
        <v>27</v>
      </c>
      <c r="H26" s="40">
        <f t="shared" si="0"/>
        <v>0</v>
      </c>
    </row>
    <row r="27" spans="1:8" ht="12.75" customHeight="1">
      <c r="A27" s="10">
        <v>15</v>
      </c>
      <c r="B27" s="11" t="s">
        <v>67</v>
      </c>
      <c r="C27" s="12" t="s">
        <v>70</v>
      </c>
      <c r="D27" s="13" t="s">
        <v>71</v>
      </c>
      <c r="E27" s="54">
        <v>48.078000000000003</v>
      </c>
      <c r="F27" s="15" t="s">
        <v>42</v>
      </c>
      <c r="G27" s="16">
        <v>25.8</v>
      </c>
      <c r="H27" s="40">
        <f t="shared" si="0"/>
        <v>1240.4100000000001</v>
      </c>
    </row>
    <row r="28" spans="1:8" ht="12.75" customHeight="1">
      <c r="A28" s="10">
        <v>16</v>
      </c>
      <c r="B28" s="11" t="s">
        <v>39</v>
      </c>
      <c r="C28" s="12" t="s">
        <v>72</v>
      </c>
      <c r="D28" s="13" t="s">
        <v>73</v>
      </c>
      <c r="E28" s="54">
        <v>40.732999999999997</v>
      </c>
      <c r="F28" s="15" t="s">
        <v>42</v>
      </c>
      <c r="G28" s="16">
        <v>1.7</v>
      </c>
      <c r="H28" s="40">
        <f t="shared" si="0"/>
        <v>69.25</v>
      </c>
    </row>
    <row r="29" spans="1:8" ht="12.75" customHeight="1">
      <c r="D29" s="22" t="s">
        <v>74</v>
      </c>
      <c r="E29" s="56"/>
      <c r="H29" s="23">
        <f>SUM(H13:H28)</f>
        <v>4081.08</v>
      </c>
    </row>
    <row r="30" spans="1:8" ht="12.75" customHeight="1">
      <c r="D30" s="22"/>
      <c r="E30" s="56"/>
    </row>
    <row r="31" spans="1:8">
      <c r="C31" s="21"/>
      <c r="D31" s="20" t="s">
        <v>75</v>
      </c>
      <c r="E31" s="54"/>
    </row>
    <row r="32" spans="1:8">
      <c r="A32" s="10">
        <v>17</v>
      </c>
      <c r="B32" s="11" t="s">
        <v>76</v>
      </c>
      <c r="C32" s="12" t="s">
        <v>77</v>
      </c>
      <c r="D32" s="13" t="s">
        <v>78</v>
      </c>
      <c r="E32" s="54">
        <v>4</v>
      </c>
      <c r="F32" s="15" t="s">
        <v>50</v>
      </c>
      <c r="G32" s="16">
        <v>14.2</v>
      </c>
      <c r="H32" s="40">
        <f t="shared" ref="H32:H33" si="1">ROUND(E32*G32,2)</f>
        <v>56.8</v>
      </c>
    </row>
    <row r="33" spans="1:8" ht="12.75" customHeight="1">
      <c r="A33" s="10">
        <v>18</v>
      </c>
      <c r="B33" s="11" t="s">
        <v>35</v>
      </c>
      <c r="C33" s="12" t="s">
        <v>79</v>
      </c>
      <c r="D33" s="13" t="s">
        <v>80</v>
      </c>
      <c r="E33" s="54">
        <v>6.9660000000000002</v>
      </c>
      <c r="F33" s="15" t="s">
        <v>42</v>
      </c>
      <c r="G33" s="16">
        <v>26.6</v>
      </c>
      <c r="H33" s="40">
        <f t="shared" si="1"/>
        <v>185.3</v>
      </c>
    </row>
    <row r="34" spans="1:8">
      <c r="D34" s="22" t="s">
        <v>81</v>
      </c>
      <c r="E34" s="56"/>
      <c r="H34" s="23">
        <f>SUM(H32:H33)</f>
        <v>242.10000000000002</v>
      </c>
    </row>
    <row r="35" spans="1:8">
      <c r="D35" s="22"/>
      <c r="E35" s="56"/>
    </row>
    <row r="36" spans="1:8">
      <c r="C36" s="21"/>
      <c r="D36" s="20" t="s">
        <v>82</v>
      </c>
      <c r="E36" s="54"/>
    </row>
    <row r="37" spans="1:8" ht="25.5">
      <c r="A37" s="10">
        <v>19</v>
      </c>
      <c r="B37" s="11" t="s">
        <v>35</v>
      </c>
      <c r="C37" s="12" t="s">
        <v>83</v>
      </c>
      <c r="D37" s="13" t="s">
        <v>84</v>
      </c>
      <c r="E37" s="54"/>
      <c r="F37" s="15" t="s">
        <v>85</v>
      </c>
      <c r="G37" s="16">
        <v>0.7</v>
      </c>
      <c r="H37" s="40">
        <f t="shared" ref="H37:H67" si="2">ROUND(E37*G37,2)</f>
        <v>0</v>
      </c>
    </row>
    <row r="38" spans="1:8" ht="25.5">
      <c r="A38" s="10">
        <v>20</v>
      </c>
      <c r="B38" s="11" t="s">
        <v>35</v>
      </c>
      <c r="C38" s="12" t="s">
        <v>86</v>
      </c>
      <c r="D38" s="13" t="s">
        <v>87</v>
      </c>
      <c r="E38" s="54"/>
      <c r="F38" s="15" t="s">
        <v>85</v>
      </c>
      <c r="G38" s="16">
        <v>1</v>
      </c>
      <c r="H38" s="40">
        <f t="shared" si="2"/>
        <v>0</v>
      </c>
    </row>
    <row r="39" spans="1:8" ht="25.5">
      <c r="A39" s="10">
        <v>21</v>
      </c>
      <c r="B39" s="11" t="s">
        <v>35</v>
      </c>
      <c r="C39" s="12" t="s">
        <v>88</v>
      </c>
      <c r="D39" s="13" t="s">
        <v>89</v>
      </c>
      <c r="E39" s="54"/>
      <c r="F39" s="15" t="s">
        <v>85</v>
      </c>
      <c r="G39" s="16">
        <v>2.5</v>
      </c>
      <c r="H39" s="40">
        <f t="shared" si="2"/>
        <v>0</v>
      </c>
    </row>
    <row r="40" spans="1:8">
      <c r="A40" s="10">
        <v>22</v>
      </c>
      <c r="B40" s="11" t="s">
        <v>67</v>
      </c>
      <c r="C40" s="12" t="s">
        <v>90</v>
      </c>
      <c r="D40" s="13" t="s">
        <v>91</v>
      </c>
      <c r="E40" s="54"/>
      <c r="F40" s="15" t="s">
        <v>92</v>
      </c>
      <c r="G40" s="16">
        <v>19.399999999999999</v>
      </c>
      <c r="H40" s="40">
        <f t="shared" si="2"/>
        <v>0</v>
      </c>
    </row>
    <row r="41" spans="1:8">
      <c r="A41" s="10">
        <v>23</v>
      </c>
      <c r="B41" s="11" t="s">
        <v>67</v>
      </c>
      <c r="C41" s="12" t="s">
        <v>93</v>
      </c>
      <c r="D41" s="13" t="s">
        <v>94</v>
      </c>
      <c r="E41" s="54"/>
      <c r="F41" s="15" t="s">
        <v>92</v>
      </c>
      <c r="G41" s="16">
        <v>105.86</v>
      </c>
      <c r="H41" s="40">
        <f t="shared" si="2"/>
        <v>0</v>
      </c>
    </row>
    <row r="42" spans="1:8">
      <c r="A42" s="10">
        <v>24</v>
      </c>
      <c r="B42" s="11" t="s">
        <v>67</v>
      </c>
      <c r="C42" s="12" t="s">
        <v>95</v>
      </c>
      <c r="D42" s="13" t="s">
        <v>96</v>
      </c>
      <c r="E42" s="54"/>
      <c r="F42" s="15" t="s">
        <v>92</v>
      </c>
      <c r="G42" s="16">
        <v>169.5</v>
      </c>
      <c r="H42" s="40">
        <f t="shared" si="2"/>
        <v>0</v>
      </c>
    </row>
    <row r="43" spans="1:8">
      <c r="A43" s="10">
        <v>25</v>
      </c>
      <c r="B43" s="11" t="s">
        <v>67</v>
      </c>
      <c r="C43" s="12" t="s">
        <v>97</v>
      </c>
      <c r="D43" s="13" t="s">
        <v>98</v>
      </c>
      <c r="E43" s="54"/>
      <c r="F43" s="15" t="s">
        <v>92</v>
      </c>
      <c r="G43" s="16">
        <v>3.3</v>
      </c>
      <c r="H43" s="40">
        <f t="shared" si="2"/>
        <v>0</v>
      </c>
    </row>
    <row r="44" spans="1:8">
      <c r="A44" s="10">
        <v>26</v>
      </c>
      <c r="B44" s="11" t="s">
        <v>67</v>
      </c>
      <c r="C44" s="12" t="s">
        <v>99</v>
      </c>
      <c r="D44" s="13" t="s">
        <v>100</v>
      </c>
      <c r="E44" s="54"/>
      <c r="F44" s="15" t="s">
        <v>92</v>
      </c>
      <c r="G44" s="16">
        <v>3.7</v>
      </c>
      <c r="H44" s="40">
        <f t="shared" si="2"/>
        <v>0</v>
      </c>
    </row>
    <row r="45" spans="1:8">
      <c r="A45" s="10">
        <v>27</v>
      </c>
      <c r="B45" s="11" t="s">
        <v>67</v>
      </c>
      <c r="C45" s="12" t="s">
        <v>101</v>
      </c>
      <c r="D45" s="13" t="s">
        <v>102</v>
      </c>
      <c r="E45" s="54"/>
      <c r="F45" s="15" t="s">
        <v>92</v>
      </c>
      <c r="G45" s="16">
        <v>7.6</v>
      </c>
      <c r="H45" s="40">
        <f t="shared" si="2"/>
        <v>0</v>
      </c>
    </row>
    <row r="46" spans="1:8">
      <c r="A46" s="10">
        <v>28</v>
      </c>
      <c r="B46" s="11" t="s">
        <v>67</v>
      </c>
      <c r="C46" s="12" t="s">
        <v>103</v>
      </c>
      <c r="D46" s="13" t="s">
        <v>104</v>
      </c>
      <c r="E46" s="54"/>
      <c r="F46" s="15" t="s">
        <v>92</v>
      </c>
      <c r="G46" s="16">
        <v>61.4</v>
      </c>
      <c r="H46" s="40">
        <f t="shared" si="2"/>
        <v>0</v>
      </c>
    </row>
    <row r="47" spans="1:8">
      <c r="A47" s="10">
        <v>29</v>
      </c>
      <c r="B47" s="11" t="s">
        <v>67</v>
      </c>
      <c r="C47" s="12" t="s">
        <v>105</v>
      </c>
      <c r="D47" s="13" t="s">
        <v>106</v>
      </c>
      <c r="E47" s="54"/>
      <c r="F47" s="15" t="s">
        <v>92</v>
      </c>
      <c r="G47" s="16">
        <v>88.7</v>
      </c>
      <c r="H47" s="40">
        <f t="shared" si="2"/>
        <v>0</v>
      </c>
    </row>
    <row r="48" spans="1:8">
      <c r="A48" s="10">
        <v>30</v>
      </c>
      <c r="B48" s="11" t="s">
        <v>67</v>
      </c>
      <c r="C48" s="12" t="s">
        <v>107</v>
      </c>
      <c r="D48" s="13" t="s">
        <v>108</v>
      </c>
      <c r="E48" s="54"/>
      <c r="F48" s="15" t="s">
        <v>92</v>
      </c>
      <c r="G48" s="16">
        <v>67.2</v>
      </c>
      <c r="H48" s="40">
        <f t="shared" si="2"/>
        <v>0</v>
      </c>
    </row>
    <row r="49" spans="1:8">
      <c r="A49" s="10">
        <v>31</v>
      </c>
      <c r="B49" s="11" t="s">
        <v>35</v>
      </c>
      <c r="C49" s="12" t="s">
        <v>109</v>
      </c>
      <c r="D49" s="13" t="s">
        <v>110</v>
      </c>
      <c r="E49" s="54"/>
      <c r="F49" s="15" t="s">
        <v>85</v>
      </c>
      <c r="G49" s="16">
        <v>2.2000000000000002</v>
      </c>
      <c r="H49" s="40">
        <f t="shared" si="2"/>
        <v>0</v>
      </c>
    </row>
    <row r="50" spans="1:8">
      <c r="A50" s="10">
        <v>32</v>
      </c>
      <c r="B50" s="11" t="s">
        <v>35</v>
      </c>
      <c r="C50" s="12" t="s">
        <v>111</v>
      </c>
      <c r="D50" s="13" t="s">
        <v>112</v>
      </c>
      <c r="E50" s="54"/>
      <c r="F50" s="15" t="s">
        <v>85</v>
      </c>
      <c r="G50" s="16">
        <v>2.5</v>
      </c>
      <c r="H50" s="40">
        <f t="shared" si="2"/>
        <v>0</v>
      </c>
    </row>
    <row r="51" spans="1:8">
      <c r="A51" s="10">
        <v>33</v>
      </c>
      <c r="B51" s="11" t="s">
        <v>35</v>
      </c>
      <c r="C51" s="12" t="s">
        <v>113</v>
      </c>
      <c r="D51" s="13" t="s">
        <v>114</v>
      </c>
      <c r="E51" s="54"/>
      <c r="F51" s="15" t="s">
        <v>85</v>
      </c>
      <c r="G51" s="16">
        <v>2.8</v>
      </c>
      <c r="H51" s="40">
        <f t="shared" si="2"/>
        <v>0</v>
      </c>
    </row>
    <row r="52" spans="1:8" ht="25.5">
      <c r="A52" s="10">
        <v>34</v>
      </c>
      <c r="B52" s="11" t="s">
        <v>35</v>
      </c>
      <c r="C52" s="12" t="s">
        <v>115</v>
      </c>
      <c r="D52" s="13" t="s">
        <v>116</v>
      </c>
      <c r="E52" s="54"/>
      <c r="F52" s="15" t="s">
        <v>117</v>
      </c>
      <c r="G52" s="16">
        <v>1195.5</v>
      </c>
      <c r="H52" s="40">
        <f t="shared" si="2"/>
        <v>0</v>
      </c>
    </row>
    <row r="53" spans="1:8">
      <c r="A53" s="10">
        <v>35</v>
      </c>
      <c r="B53" s="11" t="s">
        <v>35</v>
      </c>
      <c r="C53" s="12" t="s">
        <v>118</v>
      </c>
      <c r="D53" s="13" t="s">
        <v>119</v>
      </c>
      <c r="E53" s="54"/>
      <c r="F53" s="15" t="s">
        <v>92</v>
      </c>
      <c r="G53" s="16">
        <v>34.799999999999997</v>
      </c>
      <c r="H53" s="40">
        <f t="shared" si="2"/>
        <v>0</v>
      </c>
    </row>
    <row r="54" spans="1:8">
      <c r="A54" s="10">
        <v>36</v>
      </c>
      <c r="B54" s="11" t="s">
        <v>35</v>
      </c>
      <c r="C54" s="12" t="s">
        <v>120</v>
      </c>
      <c r="D54" s="13" t="s">
        <v>121</v>
      </c>
      <c r="E54" s="54"/>
      <c r="F54" s="15" t="s">
        <v>92</v>
      </c>
      <c r="G54" s="16">
        <v>161.19999999999999</v>
      </c>
      <c r="H54" s="40">
        <f t="shared" si="2"/>
        <v>0</v>
      </c>
    </row>
    <row r="55" spans="1:8" ht="25.5">
      <c r="A55" s="10">
        <v>37</v>
      </c>
      <c r="B55" s="11" t="s">
        <v>67</v>
      </c>
      <c r="C55" s="12" t="s">
        <v>122</v>
      </c>
      <c r="D55" s="13" t="s">
        <v>123</v>
      </c>
      <c r="E55" s="54">
        <v>1</v>
      </c>
      <c r="F55" s="15" t="s">
        <v>92</v>
      </c>
      <c r="G55" s="16">
        <v>2988.8</v>
      </c>
      <c r="H55" s="40">
        <f t="shared" si="2"/>
        <v>2988.8</v>
      </c>
    </row>
    <row r="56" spans="1:8" ht="25.5">
      <c r="A56" s="10">
        <v>38</v>
      </c>
      <c r="B56" s="11" t="s">
        <v>67</v>
      </c>
      <c r="C56" s="12" t="s">
        <v>124</v>
      </c>
      <c r="D56" s="13" t="s">
        <v>125</v>
      </c>
      <c r="E56" s="54">
        <v>2</v>
      </c>
      <c r="F56" s="15" t="s">
        <v>92</v>
      </c>
      <c r="G56" s="16">
        <v>6330.4</v>
      </c>
      <c r="H56" s="40">
        <f t="shared" si="2"/>
        <v>12660.8</v>
      </c>
    </row>
    <row r="57" spans="1:8">
      <c r="A57" s="10">
        <v>39</v>
      </c>
      <c r="B57" s="11" t="s">
        <v>67</v>
      </c>
      <c r="C57" s="12" t="s">
        <v>126</v>
      </c>
      <c r="D57" s="13" t="s">
        <v>127</v>
      </c>
      <c r="E57" s="54">
        <v>5</v>
      </c>
      <c r="F57" s="15" t="s">
        <v>92</v>
      </c>
      <c r="G57" s="16">
        <v>231.3</v>
      </c>
      <c r="H57" s="40">
        <f t="shared" si="2"/>
        <v>1156.5</v>
      </c>
    </row>
    <row r="58" spans="1:8">
      <c r="A58" s="10">
        <v>40</v>
      </c>
      <c r="B58" s="11" t="s">
        <v>67</v>
      </c>
      <c r="C58" s="12" t="s">
        <v>128</v>
      </c>
      <c r="D58" s="13" t="s">
        <v>129</v>
      </c>
      <c r="E58" s="54">
        <v>5</v>
      </c>
      <c r="F58" s="15" t="s">
        <v>92</v>
      </c>
      <c r="G58" s="16">
        <v>381.4</v>
      </c>
      <c r="H58" s="40">
        <f t="shared" si="2"/>
        <v>1907</v>
      </c>
    </row>
    <row r="59" spans="1:8">
      <c r="A59" s="10">
        <v>41</v>
      </c>
      <c r="B59" s="11" t="s">
        <v>67</v>
      </c>
      <c r="C59" s="12" t="s">
        <v>130</v>
      </c>
      <c r="D59" s="13" t="s">
        <v>131</v>
      </c>
      <c r="E59" s="54">
        <v>5</v>
      </c>
      <c r="F59" s="15" t="s">
        <v>92</v>
      </c>
      <c r="G59" s="16">
        <v>26.2</v>
      </c>
      <c r="H59" s="40">
        <f t="shared" si="2"/>
        <v>131</v>
      </c>
    </row>
    <row r="60" spans="1:8">
      <c r="A60" s="10">
        <v>42</v>
      </c>
      <c r="B60" s="11" t="s">
        <v>67</v>
      </c>
      <c r="C60" s="12" t="s">
        <v>132</v>
      </c>
      <c r="D60" s="13" t="s">
        <v>133</v>
      </c>
      <c r="E60" s="54">
        <v>5</v>
      </c>
      <c r="F60" s="15" t="s">
        <v>92</v>
      </c>
      <c r="G60" s="16">
        <v>296.7</v>
      </c>
      <c r="H60" s="40">
        <f t="shared" si="2"/>
        <v>1483.5</v>
      </c>
    </row>
    <row r="61" spans="1:8">
      <c r="A61" s="10">
        <v>43</v>
      </c>
      <c r="B61" s="11" t="s">
        <v>67</v>
      </c>
      <c r="C61" s="12" t="s">
        <v>134</v>
      </c>
      <c r="D61" s="13" t="s">
        <v>135</v>
      </c>
      <c r="E61" s="54">
        <v>5</v>
      </c>
      <c r="F61" s="15" t="s">
        <v>92</v>
      </c>
      <c r="G61" s="16">
        <v>117.8</v>
      </c>
      <c r="H61" s="40">
        <f t="shared" si="2"/>
        <v>589</v>
      </c>
    </row>
    <row r="62" spans="1:8">
      <c r="A62" s="10">
        <v>44</v>
      </c>
      <c r="B62" s="11" t="s">
        <v>35</v>
      </c>
      <c r="C62" s="12" t="s">
        <v>136</v>
      </c>
      <c r="D62" s="13" t="s">
        <v>137</v>
      </c>
      <c r="E62" s="54"/>
      <c r="F62" s="15" t="s">
        <v>92</v>
      </c>
      <c r="G62" s="16">
        <v>97.9</v>
      </c>
      <c r="H62" s="40">
        <f t="shared" si="2"/>
        <v>0</v>
      </c>
    </row>
    <row r="63" spans="1:8">
      <c r="A63" s="10">
        <v>45</v>
      </c>
      <c r="B63" s="11" t="s">
        <v>67</v>
      </c>
      <c r="C63" s="12" t="s">
        <v>138</v>
      </c>
      <c r="D63" s="13" t="s">
        <v>139</v>
      </c>
      <c r="E63" s="54"/>
      <c r="F63" s="15" t="s">
        <v>92</v>
      </c>
      <c r="G63" s="16">
        <v>385.6</v>
      </c>
      <c r="H63" s="40">
        <f t="shared" si="2"/>
        <v>0</v>
      </c>
    </row>
    <row r="64" spans="1:8">
      <c r="A64" s="10">
        <v>46</v>
      </c>
      <c r="B64" s="11" t="s">
        <v>67</v>
      </c>
      <c r="C64" s="12" t="s">
        <v>140</v>
      </c>
      <c r="D64" s="13" t="s">
        <v>141</v>
      </c>
      <c r="E64" s="54"/>
      <c r="F64" s="15" t="s">
        <v>92</v>
      </c>
      <c r="G64" s="16">
        <v>22.8</v>
      </c>
      <c r="H64" s="40">
        <f t="shared" si="2"/>
        <v>0</v>
      </c>
    </row>
    <row r="65" spans="1:8">
      <c r="A65" s="10">
        <v>47</v>
      </c>
      <c r="B65" s="11" t="s">
        <v>67</v>
      </c>
      <c r="C65" s="12" t="s">
        <v>142</v>
      </c>
      <c r="D65" s="13" t="s">
        <v>143</v>
      </c>
      <c r="E65" s="54">
        <v>8</v>
      </c>
      <c r="F65" s="15" t="s">
        <v>92</v>
      </c>
      <c r="G65" s="16">
        <v>341.2</v>
      </c>
      <c r="H65" s="40">
        <f t="shared" si="2"/>
        <v>2729.6</v>
      </c>
    </row>
    <row r="66" spans="1:8">
      <c r="A66" s="10">
        <v>48</v>
      </c>
      <c r="B66" s="11" t="s">
        <v>67</v>
      </c>
      <c r="C66" s="12" t="s">
        <v>144</v>
      </c>
      <c r="D66" s="13" t="s">
        <v>145</v>
      </c>
      <c r="E66" s="54">
        <v>16</v>
      </c>
      <c r="F66" s="15" t="s">
        <v>92</v>
      </c>
      <c r="G66" s="16">
        <v>305.3</v>
      </c>
      <c r="H66" s="40">
        <f t="shared" si="2"/>
        <v>4884.8</v>
      </c>
    </row>
    <row r="67" spans="1:8">
      <c r="A67" s="10">
        <v>49</v>
      </c>
      <c r="B67" s="11" t="s">
        <v>35</v>
      </c>
      <c r="C67" s="12" t="s">
        <v>146</v>
      </c>
      <c r="D67" s="13" t="s">
        <v>147</v>
      </c>
      <c r="E67" s="54"/>
      <c r="F67" s="15" t="s">
        <v>92</v>
      </c>
      <c r="G67" s="16">
        <v>27.3</v>
      </c>
      <c r="H67" s="40">
        <f t="shared" si="2"/>
        <v>0</v>
      </c>
    </row>
    <row r="68" spans="1:8">
      <c r="D68" s="22" t="s">
        <v>148</v>
      </c>
      <c r="E68" s="16"/>
      <c r="H68" s="23">
        <f>SUM(H37:H67)</f>
        <v>28530.999999999996</v>
      </c>
    </row>
    <row r="69" spans="1:8">
      <c r="D69" s="22" t="s">
        <v>149</v>
      </c>
      <c r="E69" s="16"/>
      <c r="H69" s="23">
        <f>SUM(H29+H34+H68)</f>
        <v>32854.179999999993</v>
      </c>
    </row>
    <row r="70" spans="1:8">
      <c r="D70" s="22"/>
      <c r="E70" s="16"/>
    </row>
    <row r="71" spans="1:8">
      <c r="D71" s="22" t="s">
        <v>156</v>
      </c>
      <c r="E71" s="16"/>
      <c r="H71" s="23">
        <f>SUM(H69)</f>
        <v>32854.179999999993</v>
      </c>
    </row>
  </sheetData>
  <printOptions horizontalCentered="1"/>
  <pageMargins left="0.59055118110236227" right="0.59055118110236227" top="0.59055118110236227" bottom="0.59055118110236227" header="0" footer="0"/>
  <pageSetup paperSize="9" orientation="portrait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BFCF5-D43E-41CA-AA08-1AB1679796FF}">
  <dimension ref="A1:H63"/>
  <sheetViews>
    <sheetView showGridLines="0" workbookViewId="0"/>
  </sheetViews>
  <sheetFormatPr defaultColWidth="9.140625" defaultRowHeight="12.75"/>
  <cols>
    <col min="1" max="1" width="3.7109375" style="34" customWidth="1"/>
    <col min="2" max="2" width="3.7109375" style="35" customWidth="1"/>
    <col min="3" max="3" width="8.7109375" style="36" customWidth="1"/>
    <col min="4" max="4" width="42.7109375" style="41" customWidth="1"/>
    <col min="5" max="5" width="8.7109375" style="38" customWidth="1"/>
    <col min="6" max="6" width="5.7109375" style="39" customWidth="1"/>
    <col min="7" max="7" width="8.7109375" style="40" customWidth="1"/>
    <col min="8" max="8" width="9.7109375" style="40" customWidth="1"/>
    <col min="9" max="16384" width="9.140625" style="25"/>
  </cols>
  <sheetData>
    <row r="1" spans="1:8">
      <c r="A1" s="24" t="s">
        <v>28</v>
      </c>
      <c r="B1" s="25"/>
      <c r="C1" s="25"/>
      <c r="D1" s="25"/>
      <c r="E1" s="24"/>
      <c r="F1" s="25"/>
      <c r="G1" s="26"/>
      <c r="H1" s="26"/>
    </row>
    <row r="2" spans="1:8">
      <c r="A2" s="24" t="s">
        <v>29</v>
      </c>
      <c r="B2" s="25"/>
      <c r="C2" s="25"/>
      <c r="D2" s="25"/>
      <c r="E2" s="24" t="s">
        <v>30</v>
      </c>
      <c r="F2" s="25"/>
      <c r="G2" s="26"/>
      <c r="H2" s="26"/>
    </row>
    <row r="3" spans="1:8">
      <c r="A3" s="25"/>
      <c r="B3" s="25"/>
      <c r="C3" s="25"/>
      <c r="D3" s="25"/>
      <c r="E3" s="25"/>
      <c r="F3" s="25"/>
      <c r="G3" s="25"/>
      <c r="H3" s="25"/>
    </row>
    <row r="4" spans="1:8">
      <c r="A4" s="24" t="s">
        <v>31</v>
      </c>
      <c r="B4" s="25"/>
      <c r="C4" s="25"/>
      <c r="D4" s="25"/>
      <c r="E4" s="25"/>
      <c r="F4" s="25"/>
      <c r="G4" s="25"/>
      <c r="H4" s="25"/>
    </row>
    <row r="5" spans="1:8">
      <c r="A5" s="24" t="s">
        <v>155</v>
      </c>
      <c r="B5" s="25"/>
      <c r="C5" s="25"/>
      <c r="D5" s="25"/>
      <c r="E5" s="25"/>
      <c r="F5" s="25"/>
      <c r="G5" s="25"/>
      <c r="H5" s="25"/>
    </row>
    <row r="6" spans="1:8">
      <c r="A6" s="24"/>
      <c r="B6" s="25"/>
      <c r="C6" s="25"/>
      <c r="D6" s="25"/>
      <c r="E6" s="25"/>
      <c r="F6" s="25"/>
      <c r="G6" s="25"/>
      <c r="H6" s="25"/>
    </row>
    <row r="7" spans="1:8" ht="13.5">
      <c r="A7" s="25"/>
      <c r="B7" s="27"/>
      <c r="C7" s="28"/>
      <c r="D7" s="44" t="s">
        <v>157</v>
      </c>
      <c r="E7" s="29"/>
      <c r="F7" s="25"/>
      <c r="G7" s="26"/>
      <c r="H7" s="30"/>
    </row>
    <row r="8" spans="1:8">
      <c r="A8" s="31" t="s">
        <v>11</v>
      </c>
      <c r="B8" s="31" t="s">
        <v>12</v>
      </c>
      <c r="C8" s="31" t="s">
        <v>13</v>
      </c>
      <c r="D8" s="31" t="s">
        <v>14</v>
      </c>
      <c r="E8" s="31" t="s">
        <v>15</v>
      </c>
      <c r="F8" s="31" t="s">
        <v>16</v>
      </c>
      <c r="G8" s="31" t="s">
        <v>17</v>
      </c>
      <c r="H8" s="31" t="s">
        <v>18</v>
      </c>
    </row>
    <row r="9" spans="1:8">
      <c r="A9" s="32" t="s">
        <v>19</v>
      </c>
      <c r="B9" s="32" t="s">
        <v>20</v>
      </c>
      <c r="C9" s="33"/>
      <c r="D9" s="32" t="s">
        <v>21</v>
      </c>
      <c r="E9" s="32" t="s">
        <v>22</v>
      </c>
      <c r="F9" s="32" t="s">
        <v>23</v>
      </c>
      <c r="G9" s="32" t="s">
        <v>24</v>
      </c>
      <c r="H9" s="32"/>
    </row>
    <row r="11" spans="1:8">
      <c r="D11" s="37" t="s">
        <v>33</v>
      </c>
    </row>
    <row r="12" spans="1:8">
      <c r="D12" s="37" t="s">
        <v>34</v>
      </c>
    </row>
    <row r="13" spans="1:8">
      <c r="A13" s="34">
        <v>1</v>
      </c>
      <c r="B13" s="35" t="s">
        <v>35</v>
      </c>
      <c r="C13" s="36" t="s">
        <v>36</v>
      </c>
      <c r="D13" s="41" t="s">
        <v>37</v>
      </c>
      <c r="E13" s="55"/>
      <c r="F13" s="39" t="s">
        <v>38</v>
      </c>
      <c r="G13" s="40">
        <v>1000</v>
      </c>
      <c r="H13" s="40">
        <f t="shared" ref="H13:H28" si="0">ROUND(E13*G13,2)</f>
        <v>0</v>
      </c>
    </row>
    <row r="14" spans="1:8">
      <c r="A14" s="34">
        <v>2</v>
      </c>
      <c r="B14" s="35" t="s">
        <v>39</v>
      </c>
      <c r="C14" s="36" t="s">
        <v>40</v>
      </c>
      <c r="D14" s="41" t="s">
        <v>41</v>
      </c>
      <c r="E14" s="55"/>
      <c r="F14" s="39" t="s">
        <v>42</v>
      </c>
      <c r="G14" s="40">
        <v>16.8</v>
      </c>
      <c r="H14" s="40">
        <f t="shared" si="0"/>
        <v>0</v>
      </c>
    </row>
    <row r="15" spans="1:8">
      <c r="A15" s="34">
        <v>3</v>
      </c>
      <c r="B15" s="35" t="s">
        <v>39</v>
      </c>
      <c r="C15" s="36" t="s">
        <v>43</v>
      </c>
      <c r="D15" s="41" t="s">
        <v>44</v>
      </c>
      <c r="E15" s="55"/>
      <c r="F15" s="39" t="s">
        <v>42</v>
      </c>
      <c r="G15" s="40">
        <v>8.1</v>
      </c>
      <c r="H15" s="40">
        <f t="shared" si="0"/>
        <v>0</v>
      </c>
    </row>
    <row r="16" spans="1:8">
      <c r="A16" s="34">
        <v>4</v>
      </c>
      <c r="B16" s="35" t="s">
        <v>45</v>
      </c>
      <c r="C16" s="36" t="s">
        <v>46</v>
      </c>
      <c r="D16" s="41" t="s">
        <v>47</v>
      </c>
      <c r="E16" s="55"/>
      <c r="F16" s="39" t="s">
        <v>42</v>
      </c>
      <c r="G16" s="40">
        <v>1.1000000000000001</v>
      </c>
      <c r="H16" s="40">
        <f t="shared" si="0"/>
        <v>0</v>
      </c>
    </row>
    <row r="17" spans="1:8">
      <c r="A17" s="34">
        <v>5</v>
      </c>
      <c r="B17" s="35" t="s">
        <v>45</v>
      </c>
      <c r="C17" s="36" t="s">
        <v>48</v>
      </c>
      <c r="D17" s="41" t="s">
        <v>49</v>
      </c>
      <c r="E17" s="55"/>
      <c r="F17" s="39" t="s">
        <v>50</v>
      </c>
      <c r="G17" s="40">
        <v>2.8</v>
      </c>
      <c r="H17" s="40">
        <f t="shared" si="0"/>
        <v>0</v>
      </c>
    </row>
    <row r="18" spans="1:8">
      <c r="A18" s="34">
        <v>6</v>
      </c>
      <c r="B18" s="35" t="s">
        <v>45</v>
      </c>
      <c r="C18" s="36" t="s">
        <v>51</v>
      </c>
      <c r="D18" s="41" t="s">
        <v>52</v>
      </c>
      <c r="E18" s="55"/>
      <c r="F18" s="39" t="s">
        <v>50</v>
      </c>
      <c r="G18" s="40">
        <v>0.7</v>
      </c>
      <c r="H18" s="40">
        <f t="shared" si="0"/>
        <v>0</v>
      </c>
    </row>
    <row r="19" spans="1:8">
      <c r="A19" s="34">
        <v>7</v>
      </c>
      <c r="B19" s="35" t="s">
        <v>45</v>
      </c>
      <c r="C19" s="36" t="s">
        <v>53</v>
      </c>
      <c r="D19" s="41" t="s">
        <v>54</v>
      </c>
      <c r="E19" s="55"/>
      <c r="F19" s="39" t="s">
        <v>42</v>
      </c>
      <c r="G19" s="40">
        <v>1.2</v>
      </c>
      <c r="H19" s="40">
        <f t="shared" si="0"/>
        <v>0</v>
      </c>
    </row>
    <row r="20" spans="1:8">
      <c r="A20" s="34">
        <v>8</v>
      </c>
      <c r="B20" s="35" t="s">
        <v>45</v>
      </c>
      <c r="C20" s="36" t="s">
        <v>55</v>
      </c>
      <c r="D20" s="41" t="s">
        <v>56</v>
      </c>
      <c r="E20" s="55"/>
      <c r="F20" s="39" t="s">
        <v>42</v>
      </c>
      <c r="G20" s="40">
        <v>2.7</v>
      </c>
      <c r="H20" s="40">
        <f t="shared" si="0"/>
        <v>0</v>
      </c>
    </row>
    <row r="21" spans="1:8">
      <c r="A21" s="34">
        <v>9</v>
      </c>
      <c r="B21" s="35" t="s">
        <v>45</v>
      </c>
      <c r="C21" s="36" t="s">
        <v>57</v>
      </c>
      <c r="D21" s="41" t="s">
        <v>58</v>
      </c>
      <c r="E21" s="55"/>
      <c r="F21" s="39" t="s">
        <v>42</v>
      </c>
      <c r="G21" s="40">
        <v>1.9</v>
      </c>
      <c r="H21" s="40">
        <f t="shared" si="0"/>
        <v>0</v>
      </c>
    </row>
    <row r="22" spans="1:8">
      <c r="A22" s="34">
        <v>10</v>
      </c>
      <c r="B22" s="35" t="s">
        <v>45</v>
      </c>
      <c r="C22" s="36" t="s">
        <v>59</v>
      </c>
      <c r="D22" s="41" t="s">
        <v>60</v>
      </c>
      <c r="E22" s="55"/>
      <c r="F22" s="39" t="s">
        <v>42</v>
      </c>
      <c r="G22" s="40">
        <v>0.2</v>
      </c>
      <c r="H22" s="40">
        <f t="shared" si="0"/>
        <v>0</v>
      </c>
    </row>
    <row r="23" spans="1:8">
      <c r="A23" s="34">
        <v>11</v>
      </c>
      <c r="B23" s="35" t="s">
        <v>39</v>
      </c>
      <c r="C23" s="36" t="s">
        <v>61</v>
      </c>
      <c r="D23" s="41" t="s">
        <v>62</v>
      </c>
      <c r="E23" s="55"/>
      <c r="F23" s="39" t="s">
        <v>42</v>
      </c>
      <c r="G23" s="40">
        <v>8.5</v>
      </c>
      <c r="H23" s="40">
        <f t="shared" si="0"/>
        <v>0</v>
      </c>
    </row>
    <row r="24" spans="1:8">
      <c r="A24" s="34">
        <v>12</v>
      </c>
      <c r="B24" s="35" t="s">
        <v>45</v>
      </c>
      <c r="C24" s="36" t="s">
        <v>63</v>
      </c>
      <c r="D24" s="41" t="s">
        <v>64</v>
      </c>
      <c r="E24" s="55">
        <v>60.134999999999998</v>
      </c>
      <c r="F24" s="39" t="s">
        <v>42</v>
      </c>
      <c r="G24" s="40">
        <v>3.2</v>
      </c>
      <c r="H24" s="40">
        <f t="shared" si="0"/>
        <v>192.43</v>
      </c>
    </row>
    <row r="25" spans="1:8">
      <c r="A25" s="34">
        <v>13</v>
      </c>
      <c r="B25" s="35" t="s">
        <v>39</v>
      </c>
      <c r="C25" s="36" t="s">
        <v>65</v>
      </c>
      <c r="D25" s="41" t="s">
        <v>66</v>
      </c>
      <c r="E25" s="55"/>
      <c r="F25" s="39" t="s">
        <v>42</v>
      </c>
      <c r="G25" s="40">
        <v>4.5999999999999996</v>
      </c>
      <c r="H25" s="40">
        <f t="shared" si="0"/>
        <v>0</v>
      </c>
    </row>
    <row r="26" spans="1:8">
      <c r="A26" s="34">
        <v>14</v>
      </c>
      <c r="B26" s="35" t="s">
        <v>67</v>
      </c>
      <c r="C26" s="36" t="s">
        <v>68</v>
      </c>
      <c r="D26" s="41" t="s">
        <v>69</v>
      </c>
      <c r="E26" s="55">
        <v>6.9569999999999999</v>
      </c>
      <c r="F26" s="39" t="s">
        <v>42</v>
      </c>
      <c r="G26" s="40">
        <v>27</v>
      </c>
      <c r="H26" s="40">
        <f t="shared" si="0"/>
        <v>187.84</v>
      </c>
    </row>
    <row r="27" spans="1:8">
      <c r="A27" s="34">
        <v>15</v>
      </c>
      <c r="B27" s="35" t="s">
        <v>67</v>
      </c>
      <c r="C27" s="36" t="s">
        <v>70</v>
      </c>
      <c r="D27" s="41" t="s">
        <v>71</v>
      </c>
      <c r="E27" s="55"/>
      <c r="F27" s="39" t="s">
        <v>42</v>
      </c>
      <c r="G27" s="40">
        <v>25.8</v>
      </c>
      <c r="H27" s="40">
        <f t="shared" si="0"/>
        <v>0</v>
      </c>
    </row>
    <row r="28" spans="1:8">
      <c r="A28" s="34">
        <v>16</v>
      </c>
      <c r="B28" s="35" t="s">
        <v>39</v>
      </c>
      <c r="C28" s="36" t="s">
        <v>72</v>
      </c>
      <c r="D28" s="41" t="s">
        <v>73</v>
      </c>
      <c r="E28" s="55"/>
      <c r="F28" s="39" t="s">
        <v>42</v>
      </c>
      <c r="G28" s="40">
        <v>1.7</v>
      </c>
      <c r="H28" s="40">
        <f t="shared" si="0"/>
        <v>0</v>
      </c>
    </row>
    <row r="29" spans="1:8">
      <c r="D29" s="42" t="s">
        <v>74</v>
      </c>
      <c r="E29" s="57"/>
      <c r="H29" s="43">
        <f>SUM(H13:H28)</f>
        <v>380.27</v>
      </c>
    </row>
    <row r="30" spans="1:8">
      <c r="D30" s="42"/>
      <c r="E30" s="57"/>
    </row>
    <row r="31" spans="1:8">
      <c r="D31" s="37" t="s">
        <v>75</v>
      </c>
      <c r="E31" s="55"/>
    </row>
    <row r="32" spans="1:8">
      <c r="A32" s="34">
        <v>17</v>
      </c>
      <c r="B32" s="35" t="s">
        <v>76</v>
      </c>
      <c r="C32" s="36" t="s">
        <v>77</v>
      </c>
      <c r="D32" s="41" t="s">
        <v>78</v>
      </c>
      <c r="E32" s="55"/>
      <c r="F32" s="39" t="s">
        <v>50</v>
      </c>
      <c r="G32" s="40">
        <v>14.2</v>
      </c>
      <c r="H32" s="40">
        <f>ROUND(E32*G32,2)</f>
        <v>0</v>
      </c>
    </row>
    <row r="33" spans="1:8">
      <c r="A33" s="34">
        <v>18</v>
      </c>
      <c r="B33" s="35" t="s">
        <v>35</v>
      </c>
      <c r="C33" s="36" t="s">
        <v>79</v>
      </c>
      <c r="D33" s="41" t="s">
        <v>80</v>
      </c>
      <c r="E33" s="55"/>
      <c r="F33" s="39" t="s">
        <v>42</v>
      </c>
      <c r="G33" s="40">
        <v>26.6</v>
      </c>
      <c r="H33" s="40">
        <f>ROUND(E33*G33,2)</f>
        <v>0</v>
      </c>
    </row>
    <row r="34" spans="1:8">
      <c r="D34" s="42" t="s">
        <v>81</v>
      </c>
      <c r="E34" s="57"/>
      <c r="H34" s="43">
        <f>SUM(H32:H33)</f>
        <v>0</v>
      </c>
    </row>
    <row r="35" spans="1:8">
      <c r="D35" s="42"/>
      <c r="E35" s="57"/>
    </row>
    <row r="36" spans="1:8">
      <c r="D36" s="37" t="s">
        <v>82</v>
      </c>
      <c r="E36" s="55"/>
    </row>
    <row r="37" spans="1:8" ht="25.5">
      <c r="A37" s="34">
        <v>19</v>
      </c>
      <c r="B37" s="35" t="s">
        <v>35</v>
      </c>
      <c r="C37" s="36" t="s">
        <v>83</v>
      </c>
      <c r="D37" s="41" t="s">
        <v>84</v>
      </c>
      <c r="E37" s="55"/>
      <c r="F37" s="39" t="s">
        <v>85</v>
      </c>
      <c r="G37" s="40">
        <v>0.7</v>
      </c>
      <c r="H37" s="40">
        <f t="shared" ref="H37:H59" si="1">ROUND(E37*G37,2)</f>
        <v>0</v>
      </c>
    </row>
    <row r="38" spans="1:8" ht="25.5">
      <c r="A38" s="34">
        <v>20</v>
      </c>
      <c r="B38" s="35" t="s">
        <v>35</v>
      </c>
      <c r="C38" s="36" t="s">
        <v>86</v>
      </c>
      <c r="D38" s="41" t="s">
        <v>87</v>
      </c>
      <c r="E38" s="55"/>
      <c r="F38" s="39" t="s">
        <v>85</v>
      </c>
      <c r="G38" s="40">
        <v>1</v>
      </c>
      <c r="H38" s="40">
        <f t="shared" si="1"/>
        <v>0</v>
      </c>
    </row>
    <row r="39" spans="1:8" ht="25.5">
      <c r="A39" s="34">
        <v>21</v>
      </c>
      <c r="B39" s="35" t="s">
        <v>35</v>
      </c>
      <c r="C39" s="36" t="s">
        <v>88</v>
      </c>
      <c r="D39" s="41" t="s">
        <v>89</v>
      </c>
      <c r="E39" s="55"/>
      <c r="F39" s="39" t="s">
        <v>85</v>
      </c>
      <c r="G39" s="40">
        <v>2.5</v>
      </c>
      <c r="H39" s="40">
        <f t="shared" si="1"/>
        <v>0</v>
      </c>
    </row>
    <row r="40" spans="1:8">
      <c r="A40" s="34">
        <v>22</v>
      </c>
      <c r="B40" s="35" t="s">
        <v>67</v>
      </c>
      <c r="C40" s="36" t="s">
        <v>90</v>
      </c>
      <c r="D40" s="41" t="s">
        <v>91</v>
      </c>
      <c r="E40" s="55"/>
      <c r="F40" s="39" t="s">
        <v>92</v>
      </c>
      <c r="G40" s="40">
        <v>19.399999999999999</v>
      </c>
      <c r="H40" s="40">
        <f t="shared" si="1"/>
        <v>0</v>
      </c>
    </row>
    <row r="41" spans="1:8">
      <c r="A41" s="34">
        <v>23</v>
      </c>
      <c r="B41" s="35" t="s">
        <v>67</v>
      </c>
      <c r="C41" s="36" t="s">
        <v>93</v>
      </c>
      <c r="D41" s="41" t="s">
        <v>94</v>
      </c>
      <c r="E41" s="55"/>
      <c r="F41" s="39" t="s">
        <v>92</v>
      </c>
      <c r="G41" s="40">
        <v>105.86</v>
      </c>
      <c r="H41" s="40">
        <f t="shared" si="1"/>
        <v>0</v>
      </c>
    </row>
    <row r="42" spans="1:8">
      <c r="A42" s="34">
        <v>24</v>
      </c>
      <c r="B42" s="35" t="s">
        <v>67</v>
      </c>
      <c r="C42" s="36" t="s">
        <v>95</v>
      </c>
      <c r="D42" s="41" t="s">
        <v>96</v>
      </c>
      <c r="E42" s="55"/>
      <c r="F42" s="39" t="s">
        <v>92</v>
      </c>
      <c r="G42" s="40">
        <v>169.5</v>
      </c>
      <c r="H42" s="40">
        <f t="shared" si="1"/>
        <v>0</v>
      </c>
    </row>
    <row r="43" spans="1:8">
      <c r="A43" s="34">
        <v>25</v>
      </c>
      <c r="B43" s="35" t="s">
        <v>67</v>
      </c>
      <c r="C43" s="36" t="s">
        <v>97</v>
      </c>
      <c r="D43" s="41" t="s">
        <v>98</v>
      </c>
      <c r="E43" s="55"/>
      <c r="F43" s="39" t="s">
        <v>92</v>
      </c>
      <c r="G43" s="40">
        <v>3.3</v>
      </c>
      <c r="H43" s="40">
        <f t="shared" si="1"/>
        <v>0</v>
      </c>
    </row>
    <row r="44" spans="1:8">
      <c r="A44" s="34">
        <v>26</v>
      </c>
      <c r="B44" s="35" t="s">
        <v>67</v>
      </c>
      <c r="C44" s="36" t="s">
        <v>99</v>
      </c>
      <c r="D44" s="41" t="s">
        <v>100</v>
      </c>
      <c r="E44" s="55"/>
      <c r="F44" s="39" t="s">
        <v>92</v>
      </c>
      <c r="G44" s="40">
        <v>3.7</v>
      </c>
      <c r="H44" s="40">
        <f t="shared" si="1"/>
        <v>0</v>
      </c>
    </row>
    <row r="45" spans="1:8">
      <c r="A45" s="34">
        <v>27</v>
      </c>
      <c r="B45" s="35" t="s">
        <v>67</v>
      </c>
      <c r="C45" s="36" t="s">
        <v>101</v>
      </c>
      <c r="D45" s="41" t="s">
        <v>102</v>
      </c>
      <c r="E45" s="55"/>
      <c r="F45" s="39" t="s">
        <v>92</v>
      </c>
      <c r="G45" s="40">
        <v>7.6</v>
      </c>
      <c r="H45" s="40">
        <f t="shared" si="1"/>
        <v>0</v>
      </c>
    </row>
    <row r="46" spans="1:8">
      <c r="A46" s="34">
        <v>28</v>
      </c>
      <c r="B46" s="35" t="s">
        <v>67</v>
      </c>
      <c r="C46" s="36" t="s">
        <v>103</v>
      </c>
      <c r="D46" s="41" t="s">
        <v>104</v>
      </c>
      <c r="E46" s="55"/>
      <c r="F46" s="39" t="s">
        <v>92</v>
      </c>
      <c r="G46" s="40">
        <v>61.4</v>
      </c>
      <c r="H46" s="40">
        <f t="shared" si="1"/>
        <v>0</v>
      </c>
    </row>
    <row r="47" spans="1:8">
      <c r="A47" s="34">
        <v>29</v>
      </c>
      <c r="B47" s="35" t="s">
        <v>67</v>
      </c>
      <c r="C47" s="36" t="s">
        <v>105</v>
      </c>
      <c r="D47" s="41" t="s">
        <v>106</v>
      </c>
      <c r="E47" s="55"/>
      <c r="F47" s="39" t="s">
        <v>92</v>
      </c>
      <c r="G47" s="40">
        <v>88.7</v>
      </c>
      <c r="H47" s="40">
        <f t="shared" si="1"/>
        <v>0</v>
      </c>
    </row>
    <row r="48" spans="1:8">
      <c r="A48" s="34">
        <v>30</v>
      </c>
      <c r="B48" s="35" t="s">
        <v>67</v>
      </c>
      <c r="C48" s="36" t="s">
        <v>107</v>
      </c>
      <c r="D48" s="41" t="s">
        <v>108</v>
      </c>
      <c r="E48" s="55"/>
      <c r="F48" s="39" t="s">
        <v>92</v>
      </c>
      <c r="G48" s="40">
        <v>67.2</v>
      </c>
      <c r="H48" s="40">
        <f t="shared" si="1"/>
        <v>0</v>
      </c>
    </row>
    <row r="49" spans="1:8">
      <c r="A49" s="34">
        <v>31</v>
      </c>
      <c r="B49" s="35" t="s">
        <v>35</v>
      </c>
      <c r="C49" s="36" t="s">
        <v>109</v>
      </c>
      <c r="D49" s="41" t="s">
        <v>110</v>
      </c>
      <c r="E49" s="55"/>
      <c r="F49" s="39" t="s">
        <v>85</v>
      </c>
      <c r="G49" s="40">
        <v>2.2000000000000002</v>
      </c>
      <c r="H49" s="40">
        <f t="shared" si="1"/>
        <v>0</v>
      </c>
    </row>
    <row r="50" spans="1:8">
      <c r="A50" s="34">
        <v>32</v>
      </c>
      <c r="B50" s="35" t="s">
        <v>35</v>
      </c>
      <c r="C50" s="36" t="s">
        <v>111</v>
      </c>
      <c r="D50" s="41" t="s">
        <v>112</v>
      </c>
      <c r="E50" s="55"/>
      <c r="F50" s="39" t="s">
        <v>85</v>
      </c>
      <c r="G50" s="40">
        <v>2.5</v>
      </c>
      <c r="H50" s="40">
        <f t="shared" si="1"/>
        <v>0</v>
      </c>
    </row>
    <row r="51" spans="1:8">
      <c r="A51" s="34">
        <v>33</v>
      </c>
      <c r="B51" s="35" t="s">
        <v>35</v>
      </c>
      <c r="C51" s="36" t="s">
        <v>113</v>
      </c>
      <c r="D51" s="41" t="s">
        <v>114</v>
      </c>
      <c r="E51" s="55"/>
      <c r="F51" s="39" t="s">
        <v>85</v>
      </c>
      <c r="G51" s="40">
        <v>2.8</v>
      </c>
      <c r="H51" s="40">
        <f t="shared" si="1"/>
        <v>0</v>
      </c>
    </row>
    <row r="52" spans="1:8" ht="25.5">
      <c r="A52" s="34">
        <v>34</v>
      </c>
      <c r="B52" s="35" t="s">
        <v>35</v>
      </c>
      <c r="C52" s="36" t="s">
        <v>115</v>
      </c>
      <c r="D52" s="41" t="s">
        <v>116</v>
      </c>
      <c r="E52" s="55"/>
      <c r="F52" s="39" t="s">
        <v>117</v>
      </c>
      <c r="G52" s="40">
        <v>1195.5</v>
      </c>
      <c r="H52" s="40">
        <f t="shared" si="1"/>
        <v>0</v>
      </c>
    </row>
    <row r="53" spans="1:8">
      <c r="A53" s="34">
        <v>35</v>
      </c>
      <c r="B53" s="35" t="s">
        <v>35</v>
      </c>
      <c r="C53" s="36" t="s">
        <v>118</v>
      </c>
      <c r="D53" s="41" t="s">
        <v>119</v>
      </c>
      <c r="E53" s="55"/>
      <c r="F53" s="39" t="s">
        <v>92</v>
      </c>
      <c r="G53" s="40">
        <v>34.799999999999997</v>
      </c>
      <c r="H53" s="40">
        <f t="shared" si="1"/>
        <v>0</v>
      </c>
    </row>
    <row r="54" spans="1:8">
      <c r="A54" s="34">
        <v>36</v>
      </c>
      <c r="B54" s="35" t="s">
        <v>35</v>
      </c>
      <c r="C54" s="36" t="s">
        <v>120</v>
      </c>
      <c r="D54" s="41" t="s">
        <v>121</v>
      </c>
      <c r="E54" s="55"/>
      <c r="F54" s="39" t="s">
        <v>92</v>
      </c>
      <c r="G54" s="40">
        <v>161.19999999999999</v>
      </c>
      <c r="H54" s="40">
        <f t="shared" si="1"/>
        <v>0</v>
      </c>
    </row>
    <row r="55" spans="1:8">
      <c r="A55" s="34">
        <v>37</v>
      </c>
      <c r="B55" s="35" t="s">
        <v>35</v>
      </c>
      <c r="C55" s="36" t="s">
        <v>136</v>
      </c>
      <c r="D55" s="41" t="s">
        <v>137</v>
      </c>
      <c r="E55" s="55"/>
      <c r="F55" s="39" t="s">
        <v>92</v>
      </c>
      <c r="G55" s="40">
        <v>97.9</v>
      </c>
      <c r="H55" s="40">
        <f t="shared" si="1"/>
        <v>0</v>
      </c>
    </row>
    <row r="56" spans="1:8">
      <c r="A56" s="34">
        <v>38</v>
      </c>
      <c r="B56" s="35" t="s">
        <v>67</v>
      </c>
      <c r="C56" s="36" t="s">
        <v>138</v>
      </c>
      <c r="D56" s="41" t="s">
        <v>139</v>
      </c>
      <c r="E56" s="55">
        <v>24</v>
      </c>
      <c r="F56" s="39" t="s">
        <v>92</v>
      </c>
      <c r="G56" s="40">
        <v>385.6</v>
      </c>
      <c r="H56" s="40">
        <f t="shared" si="1"/>
        <v>9254.4</v>
      </c>
    </row>
    <row r="57" spans="1:8">
      <c r="A57" s="34">
        <v>39</v>
      </c>
      <c r="B57" s="35" t="s">
        <v>67</v>
      </c>
      <c r="C57" s="36" t="s">
        <v>140</v>
      </c>
      <c r="D57" s="41" t="s">
        <v>141</v>
      </c>
      <c r="E57" s="55"/>
      <c r="F57" s="39" t="s">
        <v>92</v>
      </c>
      <c r="G57" s="40">
        <v>22.8</v>
      </c>
      <c r="H57" s="40">
        <f t="shared" si="1"/>
        <v>0</v>
      </c>
    </row>
    <row r="58" spans="1:8" ht="25.5">
      <c r="A58" s="34">
        <v>40</v>
      </c>
      <c r="B58" s="35" t="s">
        <v>67</v>
      </c>
      <c r="C58" s="36" t="s">
        <v>151</v>
      </c>
      <c r="D58" s="41" t="s">
        <v>152</v>
      </c>
      <c r="E58" s="55">
        <v>1</v>
      </c>
      <c r="F58" s="39" t="s">
        <v>117</v>
      </c>
      <c r="G58" s="40">
        <v>9734</v>
      </c>
      <c r="H58" s="40">
        <f t="shared" si="1"/>
        <v>9734</v>
      </c>
    </row>
    <row r="59" spans="1:8">
      <c r="A59" s="34">
        <v>41</v>
      </c>
      <c r="B59" s="35" t="s">
        <v>35</v>
      </c>
      <c r="C59" s="36" t="s">
        <v>146</v>
      </c>
      <c r="D59" s="41" t="s">
        <v>147</v>
      </c>
      <c r="E59" s="55"/>
      <c r="F59" s="39" t="s">
        <v>92</v>
      </c>
      <c r="G59" s="40">
        <v>27.3</v>
      </c>
      <c r="H59" s="40">
        <f t="shared" si="1"/>
        <v>0</v>
      </c>
    </row>
    <row r="60" spans="1:8">
      <c r="D60" s="42" t="s">
        <v>148</v>
      </c>
      <c r="E60" s="40"/>
      <c r="H60" s="43">
        <f>SUM(H37:H59)</f>
        <v>18988.400000000001</v>
      </c>
    </row>
    <row r="61" spans="1:8">
      <c r="D61" s="42" t="s">
        <v>149</v>
      </c>
      <c r="E61" s="40"/>
      <c r="H61" s="43">
        <f>SUM(H29+H34+H60)</f>
        <v>19368.670000000002</v>
      </c>
    </row>
    <row r="62" spans="1:8">
      <c r="D62" s="42"/>
      <c r="E62" s="40"/>
    </row>
    <row r="63" spans="1:8">
      <c r="D63" s="42" t="s">
        <v>150</v>
      </c>
      <c r="E63" s="40"/>
      <c r="H63" s="43">
        <f>SUM(H61)</f>
        <v>19368.670000000002</v>
      </c>
    </row>
  </sheetData>
  <printOptions horizontalCentered="1"/>
  <pageMargins left="0.59055118110236227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Rekapitulacia</vt:lpstr>
      <vt:lpstr>naviac prace</vt:lpstr>
      <vt:lpstr>menej prace</vt:lpstr>
      <vt:lpstr>'menej prace'!Názvy_tlače</vt:lpstr>
      <vt:lpstr>'naviac prace'!Názvy_tlače</vt:lpstr>
      <vt:lpstr>Rekapitulacia!Názvy_tlače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Martin</cp:lastModifiedBy>
  <cp:lastPrinted>2021-03-08T13:07:26Z</cp:lastPrinted>
  <dcterms:created xsi:type="dcterms:W3CDTF">1999-04-06T07:39:00Z</dcterms:created>
  <dcterms:modified xsi:type="dcterms:W3CDTF">2021-03-08T13:42:19Z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